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54" r:id="rId1"/>
    <sheet name="index" sheetId="4" r:id="rId2"/>
    <sheet name="Ind_Summary" sheetId="6" r:id="rId3"/>
    <sheet name="Ind_Summary_fec" sheetId="7" r:id="rId4"/>
    <sheet name="Ind_Summary_ued" sheetId="8" r:id="rId5"/>
    <sheet name="Ind_Summary_emi" sheetId="9" r:id="rId6"/>
    <sheet name="ISI" sheetId="10" r:id="rId7"/>
    <sheet name="ISI_fec" sheetId="11" r:id="rId8"/>
    <sheet name="ISI_ued" sheetId="12" r:id="rId9"/>
    <sheet name="ISI_emi" sheetId="13" r:id="rId10"/>
    <sheet name="NFM" sheetId="14" r:id="rId11"/>
    <sheet name="NFM_fec" sheetId="15" r:id="rId12"/>
    <sheet name="NFM_ued" sheetId="16" r:id="rId13"/>
    <sheet name="NFM_emi" sheetId="17" r:id="rId14"/>
    <sheet name="CHI" sheetId="18" r:id="rId15"/>
    <sheet name="CHI_fec" sheetId="19" r:id="rId16"/>
    <sheet name="CHI_ued" sheetId="20" r:id="rId17"/>
    <sheet name="CHI_emi" sheetId="21" r:id="rId18"/>
    <sheet name="NMM" sheetId="22" r:id="rId19"/>
    <sheet name="NMM_fec" sheetId="23" r:id="rId20"/>
    <sheet name="NMM_ued" sheetId="24" r:id="rId21"/>
    <sheet name="NMM_emi" sheetId="25" r:id="rId22"/>
    <sheet name="PPA" sheetId="26" r:id="rId23"/>
    <sheet name="PPA_fec" sheetId="27" r:id="rId24"/>
    <sheet name="PPA_ued" sheetId="28" r:id="rId25"/>
    <sheet name="PPA_emi" sheetId="29" r:id="rId26"/>
    <sheet name="FBT" sheetId="30" r:id="rId27"/>
    <sheet name="FBT_fec" sheetId="31" r:id="rId28"/>
    <sheet name="FBT_ued" sheetId="32" r:id="rId29"/>
    <sheet name="FBT_emi" sheetId="33" r:id="rId30"/>
    <sheet name="TRE" sheetId="34" r:id="rId31"/>
    <sheet name="TRE_fec" sheetId="35" r:id="rId32"/>
    <sheet name="TRE_ued" sheetId="36" r:id="rId33"/>
    <sheet name="TRE_emi" sheetId="37" r:id="rId34"/>
    <sheet name="MAE" sheetId="38" r:id="rId35"/>
    <sheet name="MAE_fec" sheetId="39" r:id="rId36"/>
    <sheet name="MAE_ued" sheetId="40" r:id="rId37"/>
    <sheet name="MAE_emi" sheetId="41" r:id="rId38"/>
    <sheet name="TEL" sheetId="42" r:id="rId39"/>
    <sheet name="TEL_fec" sheetId="43" r:id="rId40"/>
    <sheet name="TEL_ued" sheetId="44" r:id="rId41"/>
    <sheet name="TEL_emi" sheetId="45" r:id="rId42"/>
    <sheet name="WWP" sheetId="46" r:id="rId43"/>
    <sheet name="WWP_fec" sheetId="47" r:id="rId44"/>
    <sheet name="WWP_ued" sheetId="48" r:id="rId45"/>
    <sheet name="WWP_emi" sheetId="49" r:id="rId46"/>
    <sheet name="OIS" sheetId="50" r:id="rId47"/>
    <sheet name="OIS_fec" sheetId="51" r:id="rId48"/>
    <sheet name="OIS_ued" sheetId="52" r:id="rId49"/>
    <sheet name="OIS_emi" sheetId="53" r:id="rId50"/>
  </sheets>
  <definedNames>
    <definedName name="_xlnm.Print_Area" localSheetId="2">Ind_Summary!$A$1:$L$127</definedName>
    <definedName name="_xlnm.Print_Titles" localSheetId="14">CHI!$1:$1</definedName>
    <definedName name="_xlnm.Print_Titles" localSheetId="17">CHI_emi!$1:$1</definedName>
    <definedName name="_xlnm.Print_Titles" localSheetId="15">CHI_fec!$1:$1</definedName>
    <definedName name="_xlnm.Print_Titles" localSheetId="16">CHI_ued!$1:$1</definedName>
    <definedName name="_xlnm.Print_Titles" localSheetId="26">FBT!$1:$1</definedName>
    <definedName name="_xlnm.Print_Titles" localSheetId="29">FBT_emi!$1:$1</definedName>
    <definedName name="_xlnm.Print_Titles" localSheetId="27">FBT_fec!$1:$1</definedName>
    <definedName name="_xlnm.Print_Titles" localSheetId="28">FBT_ued!$1:$1</definedName>
    <definedName name="_xlnm.Print_Titles" localSheetId="2">Ind_Summary!$1:$1</definedName>
    <definedName name="_xlnm.Print_Titles" localSheetId="5">Ind_Summary_emi!$1:$1</definedName>
    <definedName name="_xlnm.Print_Titles" localSheetId="3">Ind_Summary_fec!$1:$1</definedName>
    <definedName name="_xlnm.Print_Titles" localSheetId="4">Ind_Summary_ued!$1:$1</definedName>
    <definedName name="_xlnm.Print_Titles" localSheetId="6">ISI!$1:$1</definedName>
    <definedName name="_xlnm.Print_Titles" localSheetId="9">ISI_emi!$1:$1</definedName>
    <definedName name="_xlnm.Print_Titles" localSheetId="7">ISI_fec!$1:$1</definedName>
    <definedName name="_xlnm.Print_Titles" localSheetId="8">ISI_ued!$1:$1</definedName>
    <definedName name="_xlnm.Print_Titles" localSheetId="34">MAE!$1:$1</definedName>
    <definedName name="_xlnm.Print_Titles" localSheetId="37">MAE_emi!$1:$1</definedName>
    <definedName name="_xlnm.Print_Titles" localSheetId="35">MAE_fec!$1:$1</definedName>
    <definedName name="_xlnm.Print_Titles" localSheetId="36">MAE_ued!$1:$1</definedName>
    <definedName name="_xlnm.Print_Titles" localSheetId="10">NFM!$1:$1</definedName>
    <definedName name="_xlnm.Print_Titles" localSheetId="13">NFM_emi!$1:$1</definedName>
    <definedName name="_xlnm.Print_Titles" localSheetId="11">NFM_fec!$1:$1</definedName>
    <definedName name="_xlnm.Print_Titles" localSheetId="12">NFM_ued!$1:$1</definedName>
    <definedName name="_xlnm.Print_Titles" localSheetId="18">NMM!$1:$1</definedName>
    <definedName name="_xlnm.Print_Titles" localSheetId="21">NMM_emi!$1:$1</definedName>
    <definedName name="_xlnm.Print_Titles" localSheetId="19">NMM_fec!$1:$1</definedName>
    <definedName name="_xlnm.Print_Titles" localSheetId="20">NMM_ued!$1:$1</definedName>
    <definedName name="_xlnm.Print_Titles" localSheetId="46">OIS!$1:$1</definedName>
    <definedName name="_xlnm.Print_Titles" localSheetId="49">OIS_emi!$1:$1</definedName>
    <definedName name="_xlnm.Print_Titles" localSheetId="47">OIS_fec!$1:$1</definedName>
    <definedName name="_xlnm.Print_Titles" localSheetId="48">OIS_ued!$1:$1</definedName>
    <definedName name="_xlnm.Print_Titles" localSheetId="22">PPA!$1:$1</definedName>
    <definedName name="_xlnm.Print_Titles" localSheetId="25">PPA_emi!$1:$1</definedName>
    <definedName name="_xlnm.Print_Titles" localSheetId="23">PPA_fec!$1:$1</definedName>
    <definedName name="_xlnm.Print_Titles" localSheetId="24">PPA_ued!$1:$1</definedName>
    <definedName name="_xlnm.Print_Titles" localSheetId="38">TEL!$1:$1</definedName>
    <definedName name="_xlnm.Print_Titles" localSheetId="41">TEL_emi!$1:$1</definedName>
    <definedName name="_xlnm.Print_Titles" localSheetId="39">TEL_fec!$1:$1</definedName>
    <definedName name="_xlnm.Print_Titles" localSheetId="40">TEL_ued!$1:$1</definedName>
    <definedName name="_xlnm.Print_Titles" localSheetId="30">TRE!$1:$1</definedName>
    <definedName name="_xlnm.Print_Titles" localSheetId="33">TRE_emi!$1:$1</definedName>
    <definedName name="_xlnm.Print_Titles" localSheetId="31">TRE_fec!$1:$1</definedName>
    <definedName name="_xlnm.Print_Titles" localSheetId="32">TRE_ued!$1:$1</definedName>
    <definedName name="_xlnm.Print_Titles" localSheetId="42">WWP!$1:$1</definedName>
    <definedName name="_xlnm.Print_Titles" localSheetId="45">WWP_emi!$1:$1</definedName>
    <definedName name="_xlnm.Print_Titles" localSheetId="43">WWP_fec!$1:$1</definedName>
    <definedName name="_xlnm.Print_Titles" localSheetId="44">WWP_ued!$1:$1</definedName>
  </definedNames>
  <calcPr calcId="145621"/>
</workbook>
</file>

<file path=xl/calcChain.xml><?xml version="1.0" encoding="utf-8"?>
<calcChain xmlns="http://schemas.openxmlformats.org/spreadsheetml/2006/main">
  <c r="Q5" i="14" l="1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P9" i="42" l="1"/>
  <c r="H8" i="42"/>
  <c r="P9" i="30"/>
  <c r="O8" i="30"/>
  <c r="B9" i="50"/>
  <c r="B9" i="46"/>
  <c r="B9" i="42"/>
  <c r="B9" i="38"/>
  <c r="E9" i="34"/>
  <c r="D9" i="34"/>
  <c r="B9" i="34"/>
  <c r="P8" i="46" l="1"/>
  <c r="Q9" i="46"/>
  <c r="Q8" i="46"/>
  <c r="C9" i="50"/>
  <c r="C8" i="50"/>
  <c r="E9" i="46"/>
  <c r="E8" i="46"/>
  <c r="I9" i="50"/>
  <c r="C8" i="46"/>
  <c r="C9" i="46"/>
  <c r="M9" i="50"/>
  <c r="G9" i="46"/>
  <c r="G8" i="46"/>
  <c r="J8" i="46"/>
  <c r="J9" i="46"/>
  <c r="J8" i="38"/>
  <c r="J9" i="38"/>
  <c r="L9" i="38"/>
  <c r="L8" i="38"/>
  <c r="F9" i="34"/>
  <c r="F8" i="34"/>
  <c r="O9" i="38"/>
  <c r="O8" i="38"/>
  <c r="Q9" i="38"/>
  <c r="Q8" i="38"/>
  <c r="Q9" i="42"/>
  <c r="Q8" i="42"/>
  <c r="K9" i="38"/>
  <c r="K8" i="38"/>
  <c r="M9" i="38"/>
  <c r="M8" i="38"/>
  <c r="N9" i="50"/>
  <c r="N8" i="50"/>
  <c r="P9" i="38"/>
  <c r="P8" i="38"/>
  <c r="I9" i="34"/>
  <c r="I8" i="34"/>
  <c r="Q9" i="50"/>
  <c r="J8" i="34"/>
  <c r="J9" i="34"/>
  <c r="C9" i="30"/>
  <c r="K9" i="46"/>
  <c r="K8" i="46"/>
  <c r="D8" i="42"/>
  <c r="D9" i="42"/>
  <c r="E8" i="30"/>
  <c r="E9" i="30"/>
  <c r="M9" i="46"/>
  <c r="M8" i="46"/>
  <c r="N8" i="34"/>
  <c r="N9" i="34"/>
  <c r="G9" i="30"/>
  <c r="G8" i="30"/>
  <c r="I8" i="42"/>
  <c r="I9" i="42"/>
  <c r="J9" i="30"/>
  <c r="J8" i="30"/>
  <c r="L8" i="42"/>
  <c r="L9" i="42"/>
  <c r="I8" i="38"/>
  <c r="I9" i="38"/>
  <c r="K8" i="50"/>
  <c r="J8" i="50"/>
  <c r="J9" i="50"/>
  <c r="L8" i="50"/>
  <c r="M8" i="50"/>
  <c r="L9" i="50"/>
  <c r="F9" i="46"/>
  <c r="F8" i="46"/>
  <c r="O9" i="50"/>
  <c r="O8" i="50"/>
  <c r="H9" i="46"/>
  <c r="H8" i="46"/>
  <c r="I9" i="46"/>
  <c r="I8" i="46"/>
  <c r="K9" i="34"/>
  <c r="K8" i="34"/>
  <c r="L8" i="34"/>
  <c r="L9" i="34"/>
  <c r="E8" i="42"/>
  <c r="E9" i="42"/>
  <c r="F8" i="42"/>
  <c r="F9" i="42"/>
  <c r="O8" i="34"/>
  <c r="O9" i="34"/>
  <c r="P8" i="34"/>
  <c r="P9" i="34"/>
  <c r="Q8" i="34"/>
  <c r="Q9" i="34"/>
  <c r="C9" i="38"/>
  <c r="C8" i="38"/>
  <c r="D8" i="38"/>
  <c r="D9" i="38"/>
  <c r="D8" i="50"/>
  <c r="D9" i="50"/>
  <c r="E9" i="38"/>
  <c r="E8" i="38"/>
  <c r="P8" i="42"/>
  <c r="O8" i="42"/>
  <c r="O9" i="42"/>
  <c r="Q8" i="30"/>
  <c r="Q9" i="30"/>
  <c r="C8" i="34"/>
  <c r="C9" i="34"/>
  <c r="D8" i="46"/>
  <c r="D9" i="46"/>
  <c r="N9" i="38"/>
  <c r="N8" i="38"/>
  <c r="G9" i="34"/>
  <c r="G8" i="34"/>
  <c r="H9" i="34"/>
  <c r="H8" i="34"/>
  <c r="Q8" i="50"/>
  <c r="P9" i="50"/>
  <c r="P8" i="50"/>
  <c r="C8" i="42"/>
  <c r="C9" i="42"/>
  <c r="D8" i="30"/>
  <c r="D9" i="30"/>
  <c r="L9" i="46"/>
  <c r="L8" i="46"/>
  <c r="M8" i="34"/>
  <c r="M9" i="34"/>
  <c r="F8" i="30"/>
  <c r="F9" i="30"/>
  <c r="N8" i="46"/>
  <c r="N9" i="46"/>
  <c r="G8" i="42"/>
  <c r="G9" i="42"/>
  <c r="H9" i="30"/>
  <c r="H8" i="30"/>
  <c r="I9" i="30"/>
  <c r="I8" i="30"/>
  <c r="O8" i="46"/>
  <c r="J9" i="42"/>
  <c r="J8" i="42"/>
  <c r="K8" i="30"/>
  <c r="K9" i="30"/>
  <c r="K9" i="42"/>
  <c r="K8" i="42"/>
  <c r="L8" i="30"/>
  <c r="L9" i="30"/>
  <c r="M8" i="30"/>
  <c r="M9" i="30"/>
  <c r="M9" i="42"/>
  <c r="M8" i="42"/>
  <c r="E8" i="50"/>
  <c r="E9" i="50"/>
  <c r="N9" i="30"/>
  <c r="N8" i="30"/>
  <c r="F9" i="38"/>
  <c r="F8" i="38"/>
  <c r="N8" i="42"/>
  <c r="N9" i="42"/>
  <c r="F8" i="50"/>
  <c r="F9" i="50"/>
  <c r="G9" i="38"/>
  <c r="G8" i="38"/>
  <c r="G8" i="50"/>
  <c r="G9" i="50"/>
  <c r="H8" i="38"/>
  <c r="H9" i="38"/>
  <c r="I8" i="50"/>
  <c r="H8" i="50"/>
  <c r="H9" i="50"/>
  <c r="O9" i="46"/>
  <c r="D8" i="34"/>
  <c r="O9" i="30"/>
  <c r="P8" i="30"/>
  <c r="E8" i="34"/>
  <c r="K9" i="50"/>
  <c r="H9" i="42"/>
  <c r="P9" i="46"/>
  <c r="G4" i="18"/>
  <c r="E4" i="18"/>
  <c r="E3" i="18" s="1"/>
  <c r="E12" i="14"/>
  <c r="I4" i="18" l="1"/>
  <c r="I3" i="18" s="1"/>
  <c r="J4" i="18"/>
  <c r="J3" i="18" s="1"/>
  <c r="M4" i="18"/>
  <c r="M3" i="18" s="1"/>
  <c r="N4" i="18"/>
  <c r="N3" i="18" s="1"/>
  <c r="K4" i="18"/>
  <c r="K3" i="18" s="1"/>
  <c r="O4" i="18"/>
  <c r="O3" i="18" s="1"/>
  <c r="L4" i="18"/>
  <c r="L3" i="18" s="1"/>
  <c r="P4" i="18"/>
  <c r="P3" i="18" s="1"/>
  <c r="Q4" i="18"/>
  <c r="Q3" i="18" s="1"/>
  <c r="C4" i="18"/>
  <c r="C3" i="18" s="1"/>
  <c r="G12" i="14"/>
  <c r="F12" i="14"/>
  <c r="H12" i="14"/>
  <c r="J12" i="14"/>
  <c r="B19" i="14"/>
  <c r="L12" i="14"/>
  <c r="I12" i="14"/>
  <c r="Q12" i="14"/>
  <c r="Q30" i="14"/>
  <c r="C12" i="14"/>
  <c r="P19" i="14"/>
  <c r="Q33" i="14"/>
  <c r="O19" i="14"/>
  <c r="I19" i="14"/>
  <c r="M33" i="14"/>
  <c r="E30" i="14"/>
  <c r="E33" i="14"/>
  <c r="K19" i="14"/>
  <c r="K25" i="14"/>
  <c r="M19" i="14"/>
  <c r="I30" i="14"/>
  <c r="M30" i="14"/>
  <c r="G33" i="14"/>
  <c r="J19" i="14"/>
  <c r="D19" i="14"/>
  <c r="N12" i="14"/>
  <c r="G3" i="18"/>
  <c r="K12" i="14"/>
  <c r="M12" i="14"/>
  <c r="D4" i="18"/>
  <c r="D3" i="18" s="1"/>
  <c r="O12" i="14"/>
  <c r="F4" i="18"/>
  <c r="F3" i="18" s="1"/>
  <c r="P12" i="14"/>
  <c r="D12" i="14"/>
  <c r="H4" i="18"/>
  <c r="H3" i="18" s="1"/>
  <c r="Q29" i="26"/>
  <c r="P29" i="26"/>
  <c r="O29" i="26"/>
  <c r="N29" i="26"/>
  <c r="M29" i="26"/>
  <c r="L29" i="26"/>
  <c r="K29" i="26"/>
  <c r="J29" i="26"/>
  <c r="I29" i="26"/>
  <c r="H29" i="26"/>
  <c r="G29" i="26"/>
  <c r="L28" i="26"/>
  <c r="K28" i="26"/>
  <c r="J28" i="26"/>
  <c r="I28" i="26"/>
  <c r="H28" i="26"/>
  <c r="G28" i="26"/>
  <c r="F28" i="26"/>
  <c r="E28" i="26"/>
  <c r="D28" i="26"/>
  <c r="C28" i="26"/>
  <c r="B28" i="26"/>
  <c r="Q27" i="26"/>
  <c r="P27" i="26"/>
  <c r="O27" i="26"/>
  <c r="N27" i="26"/>
  <c r="H27" i="26"/>
  <c r="G27" i="26"/>
  <c r="F27" i="26"/>
  <c r="C27" i="26"/>
  <c r="F29" i="26"/>
  <c r="Q28" i="26"/>
  <c r="P28" i="26"/>
  <c r="O28" i="26"/>
  <c r="N28" i="26"/>
  <c r="M28" i="26"/>
  <c r="E27" i="26"/>
  <c r="D27" i="26"/>
  <c r="B29" i="26"/>
  <c r="B27" i="26"/>
  <c r="Q4" i="26"/>
  <c r="Q3" i="26" s="1"/>
  <c r="P4" i="26"/>
  <c r="P3" i="26" s="1"/>
  <c r="O4" i="26"/>
  <c r="O3" i="26" s="1"/>
  <c r="N4" i="26"/>
  <c r="N3" i="26" s="1"/>
  <c r="M4" i="26"/>
  <c r="M3" i="26" s="1"/>
  <c r="L4" i="26"/>
  <c r="L3" i="26" s="1"/>
  <c r="K4" i="26"/>
  <c r="K3" i="26" s="1"/>
  <c r="J4" i="26"/>
  <c r="J3" i="26" s="1"/>
  <c r="I4" i="26"/>
  <c r="I3" i="26" s="1"/>
  <c r="H4" i="26"/>
  <c r="H3" i="26" s="1"/>
  <c r="G4" i="26"/>
  <c r="G3" i="26" s="1"/>
  <c r="F4" i="26"/>
  <c r="F3" i="26" s="1"/>
  <c r="E4" i="26"/>
  <c r="E3" i="26" s="1"/>
  <c r="D4" i="26"/>
  <c r="D3" i="26" s="1"/>
  <c r="C4" i="26"/>
  <c r="C3" i="26" s="1"/>
  <c r="B4" i="26"/>
  <c r="B3" i="26" s="1"/>
  <c r="Q28" i="22"/>
  <c r="Q27" i="22"/>
  <c r="E27" i="22"/>
  <c r="Q26" i="22"/>
  <c r="M26" i="22"/>
  <c r="E26" i="22"/>
  <c r="I27" i="22"/>
  <c r="H27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N29" i="18"/>
  <c r="M29" i="18"/>
  <c r="L29" i="18"/>
  <c r="K29" i="18"/>
  <c r="J29" i="18"/>
  <c r="I29" i="18"/>
  <c r="E28" i="18"/>
  <c r="D28" i="18"/>
  <c r="C28" i="18"/>
  <c r="Q27" i="18"/>
  <c r="P27" i="18"/>
  <c r="O27" i="18"/>
  <c r="N27" i="18"/>
  <c r="M27" i="18"/>
  <c r="L27" i="18"/>
  <c r="K27" i="18"/>
  <c r="J27" i="18"/>
  <c r="I27" i="18"/>
  <c r="B4" i="18"/>
  <c r="B3" i="18" s="1"/>
  <c r="O25" i="18"/>
  <c r="H29" i="18"/>
  <c r="G29" i="18"/>
  <c r="F29" i="18"/>
  <c r="E29" i="18"/>
  <c r="D29" i="18"/>
  <c r="C29" i="18"/>
  <c r="Q28" i="18"/>
  <c r="F24" i="18"/>
  <c r="B29" i="18"/>
  <c r="B27" i="18"/>
  <c r="P40" i="14"/>
  <c r="N40" i="14"/>
  <c r="L40" i="14"/>
  <c r="J40" i="14"/>
  <c r="H40" i="14"/>
  <c r="F40" i="14"/>
  <c r="D40" i="14"/>
  <c r="N36" i="14"/>
  <c r="H36" i="14"/>
  <c r="D36" i="14"/>
  <c r="O33" i="14"/>
  <c r="I33" i="14"/>
  <c r="C36" i="14"/>
  <c r="B39" i="14"/>
  <c r="B38" i="14"/>
  <c r="C30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12" i="14"/>
  <c r="D22" i="10"/>
  <c r="C22" i="10"/>
  <c r="Q21" i="10"/>
  <c r="P21" i="10"/>
  <c r="O21" i="10"/>
  <c r="N21" i="10"/>
  <c r="M21" i="10"/>
  <c r="L21" i="10"/>
  <c r="K21" i="10"/>
  <c r="Q22" i="10"/>
  <c r="P22" i="10"/>
  <c r="O22" i="10"/>
  <c r="N22" i="10"/>
  <c r="M22" i="10"/>
  <c r="L22" i="10"/>
  <c r="K22" i="10"/>
  <c r="J22" i="10"/>
  <c r="H22" i="10"/>
  <c r="J21" i="10"/>
  <c r="I21" i="10"/>
  <c r="H21" i="10"/>
  <c r="G21" i="10"/>
  <c r="F21" i="10"/>
  <c r="E21" i="10"/>
  <c r="D21" i="10"/>
  <c r="C21" i="10"/>
  <c r="B22" i="10"/>
  <c r="B21" i="10"/>
  <c r="J25" i="14" l="1"/>
  <c r="E19" i="10"/>
  <c r="C24" i="26"/>
  <c r="P25" i="14"/>
  <c r="D25" i="14"/>
  <c r="O25" i="14"/>
  <c r="B37" i="14"/>
  <c r="F19" i="10"/>
  <c r="C23" i="26"/>
  <c r="E25" i="14"/>
  <c r="E19" i="14"/>
  <c r="P25" i="18"/>
  <c r="D25" i="26"/>
  <c r="H24" i="18"/>
  <c r="J23" i="26"/>
  <c r="K23" i="22"/>
  <c r="D18" i="10"/>
  <c r="Q23" i="26"/>
  <c r="M19" i="10"/>
  <c r="E24" i="26"/>
  <c r="J19" i="10"/>
  <c r="G25" i="26"/>
  <c r="O23" i="26"/>
  <c r="I24" i="18"/>
  <c r="L23" i="26"/>
  <c r="K24" i="18"/>
  <c r="K25" i="26"/>
  <c r="L25" i="26"/>
  <c r="I18" i="10"/>
  <c r="Q25" i="18"/>
  <c r="D22" i="22"/>
  <c r="K19" i="10"/>
  <c r="N23" i="26"/>
  <c r="C23" i="18"/>
  <c r="G23" i="18"/>
  <c r="K18" i="10"/>
  <c r="H24" i="26"/>
  <c r="M23" i="22"/>
  <c r="O19" i="10"/>
  <c r="I23" i="18"/>
  <c r="J24" i="22"/>
  <c r="M25" i="14"/>
  <c r="I22" i="10"/>
  <c r="H25" i="26"/>
  <c r="J25" i="26"/>
  <c r="D24" i="22"/>
  <c r="P19" i="10"/>
  <c r="E24" i="22"/>
  <c r="F24" i="26"/>
  <c r="F28" i="18"/>
  <c r="J24" i="26"/>
  <c r="N23" i="22"/>
  <c r="F22" i="22"/>
  <c r="P23" i="22"/>
  <c r="N19" i="10"/>
  <c r="B28" i="18"/>
  <c r="Q19" i="10"/>
  <c r="O25" i="26"/>
  <c r="P25" i="26"/>
  <c r="O29" i="18"/>
  <c r="L18" i="10"/>
  <c r="M18" i="10"/>
  <c r="L24" i="22"/>
  <c r="K24" i="26"/>
  <c r="C25" i="26"/>
  <c r="B27" i="22"/>
  <c r="B9" i="30"/>
  <c r="C8" i="30"/>
  <c r="L19" i="10"/>
  <c r="O24" i="18"/>
  <c r="M25" i="26"/>
  <c r="Q24" i="18"/>
  <c r="N25" i="26"/>
  <c r="M22" i="22"/>
  <c r="J18" i="10"/>
  <c r="H24" i="22"/>
  <c r="F25" i="18"/>
  <c r="P22" i="22"/>
  <c r="N23" i="18"/>
  <c r="J28" i="18"/>
  <c r="L24" i="26"/>
  <c r="D23" i="26"/>
  <c r="H19" i="14"/>
  <c r="H25" i="14"/>
  <c r="I25" i="14"/>
  <c r="M23" i="26"/>
  <c r="P23" i="26"/>
  <c r="F23" i="18"/>
  <c r="D24" i="26"/>
  <c r="Q25" i="26"/>
  <c r="H28" i="18"/>
  <c r="Q22" i="22"/>
  <c r="C27" i="18"/>
  <c r="J24" i="18"/>
  <c r="E28" i="22"/>
  <c r="E23" i="22"/>
  <c r="N24" i="22"/>
  <c r="M24" i="26"/>
  <c r="I27" i="26"/>
  <c r="Q19" i="14"/>
  <c r="Q25" i="14"/>
  <c r="I25" i="26"/>
  <c r="E18" i="10"/>
  <c r="J22" i="22"/>
  <c r="G18" i="10"/>
  <c r="K23" i="18"/>
  <c r="P29" i="18"/>
  <c r="P27" i="22"/>
  <c r="K28" i="18"/>
  <c r="O24" i="22"/>
  <c r="E23" i="26"/>
  <c r="N24" i="26"/>
  <c r="F23" i="26"/>
  <c r="J27" i="26"/>
  <c r="L19" i="14"/>
  <c r="L25" i="14"/>
  <c r="G19" i="10"/>
  <c r="H19" i="10"/>
  <c r="K23" i="26"/>
  <c r="P24" i="18"/>
  <c r="I26" i="22"/>
  <c r="H23" i="18"/>
  <c r="G24" i="22"/>
  <c r="D25" i="18"/>
  <c r="G24" i="26"/>
  <c r="L23" i="18"/>
  <c r="G25" i="18"/>
  <c r="M27" i="22"/>
  <c r="J25" i="18"/>
  <c r="L28" i="18"/>
  <c r="Q23" i="18"/>
  <c r="M28" i="18"/>
  <c r="C19" i="10"/>
  <c r="I19" i="10"/>
  <c r="E22" i="10"/>
  <c r="C24" i="18"/>
  <c r="L25" i="18"/>
  <c r="L24" i="18"/>
  <c r="F27" i="18"/>
  <c r="N28" i="18"/>
  <c r="M28" i="22"/>
  <c r="G23" i="22"/>
  <c r="P24" i="22"/>
  <c r="O24" i="26"/>
  <c r="K27" i="26"/>
  <c r="C29" i="26"/>
  <c r="G24" i="18"/>
  <c r="L23" i="22"/>
  <c r="E22" i="22"/>
  <c r="C18" i="10"/>
  <c r="Q23" i="22"/>
  <c r="H18" i="10"/>
  <c r="C25" i="18"/>
  <c r="N22" i="22"/>
  <c r="E25" i="18"/>
  <c r="G28" i="18"/>
  <c r="I28" i="18"/>
  <c r="O18" i="10"/>
  <c r="I25" i="18"/>
  <c r="P23" i="18"/>
  <c r="Q18" i="10"/>
  <c r="D19" i="10"/>
  <c r="F22" i="10"/>
  <c r="D24" i="18"/>
  <c r="M25" i="18"/>
  <c r="M24" i="18"/>
  <c r="G27" i="18"/>
  <c r="O28" i="18"/>
  <c r="H23" i="22"/>
  <c r="G23" i="26"/>
  <c r="P24" i="26"/>
  <c r="L27" i="26"/>
  <c r="D29" i="26"/>
  <c r="F19" i="14"/>
  <c r="F25" i="14"/>
  <c r="C19" i="14"/>
  <c r="F25" i="26"/>
  <c r="E23" i="18"/>
  <c r="F18" i="10"/>
  <c r="N19" i="14"/>
  <c r="N25" i="14"/>
  <c r="J23" i="18"/>
  <c r="I24" i="26"/>
  <c r="M23" i="18"/>
  <c r="Q29" i="18"/>
  <c r="N18" i="10"/>
  <c r="H25" i="18"/>
  <c r="O23" i="18"/>
  <c r="P18" i="10"/>
  <c r="D27" i="18"/>
  <c r="K25" i="18"/>
  <c r="E27" i="18"/>
  <c r="I28" i="22"/>
  <c r="G22" i="10"/>
  <c r="E24" i="18"/>
  <c r="N25" i="18"/>
  <c r="D23" i="18"/>
  <c r="N24" i="18"/>
  <c r="H27" i="18"/>
  <c r="P28" i="18"/>
  <c r="I23" i="22"/>
  <c r="H23" i="26"/>
  <c r="Q24" i="26"/>
  <c r="I23" i="26"/>
  <c r="E25" i="26"/>
  <c r="M27" i="26"/>
  <c r="E29" i="26"/>
  <c r="G19" i="14"/>
  <c r="G25" i="14"/>
  <c r="C25" i="14"/>
  <c r="L36" i="14"/>
  <c r="P30" i="14"/>
  <c r="P36" i="14"/>
  <c r="D32" i="14"/>
  <c r="C38" i="14"/>
  <c r="G38" i="14"/>
  <c r="K38" i="14"/>
  <c r="P32" i="14"/>
  <c r="O38" i="14"/>
  <c r="D33" i="14"/>
  <c r="D39" i="14"/>
  <c r="H33" i="14"/>
  <c r="H39" i="14"/>
  <c r="L39" i="14"/>
  <c r="P33" i="14"/>
  <c r="P39" i="14"/>
  <c r="F34" i="14"/>
  <c r="E34" i="14"/>
  <c r="E40" i="14"/>
  <c r="J34" i="14"/>
  <c r="I34" i="14"/>
  <c r="I40" i="14"/>
  <c r="N34" i="14"/>
  <c r="M34" i="14"/>
  <c r="M40" i="14"/>
  <c r="Q34" i="14"/>
  <c r="Q40" i="14"/>
  <c r="K30" i="14"/>
  <c r="J36" i="14"/>
  <c r="C34" i="14"/>
  <c r="B40" i="14"/>
  <c r="E38" i="14"/>
  <c r="J32" i="14"/>
  <c r="I38" i="14"/>
  <c r="M38" i="14"/>
  <c r="Q38" i="14"/>
  <c r="F39" i="14"/>
  <c r="J39" i="14"/>
  <c r="J33" i="14"/>
  <c r="N39" i="14"/>
  <c r="C40" i="14"/>
  <c r="D34" i="14"/>
  <c r="G34" i="14"/>
  <c r="G40" i="14"/>
  <c r="H34" i="14"/>
  <c r="K34" i="14"/>
  <c r="K40" i="14"/>
  <c r="L34" i="14"/>
  <c r="O34" i="14"/>
  <c r="O40" i="14"/>
  <c r="P34" i="14"/>
  <c r="G30" i="14"/>
  <c r="O30" i="14"/>
  <c r="K33" i="14"/>
  <c r="F36" i="14"/>
  <c r="D30" i="14"/>
  <c r="H30" i="14"/>
  <c r="L30" i="14"/>
  <c r="L33" i="14"/>
  <c r="G36" i="14"/>
  <c r="K36" i="14"/>
  <c r="O36" i="14"/>
  <c r="D38" i="14"/>
  <c r="D37" i="14" s="1"/>
  <c r="H38" i="14"/>
  <c r="L38" i="14"/>
  <c r="P38" i="14"/>
  <c r="E39" i="14"/>
  <c r="I39" i="14"/>
  <c r="M39" i="14"/>
  <c r="Q39" i="14"/>
  <c r="F30" i="14"/>
  <c r="J30" i="14"/>
  <c r="N30" i="14"/>
  <c r="N33" i="14"/>
  <c r="E36" i="14"/>
  <c r="I36" i="14"/>
  <c r="M36" i="14"/>
  <c r="Q36" i="14"/>
  <c r="F38" i="14"/>
  <c r="J38" i="14"/>
  <c r="N38" i="14"/>
  <c r="C39" i="14"/>
  <c r="G39" i="14"/>
  <c r="K39" i="14"/>
  <c r="O39" i="14"/>
  <c r="C33" i="14"/>
  <c r="C32" i="14"/>
  <c r="B36" i="14"/>
  <c r="F24" i="22"/>
  <c r="F28" i="22"/>
  <c r="J28" i="22"/>
  <c r="N28" i="22"/>
  <c r="D28" i="22"/>
  <c r="H28" i="22"/>
  <c r="L28" i="22"/>
  <c r="P28" i="22"/>
  <c r="K24" i="22"/>
  <c r="C28" i="22"/>
  <c r="G28" i="22"/>
  <c r="K28" i="22"/>
  <c r="O28" i="22"/>
  <c r="I24" i="22"/>
  <c r="M24" i="22"/>
  <c r="Q24" i="22"/>
  <c r="F23" i="22"/>
  <c r="F27" i="22"/>
  <c r="N27" i="22"/>
  <c r="C27" i="22"/>
  <c r="D23" i="22"/>
  <c r="O23" i="22"/>
  <c r="O27" i="22"/>
  <c r="J23" i="22"/>
  <c r="J27" i="22"/>
  <c r="G27" i="22"/>
  <c r="K27" i="22"/>
  <c r="D27" i="22"/>
  <c r="L27" i="22"/>
  <c r="F26" i="22"/>
  <c r="J26" i="22"/>
  <c r="N26" i="22"/>
  <c r="D26" i="22"/>
  <c r="H26" i="22"/>
  <c r="H22" i="22"/>
  <c r="L26" i="22"/>
  <c r="L22" i="22"/>
  <c r="P26" i="22"/>
  <c r="G22" i="22"/>
  <c r="K22" i="22"/>
  <c r="O22" i="22"/>
  <c r="C26" i="22"/>
  <c r="G26" i="22"/>
  <c r="K26" i="22"/>
  <c r="O26" i="22"/>
  <c r="I22" i="22"/>
  <c r="C22" i="22"/>
  <c r="C24" i="22"/>
  <c r="B26" i="22"/>
  <c r="B28" i="22"/>
  <c r="L37" i="14" l="1"/>
  <c r="P37" i="14"/>
  <c r="H37" i="14"/>
  <c r="C23" i="22"/>
  <c r="Q37" i="14"/>
  <c r="N32" i="14"/>
  <c r="I37" i="14"/>
  <c r="E37" i="14"/>
  <c r="F32" i="14"/>
  <c r="M37" i="14"/>
  <c r="L32" i="14"/>
  <c r="O37" i="14"/>
  <c r="J37" i="14"/>
  <c r="F37" i="14"/>
  <c r="H32" i="14"/>
  <c r="H31" i="14" s="1"/>
  <c r="L31" i="14"/>
  <c r="K37" i="14"/>
  <c r="G37" i="14"/>
  <c r="C37" i="14"/>
  <c r="N37" i="14"/>
  <c r="P31" i="14"/>
  <c r="J31" i="14"/>
  <c r="N31" i="14"/>
  <c r="F33" i="14"/>
  <c r="F31" i="14" s="1"/>
  <c r="C31" i="14"/>
  <c r="D31" i="14"/>
  <c r="Q32" i="14"/>
  <c r="Q31" i="14" s="1"/>
  <c r="M32" i="14"/>
  <c r="M31" i="14" s="1"/>
  <c r="I32" i="14"/>
  <c r="I31" i="14" s="1"/>
  <c r="E32" i="14"/>
  <c r="E31" i="14" s="1"/>
  <c r="O32" i="14"/>
  <c r="O31" i="14" s="1"/>
  <c r="K32" i="14"/>
  <c r="K31" i="14" s="1"/>
  <c r="G32" i="14"/>
  <c r="G31" i="14" s="1"/>
  <c r="Q20" i="10" l="1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G96" i="53" l="1"/>
  <c r="G97" i="53"/>
  <c r="G98" i="53"/>
  <c r="G99" i="53"/>
  <c r="C77" i="53"/>
  <c r="M77" i="53"/>
  <c r="C78" i="53"/>
  <c r="E78" i="53"/>
  <c r="G78" i="53"/>
  <c r="C79" i="53"/>
  <c r="E79" i="53"/>
  <c r="I79" i="53"/>
  <c r="K79" i="53"/>
  <c r="M79" i="53"/>
  <c r="O79" i="53"/>
  <c r="Q79" i="53"/>
  <c r="B80" i="53"/>
  <c r="C80" i="53"/>
  <c r="D80" i="53"/>
  <c r="E80" i="53"/>
  <c r="F80" i="53"/>
  <c r="G80" i="53"/>
  <c r="B81" i="53"/>
  <c r="C81" i="53"/>
  <c r="D81" i="53"/>
  <c r="E81" i="53"/>
  <c r="F81" i="53"/>
  <c r="G81" i="53"/>
  <c r="H81" i="53"/>
  <c r="I81" i="53"/>
  <c r="J81" i="53"/>
  <c r="K81" i="53"/>
  <c r="L81" i="53"/>
  <c r="M81" i="53"/>
  <c r="N81" i="53"/>
  <c r="O81" i="53"/>
  <c r="P81" i="53"/>
  <c r="Q81" i="53"/>
  <c r="B82" i="53"/>
  <c r="C82" i="53"/>
  <c r="E82" i="53"/>
  <c r="G82" i="53"/>
  <c r="K82" i="53"/>
  <c r="B83" i="53"/>
  <c r="C83" i="53"/>
  <c r="D83" i="53"/>
  <c r="E83" i="53"/>
  <c r="F83" i="53"/>
  <c r="G83" i="53"/>
  <c r="H83" i="53"/>
  <c r="J83" i="53"/>
  <c r="K83" i="53"/>
  <c r="M83" i="53"/>
  <c r="N83" i="53"/>
  <c r="O83" i="53"/>
  <c r="P83" i="53"/>
  <c r="Q83" i="53"/>
  <c r="B84" i="53"/>
  <c r="C84" i="53"/>
  <c r="D84" i="53"/>
  <c r="E84" i="53"/>
  <c r="F84" i="53"/>
  <c r="G84" i="53"/>
  <c r="H84" i="53"/>
  <c r="J84" i="53"/>
  <c r="K84" i="53"/>
  <c r="B85" i="53"/>
  <c r="C85" i="53"/>
  <c r="D85" i="53"/>
  <c r="E85" i="53"/>
  <c r="F85" i="53"/>
  <c r="G85" i="53"/>
  <c r="H85" i="53"/>
  <c r="I85" i="53"/>
  <c r="J85" i="53"/>
  <c r="K85" i="53"/>
  <c r="L85" i="53"/>
  <c r="M85" i="53"/>
  <c r="N85" i="53"/>
  <c r="O85" i="53"/>
  <c r="P85" i="53"/>
  <c r="Q85" i="53"/>
  <c r="C86" i="53"/>
  <c r="E86" i="53"/>
  <c r="G86" i="53"/>
  <c r="K86" i="53"/>
  <c r="M86" i="53"/>
  <c r="O86" i="53"/>
  <c r="B87" i="53"/>
  <c r="C87" i="53"/>
  <c r="D87" i="53"/>
  <c r="E87" i="53"/>
  <c r="F87" i="53"/>
  <c r="G87" i="53"/>
  <c r="B88" i="53"/>
  <c r="C88" i="53"/>
  <c r="D88" i="53"/>
  <c r="E88" i="53"/>
  <c r="F88" i="53"/>
  <c r="G88" i="53"/>
  <c r="H88" i="53"/>
  <c r="J88" i="53"/>
  <c r="K88" i="53"/>
  <c r="B89" i="53"/>
  <c r="C89" i="53"/>
  <c r="D89" i="53"/>
  <c r="E89" i="53"/>
  <c r="F89" i="53"/>
  <c r="G89" i="53"/>
  <c r="H89" i="53"/>
  <c r="I89" i="53"/>
  <c r="J89" i="53"/>
  <c r="K89" i="53"/>
  <c r="L89" i="53"/>
  <c r="M89" i="53"/>
  <c r="N89" i="53"/>
  <c r="O89" i="53"/>
  <c r="P89" i="53"/>
  <c r="Q89" i="53"/>
  <c r="C90" i="53"/>
  <c r="E90" i="53"/>
  <c r="K90" i="53"/>
  <c r="M90" i="53"/>
  <c r="O90" i="53"/>
  <c r="C106" i="53"/>
  <c r="G91" i="53"/>
  <c r="C91" i="53"/>
  <c r="B80" i="52"/>
  <c r="P78" i="52"/>
  <c r="L73" i="52"/>
  <c r="L74" i="52"/>
  <c r="E75" i="52"/>
  <c r="K75" i="52"/>
  <c r="L75" i="52"/>
  <c r="P75" i="52"/>
  <c r="Q75" i="52"/>
  <c r="B99" i="52"/>
  <c r="L76" i="52"/>
  <c r="H77" i="52"/>
  <c r="L77" i="52"/>
  <c r="M77" i="52"/>
  <c r="K78" i="52"/>
  <c r="L78" i="52"/>
  <c r="D79" i="52"/>
  <c r="E79" i="52"/>
  <c r="H79" i="52"/>
  <c r="I79" i="52"/>
  <c r="L79" i="52"/>
  <c r="P79" i="52"/>
  <c r="F80" i="52"/>
  <c r="H80" i="52"/>
  <c r="J80" i="52"/>
  <c r="K80" i="52"/>
  <c r="L80" i="52"/>
  <c r="M80" i="52"/>
  <c r="F81" i="52"/>
  <c r="G81" i="52"/>
  <c r="H81" i="52"/>
  <c r="I81" i="52"/>
  <c r="J81" i="52"/>
  <c r="K81" i="52"/>
  <c r="L81" i="52"/>
  <c r="M81" i="52"/>
  <c r="H82" i="52"/>
  <c r="L82" i="52"/>
  <c r="P82" i="52"/>
  <c r="B83" i="52"/>
  <c r="C83" i="52"/>
  <c r="D83" i="52"/>
  <c r="E83" i="52"/>
  <c r="K83" i="52"/>
  <c r="L83" i="52"/>
  <c r="M83" i="52"/>
  <c r="N83" i="52"/>
  <c r="O83" i="52"/>
  <c r="P83" i="52"/>
  <c r="Q83" i="52"/>
  <c r="B84" i="52"/>
  <c r="C84" i="52"/>
  <c r="E84" i="52"/>
  <c r="F84" i="52"/>
  <c r="I84" i="52"/>
  <c r="J84" i="52"/>
  <c r="K84" i="52"/>
  <c r="L84" i="52"/>
  <c r="M84" i="52"/>
  <c r="N84" i="52"/>
  <c r="O84" i="52"/>
  <c r="P84" i="52"/>
  <c r="Q84" i="52"/>
  <c r="G85" i="52"/>
  <c r="H85" i="52"/>
  <c r="I85" i="52"/>
  <c r="J85" i="52"/>
  <c r="K85" i="52"/>
  <c r="L85" i="52"/>
  <c r="M85" i="52"/>
  <c r="N85" i="52"/>
  <c r="O85" i="52"/>
  <c r="P85" i="52"/>
  <c r="Q85" i="52"/>
  <c r="B86" i="52"/>
  <c r="E86" i="52"/>
  <c r="L86" i="52"/>
  <c r="F87" i="52"/>
  <c r="G87" i="52"/>
  <c r="H87" i="52"/>
  <c r="I87" i="52"/>
  <c r="J87" i="52"/>
  <c r="K87" i="52"/>
  <c r="L87" i="52"/>
  <c r="M87" i="52"/>
  <c r="N87" i="52"/>
  <c r="F88" i="52"/>
  <c r="G88" i="52"/>
  <c r="H88" i="52"/>
  <c r="I88" i="52"/>
  <c r="J88" i="52"/>
  <c r="K88" i="52"/>
  <c r="L88" i="52"/>
  <c r="M88" i="52"/>
  <c r="N88" i="52"/>
  <c r="O88" i="52"/>
  <c r="Q88" i="52"/>
  <c r="B89" i="52"/>
  <c r="G89" i="52"/>
  <c r="H89" i="52"/>
  <c r="I89" i="52"/>
  <c r="J89" i="52"/>
  <c r="K89" i="52"/>
  <c r="L89" i="52"/>
  <c r="M89" i="52"/>
  <c r="O89" i="52"/>
  <c r="L90" i="52"/>
  <c r="P90" i="52"/>
  <c r="B91" i="52"/>
  <c r="D91" i="52"/>
  <c r="E91" i="52"/>
  <c r="G91" i="52"/>
  <c r="H91" i="52"/>
  <c r="L91" i="52"/>
  <c r="P91" i="52"/>
  <c r="J73" i="52"/>
  <c r="H74" i="52"/>
  <c r="P74" i="52"/>
  <c r="J75" i="52"/>
  <c r="B76" i="52"/>
  <c r="H76" i="52"/>
  <c r="P76" i="52"/>
  <c r="H78" i="52"/>
  <c r="J79" i="52"/>
  <c r="J83" i="52"/>
  <c r="H84" i="52"/>
  <c r="H86" i="52"/>
  <c r="P86" i="52"/>
  <c r="B88" i="52"/>
  <c r="P88" i="52"/>
  <c r="N89" i="52"/>
  <c r="F91" i="52"/>
  <c r="J91" i="52"/>
  <c r="N91" i="52"/>
  <c r="B95" i="52"/>
  <c r="A3" i="51"/>
  <c r="E73" i="51"/>
  <c r="F73" i="51"/>
  <c r="J88" i="51"/>
  <c r="M78" i="51"/>
  <c r="N77" i="51"/>
  <c r="O90" i="51"/>
  <c r="I73" i="51"/>
  <c r="N73" i="51"/>
  <c r="Q73" i="51"/>
  <c r="B74" i="51"/>
  <c r="C74" i="51"/>
  <c r="F97" i="52"/>
  <c r="B75" i="51"/>
  <c r="E75" i="51"/>
  <c r="G75" i="51"/>
  <c r="Q75" i="51"/>
  <c r="F77" i="51"/>
  <c r="G77" i="51"/>
  <c r="I77" i="51"/>
  <c r="O100" i="51"/>
  <c r="E79" i="51"/>
  <c r="F79" i="51"/>
  <c r="H102" i="51"/>
  <c r="I79" i="51"/>
  <c r="J79" i="51"/>
  <c r="L102" i="51"/>
  <c r="M79" i="51"/>
  <c r="N79" i="51"/>
  <c r="O79" i="51"/>
  <c r="Q79" i="51"/>
  <c r="B103" i="53"/>
  <c r="E82" i="51"/>
  <c r="F82" i="51"/>
  <c r="G103" i="51"/>
  <c r="I82" i="51"/>
  <c r="C83" i="51"/>
  <c r="D83" i="51"/>
  <c r="E83" i="51"/>
  <c r="F83" i="51"/>
  <c r="G83" i="51"/>
  <c r="I83" i="51"/>
  <c r="J83" i="51"/>
  <c r="L83" i="51"/>
  <c r="M83" i="51"/>
  <c r="N83" i="51"/>
  <c r="O83" i="51"/>
  <c r="P83" i="51"/>
  <c r="Q83" i="51"/>
  <c r="C84" i="51"/>
  <c r="D84" i="51"/>
  <c r="E84" i="51"/>
  <c r="F84" i="51"/>
  <c r="G84" i="51"/>
  <c r="I84" i="51"/>
  <c r="J84" i="51"/>
  <c r="M84" i="51"/>
  <c r="N84" i="51"/>
  <c r="C85" i="51"/>
  <c r="D85" i="51"/>
  <c r="G85" i="51"/>
  <c r="I85" i="51"/>
  <c r="B86" i="51"/>
  <c r="C104" i="51"/>
  <c r="E86" i="51"/>
  <c r="F86" i="51"/>
  <c r="G86" i="51"/>
  <c r="H104" i="51"/>
  <c r="I86" i="51"/>
  <c r="J86" i="51"/>
  <c r="M86" i="51"/>
  <c r="N86" i="51"/>
  <c r="C87" i="51"/>
  <c r="O87" i="51"/>
  <c r="C88" i="51"/>
  <c r="D88" i="51"/>
  <c r="E88" i="51"/>
  <c r="F88" i="51"/>
  <c r="G88" i="51"/>
  <c r="I88" i="51"/>
  <c r="Q88" i="51"/>
  <c r="B89" i="51"/>
  <c r="C89" i="51"/>
  <c r="M89" i="51"/>
  <c r="N89" i="51"/>
  <c r="O89" i="51"/>
  <c r="B105" i="52"/>
  <c r="E90" i="51"/>
  <c r="F90" i="51"/>
  <c r="G90" i="51"/>
  <c r="I105" i="52"/>
  <c r="B91" i="51"/>
  <c r="C91" i="51"/>
  <c r="Q91" i="51"/>
  <c r="A70" i="51"/>
  <c r="B73" i="51"/>
  <c r="F75" i="51"/>
  <c r="I75" i="51"/>
  <c r="J75" i="51"/>
  <c r="K75" i="51"/>
  <c r="N75" i="51"/>
  <c r="B76" i="51"/>
  <c r="F76" i="51"/>
  <c r="J76" i="51"/>
  <c r="M76" i="51"/>
  <c r="N76" i="51"/>
  <c r="B77" i="51"/>
  <c r="E77" i="51"/>
  <c r="B79" i="51"/>
  <c r="B80" i="51"/>
  <c r="C80" i="51"/>
  <c r="F80" i="51"/>
  <c r="J80" i="51"/>
  <c r="N80" i="51"/>
  <c r="B81" i="51"/>
  <c r="C81" i="51"/>
  <c r="F81" i="51"/>
  <c r="J81" i="51"/>
  <c r="M81" i="51"/>
  <c r="N81" i="51"/>
  <c r="O81" i="51"/>
  <c r="B83" i="51"/>
  <c r="B84" i="51"/>
  <c r="O84" i="51"/>
  <c r="B85" i="51"/>
  <c r="E85" i="51"/>
  <c r="F85" i="51"/>
  <c r="J85" i="51"/>
  <c r="B87" i="51"/>
  <c r="F87" i="51"/>
  <c r="J87" i="51"/>
  <c r="M87" i="51"/>
  <c r="N87" i="51"/>
  <c r="B88" i="51"/>
  <c r="E91" i="51"/>
  <c r="F91" i="51"/>
  <c r="I91" i="51"/>
  <c r="J91" i="51"/>
  <c r="M91" i="51"/>
  <c r="N91" i="51"/>
  <c r="A93" i="51"/>
  <c r="K96" i="51"/>
  <c r="O97" i="51"/>
  <c r="O98" i="51"/>
  <c r="K99" i="51"/>
  <c r="G100" i="51"/>
  <c r="C102" i="51"/>
  <c r="F101" i="51"/>
  <c r="G101" i="51"/>
  <c r="K100" i="51"/>
  <c r="L105" i="51"/>
  <c r="N101" i="51"/>
  <c r="B37" i="50"/>
  <c r="E37" i="50"/>
  <c r="F34" i="50"/>
  <c r="H34" i="50"/>
  <c r="K35" i="50"/>
  <c r="O35" i="50"/>
  <c r="K34" i="50"/>
  <c r="C35" i="50"/>
  <c r="H35" i="50"/>
  <c r="I35" i="50"/>
  <c r="K36" i="50"/>
  <c r="H57" i="49"/>
  <c r="K57" i="49"/>
  <c r="M56" i="49"/>
  <c r="B52" i="49"/>
  <c r="C52" i="49"/>
  <c r="D52" i="49"/>
  <c r="G52" i="49"/>
  <c r="I52" i="49"/>
  <c r="J52" i="49"/>
  <c r="L52" i="49"/>
  <c r="N52" i="49"/>
  <c r="O52" i="49"/>
  <c r="P52" i="49"/>
  <c r="Q52" i="49"/>
  <c r="B53" i="49"/>
  <c r="D53" i="49"/>
  <c r="E53" i="49"/>
  <c r="G53" i="49"/>
  <c r="H53" i="49"/>
  <c r="I53" i="49"/>
  <c r="J53" i="49"/>
  <c r="K53" i="49"/>
  <c r="M53" i="49"/>
  <c r="N53" i="49"/>
  <c r="O53" i="49"/>
  <c r="P53" i="49"/>
  <c r="Q53" i="49"/>
  <c r="D54" i="49"/>
  <c r="E54" i="49"/>
  <c r="F54" i="49"/>
  <c r="G54" i="49"/>
  <c r="H71" i="49"/>
  <c r="I54" i="49"/>
  <c r="J54" i="49"/>
  <c r="K71" i="49"/>
  <c r="L71" i="49"/>
  <c r="M71" i="49"/>
  <c r="N54" i="49"/>
  <c r="Q54" i="49"/>
  <c r="C72" i="49"/>
  <c r="E72" i="49"/>
  <c r="F55" i="49"/>
  <c r="G55" i="49"/>
  <c r="I55" i="49"/>
  <c r="J55" i="49"/>
  <c r="O55" i="49"/>
  <c r="Q55" i="49"/>
  <c r="F56" i="49"/>
  <c r="H56" i="49"/>
  <c r="I56" i="49"/>
  <c r="K56" i="49"/>
  <c r="C57" i="49"/>
  <c r="D57" i="49"/>
  <c r="E57" i="49"/>
  <c r="P57" i="49"/>
  <c r="B58" i="49"/>
  <c r="C75" i="49"/>
  <c r="D58" i="49"/>
  <c r="E75" i="49"/>
  <c r="F58" i="49"/>
  <c r="H75" i="49"/>
  <c r="K75" i="49"/>
  <c r="L75" i="49"/>
  <c r="M75" i="49"/>
  <c r="N58" i="49"/>
  <c r="P75" i="49"/>
  <c r="B59" i="49"/>
  <c r="C59" i="49"/>
  <c r="D59" i="49"/>
  <c r="B60" i="49"/>
  <c r="C60" i="49"/>
  <c r="F60" i="49"/>
  <c r="H60" i="49"/>
  <c r="I60" i="49"/>
  <c r="K60" i="49"/>
  <c r="L60" i="49"/>
  <c r="B61" i="49"/>
  <c r="D61" i="49"/>
  <c r="E61" i="49"/>
  <c r="F61" i="49"/>
  <c r="I61" i="49"/>
  <c r="L61" i="49"/>
  <c r="B62" i="49"/>
  <c r="C62" i="49"/>
  <c r="D62" i="49"/>
  <c r="E62" i="49"/>
  <c r="F62" i="49"/>
  <c r="G62" i="49"/>
  <c r="I62" i="49"/>
  <c r="J62" i="49"/>
  <c r="K62" i="49"/>
  <c r="N62" i="49"/>
  <c r="O62" i="49"/>
  <c r="P62" i="49"/>
  <c r="Q62" i="49"/>
  <c r="B63" i="49"/>
  <c r="C63" i="49"/>
  <c r="F63" i="49"/>
  <c r="G63" i="49"/>
  <c r="H63" i="49"/>
  <c r="I63" i="49"/>
  <c r="J63" i="49"/>
  <c r="K63" i="49"/>
  <c r="L63" i="49"/>
  <c r="M63" i="49"/>
  <c r="N63" i="49"/>
  <c r="O63" i="49"/>
  <c r="Q63" i="49"/>
  <c r="C77" i="49"/>
  <c r="D77" i="49"/>
  <c r="H77" i="49"/>
  <c r="K77" i="49"/>
  <c r="L64" i="49"/>
  <c r="M77" i="49"/>
  <c r="P77" i="49"/>
  <c r="E52" i="49"/>
  <c r="H52" i="49"/>
  <c r="K52" i="49"/>
  <c r="M52" i="49"/>
  <c r="C54" i="49"/>
  <c r="M54" i="49"/>
  <c r="P54" i="49"/>
  <c r="E55" i="49"/>
  <c r="H55" i="49"/>
  <c r="K55" i="49"/>
  <c r="L55" i="49"/>
  <c r="M55" i="49"/>
  <c r="P55" i="49"/>
  <c r="C56" i="49"/>
  <c r="D56" i="49"/>
  <c r="E56" i="49"/>
  <c r="C58" i="49"/>
  <c r="E58" i="49"/>
  <c r="P58" i="49"/>
  <c r="E59" i="49"/>
  <c r="H59" i="49"/>
  <c r="K59" i="49"/>
  <c r="L59" i="49"/>
  <c r="M59" i="49"/>
  <c r="D60" i="49"/>
  <c r="E60" i="49"/>
  <c r="C61" i="49"/>
  <c r="H61" i="49"/>
  <c r="K61" i="49"/>
  <c r="H62" i="49"/>
  <c r="L62" i="49"/>
  <c r="M62" i="49"/>
  <c r="D63" i="49"/>
  <c r="E63" i="49"/>
  <c r="P63" i="49"/>
  <c r="C64" i="49"/>
  <c r="D64" i="49"/>
  <c r="E64" i="49"/>
  <c r="H64" i="49"/>
  <c r="K64" i="49"/>
  <c r="P64" i="49"/>
  <c r="K68" i="49"/>
  <c r="B69" i="49"/>
  <c r="C69" i="49"/>
  <c r="E69" i="49"/>
  <c r="G69" i="49"/>
  <c r="H69" i="49"/>
  <c r="I69" i="49"/>
  <c r="J69" i="49"/>
  <c r="K69" i="49"/>
  <c r="M69" i="49"/>
  <c r="N69" i="49"/>
  <c r="Q69" i="49"/>
  <c r="B70" i="49"/>
  <c r="D70" i="49"/>
  <c r="E70" i="49"/>
  <c r="H70" i="49"/>
  <c r="M70" i="49"/>
  <c r="N70" i="49"/>
  <c r="O70" i="49"/>
  <c r="P70" i="49"/>
  <c r="Q70" i="49"/>
  <c r="C71" i="49"/>
  <c r="D71" i="49"/>
  <c r="E71" i="49"/>
  <c r="F71" i="49"/>
  <c r="P71" i="49"/>
  <c r="Q71" i="49"/>
  <c r="G72" i="49"/>
  <c r="H72" i="49"/>
  <c r="I72" i="49"/>
  <c r="J72" i="49"/>
  <c r="K72" i="49"/>
  <c r="L72" i="49"/>
  <c r="M72" i="49"/>
  <c r="O72" i="49"/>
  <c r="P72" i="49"/>
  <c r="Q72" i="49"/>
  <c r="B75" i="49"/>
  <c r="D75" i="49"/>
  <c r="F75" i="49"/>
  <c r="E77" i="49"/>
  <c r="D52" i="48"/>
  <c r="G52" i="48"/>
  <c r="H52" i="48"/>
  <c r="K68" i="48"/>
  <c r="M68" i="48"/>
  <c r="O68" i="48"/>
  <c r="K69" i="48"/>
  <c r="Q52" i="48"/>
  <c r="C53" i="48"/>
  <c r="D53" i="48"/>
  <c r="G53" i="48"/>
  <c r="H53" i="48"/>
  <c r="D54" i="48"/>
  <c r="E71" i="48"/>
  <c r="F54" i="48"/>
  <c r="G71" i="48"/>
  <c r="H54" i="48"/>
  <c r="I54" i="48"/>
  <c r="K54" i="48"/>
  <c r="L54" i="48"/>
  <c r="M71" i="48"/>
  <c r="O54" i="48"/>
  <c r="B56" i="48"/>
  <c r="G56" i="48"/>
  <c r="H56" i="48"/>
  <c r="B58" i="48"/>
  <c r="C58" i="48"/>
  <c r="E58" i="48"/>
  <c r="G58" i="48"/>
  <c r="H58" i="48"/>
  <c r="J58" i="48"/>
  <c r="K58" i="48"/>
  <c r="L58" i="48"/>
  <c r="O58" i="48"/>
  <c r="P58" i="48"/>
  <c r="Q59" i="48"/>
  <c r="B60" i="48"/>
  <c r="C60" i="48"/>
  <c r="D60" i="48"/>
  <c r="E60" i="48"/>
  <c r="F60" i="48"/>
  <c r="G60" i="48"/>
  <c r="H60" i="48"/>
  <c r="D61" i="48"/>
  <c r="H61" i="48"/>
  <c r="B62" i="48"/>
  <c r="L62" i="48"/>
  <c r="N62" i="48"/>
  <c r="Q62" i="48"/>
  <c r="B63" i="48"/>
  <c r="C63" i="48"/>
  <c r="D63" i="48"/>
  <c r="E63" i="48"/>
  <c r="F63" i="48"/>
  <c r="G63" i="48"/>
  <c r="H63" i="48"/>
  <c r="J63" i="48"/>
  <c r="K63" i="48"/>
  <c r="M63" i="48"/>
  <c r="N63" i="48"/>
  <c r="O63" i="48"/>
  <c r="Q63" i="48"/>
  <c r="B64" i="48"/>
  <c r="C64" i="48"/>
  <c r="D64" i="48"/>
  <c r="E64" i="48"/>
  <c r="G64" i="48"/>
  <c r="H64" i="48"/>
  <c r="J64" i="48"/>
  <c r="K64" i="48"/>
  <c r="L64" i="48"/>
  <c r="O64" i="48"/>
  <c r="P64" i="48"/>
  <c r="Q53" i="48"/>
  <c r="Q54" i="48"/>
  <c r="D55" i="48"/>
  <c r="G55" i="48"/>
  <c r="Q55" i="48"/>
  <c r="L56" i="48"/>
  <c r="Q56" i="48"/>
  <c r="D57" i="48"/>
  <c r="G57" i="48"/>
  <c r="H57" i="48"/>
  <c r="I57" i="48"/>
  <c r="L57" i="48"/>
  <c r="Q57" i="48"/>
  <c r="D58" i="48"/>
  <c r="Q58" i="48"/>
  <c r="Q60" i="48"/>
  <c r="I61" i="48"/>
  <c r="L61" i="48"/>
  <c r="Q61" i="48"/>
  <c r="D62" i="48"/>
  <c r="H62" i="48"/>
  <c r="I62" i="48"/>
  <c r="I63" i="48"/>
  <c r="L63" i="48"/>
  <c r="P63" i="48"/>
  <c r="I64" i="48"/>
  <c r="Q64" i="48"/>
  <c r="A3" i="47"/>
  <c r="C59" i="47"/>
  <c r="F60" i="47"/>
  <c r="G60" i="47"/>
  <c r="I60" i="47"/>
  <c r="E52" i="47"/>
  <c r="F69" i="48"/>
  <c r="G52" i="47"/>
  <c r="H69" i="47"/>
  <c r="M52" i="47"/>
  <c r="N52" i="47"/>
  <c r="O52" i="47"/>
  <c r="B70" i="47"/>
  <c r="N70" i="47"/>
  <c r="B71" i="47"/>
  <c r="E54" i="47"/>
  <c r="F54" i="47"/>
  <c r="G54" i="47"/>
  <c r="H71" i="47"/>
  <c r="I54" i="47"/>
  <c r="K54" i="47"/>
  <c r="M54" i="47"/>
  <c r="N54" i="47"/>
  <c r="O54" i="47"/>
  <c r="Q71" i="48"/>
  <c r="G72" i="48"/>
  <c r="M55" i="47"/>
  <c r="N55" i="47"/>
  <c r="O55" i="47"/>
  <c r="Q72" i="48"/>
  <c r="D73" i="47"/>
  <c r="M56" i="47"/>
  <c r="O56" i="47"/>
  <c r="B74" i="47"/>
  <c r="F57" i="47"/>
  <c r="G57" i="47"/>
  <c r="H74" i="48"/>
  <c r="K57" i="47"/>
  <c r="M57" i="47"/>
  <c r="N74" i="47"/>
  <c r="O57" i="47"/>
  <c r="B75" i="47"/>
  <c r="C58" i="47"/>
  <c r="E58" i="47"/>
  <c r="F58" i="47"/>
  <c r="G58" i="47"/>
  <c r="I58" i="47"/>
  <c r="J75" i="47"/>
  <c r="N58" i="47"/>
  <c r="E59" i="47"/>
  <c r="F59" i="47"/>
  <c r="G59" i="47"/>
  <c r="J76" i="47"/>
  <c r="K59" i="47"/>
  <c r="L76" i="49"/>
  <c r="M59" i="47"/>
  <c r="O59" i="47"/>
  <c r="L60" i="47"/>
  <c r="M60" i="47"/>
  <c r="N60" i="47"/>
  <c r="P60" i="47"/>
  <c r="K61" i="47"/>
  <c r="L61" i="47"/>
  <c r="M61" i="47"/>
  <c r="N61" i="47"/>
  <c r="O61" i="47"/>
  <c r="P61" i="47"/>
  <c r="F62" i="47"/>
  <c r="G62" i="47"/>
  <c r="H62" i="47"/>
  <c r="L62" i="47"/>
  <c r="N62" i="47"/>
  <c r="P62" i="47"/>
  <c r="B63" i="47"/>
  <c r="D63" i="47"/>
  <c r="E63" i="47"/>
  <c r="H63" i="47"/>
  <c r="I63" i="47"/>
  <c r="J63" i="47"/>
  <c r="K63" i="47"/>
  <c r="L63" i="47"/>
  <c r="M63" i="47"/>
  <c r="N63" i="47"/>
  <c r="O63" i="47"/>
  <c r="P63" i="47"/>
  <c r="Q63" i="47"/>
  <c r="B77" i="47"/>
  <c r="C64" i="47"/>
  <c r="D77" i="47"/>
  <c r="E64" i="47"/>
  <c r="G64" i="47"/>
  <c r="I64" i="47"/>
  <c r="J77" i="47"/>
  <c r="Q64" i="47"/>
  <c r="A49" i="47"/>
  <c r="K52" i="47"/>
  <c r="E53" i="47"/>
  <c r="F53" i="47"/>
  <c r="G53" i="47"/>
  <c r="K53" i="47"/>
  <c r="O53" i="47"/>
  <c r="F55" i="47"/>
  <c r="K55" i="47"/>
  <c r="F56" i="47"/>
  <c r="I56" i="47"/>
  <c r="K56" i="47"/>
  <c r="K58" i="47"/>
  <c r="M58" i="47"/>
  <c r="O58" i="47"/>
  <c r="K60" i="47"/>
  <c r="O60" i="47"/>
  <c r="K62" i="47"/>
  <c r="M62" i="47"/>
  <c r="O62" i="47"/>
  <c r="C63" i="47"/>
  <c r="F63" i="47"/>
  <c r="G63" i="47"/>
  <c r="F64" i="47"/>
  <c r="K64" i="47"/>
  <c r="M64" i="47"/>
  <c r="N64" i="47"/>
  <c r="O64" i="47"/>
  <c r="A66" i="47"/>
  <c r="B72" i="47"/>
  <c r="J73" i="47"/>
  <c r="N77" i="47"/>
  <c r="H34" i="46"/>
  <c r="I34" i="46"/>
  <c r="J34" i="46"/>
  <c r="L34" i="46"/>
  <c r="E72" i="47"/>
  <c r="H70" i="47"/>
  <c r="P72" i="47"/>
  <c r="P34" i="46"/>
  <c r="J37" i="46"/>
  <c r="L37" i="46"/>
  <c r="L178" i="6" s="1"/>
  <c r="K34" i="46"/>
  <c r="H35" i="46"/>
  <c r="J35" i="46"/>
  <c r="L35" i="46"/>
  <c r="B36" i="46"/>
  <c r="D36" i="46"/>
  <c r="F36" i="46"/>
  <c r="H36" i="46"/>
  <c r="J36" i="46"/>
  <c r="L36" i="46"/>
  <c r="N36" i="46"/>
  <c r="B37" i="46"/>
  <c r="B178" i="6" s="1"/>
  <c r="H37" i="46"/>
  <c r="P37" i="46"/>
  <c r="B67" i="45"/>
  <c r="C67" i="45"/>
  <c r="D67" i="45"/>
  <c r="O72" i="45"/>
  <c r="P68" i="45"/>
  <c r="Q72" i="45"/>
  <c r="I81" i="45"/>
  <c r="K81" i="45"/>
  <c r="L81" i="45"/>
  <c r="G64" i="45"/>
  <c r="H64" i="45"/>
  <c r="L64" i="45"/>
  <c r="M64" i="45"/>
  <c r="E83" i="45"/>
  <c r="P65" i="45"/>
  <c r="Q65" i="45"/>
  <c r="B84" i="45"/>
  <c r="C84" i="45"/>
  <c r="D84" i="45"/>
  <c r="E66" i="45"/>
  <c r="F84" i="45"/>
  <c r="G84" i="45"/>
  <c r="H66" i="45"/>
  <c r="I66" i="45"/>
  <c r="Q84" i="45"/>
  <c r="H67" i="45"/>
  <c r="K67" i="45"/>
  <c r="P67" i="45"/>
  <c r="Q67" i="45"/>
  <c r="B68" i="45"/>
  <c r="E68" i="45"/>
  <c r="D69" i="45"/>
  <c r="H69" i="45"/>
  <c r="L69" i="45"/>
  <c r="O69" i="45"/>
  <c r="P69" i="45"/>
  <c r="Q69" i="45"/>
  <c r="D70" i="45"/>
  <c r="E70" i="45"/>
  <c r="F70" i="45"/>
  <c r="G70" i="45"/>
  <c r="H70" i="45"/>
  <c r="I70" i="45"/>
  <c r="J70" i="45"/>
  <c r="K70" i="45"/>
  <c r="L70" i="45"/>
  <c r="M70" i="45"/>
  <c r="N70" i="45"/>
  <c r="O70" i="45"/>
  <c r="P70" i="45"/>
  <c r="C71" i="45"/>
  <c r="D71" i="45"/>
  <c r="H71" i="45"/>
  <c r="K71" i="45"/>
  <c r="N71" i="45"/>
  <c r="P71" i="45"/>
  <c r="Q71" i="45"/>
  <c r="E72" i="45"/>
  <c r="G72" i="45"/>
  <c r="H72" i="45"/>
  <c r="I72" i="45"/>
  <c r="J72" i="45"/>
  <c r="H73" i="45"/>
  <c r="J73" i="45"/>
  <c r="K73" i="45"/>
  <c r="B74" i="45"/>
  <c r="C74" i="45"/>
  <c r="D74" i="45"/>
  <c r="E74" i="45"/>
  <c r="F74" i="45"/>
  <c r="G74" i="45"/>
  <c r="H74" i="45"/>
  <c r="I74" i="45"/>
  <c r="J74" i="45"/>
  <c r="K74" i="45"/>
  <c r="L74" i="45"/>
  <c r="M74" i="45"/>
  <c r="N74" i="45"/>
  <c r="O74" i="45"/>
  <c r="P74" i="45"/>
  <c r="Q74" i="45"/>
  <c r="B75" i="45"/>
  <c r="C75" i="45"/>
  <c r="D75" i="45"/>
  <c r="E75" i="45"/>
  <c r="F75" i="45"/>
  <c r="G75" i="45"/>
  <c r="H75" i="45"/>
  <c r="I75" i="45"/>
  <c r="J75" i="45"/>
  <c r="K75" i="45"/>
  <c r="L75" i="45"/>
  <c r="O75" i="45"/>
  <c r="P75" i="45"/>
  <c r="B90" i="45"/>
  <c r="C90" i="45"/>
  <c r="D76" i="45"/>
  <c r="E90" i="45"/>
  <c r="F90" i="45"/>
  <c r="G90" i="45"/>
  <c r="H76" i="45"/>
  <c r="I90" i="45"/>
  <c r="J90" i="45"/>
  <c r="K90" i="45"/>
  <c r="L76" i="45"/>
  <c r="M90" i="45"/>
  <c r="N90" i="45"/>
  <c r="O90" i="45"/>
  <c r="P76" i="45"/>
  <c r="Q90" i="45"/>
  <c r="J63" i="45"/>
  <c r="K63" i="45"/>
  <c r="L63" i="45"/>
  <c r="M63" i="45"/>
  <c r="N63" i="45"/>
  <c r="O63" i="45"/>
  <c r="P63" i="45"/>
  <c r="Q63" i="45"/>
  <c r="B64" i="45"/>
  <c r="D64" i="45"/>
  <c r="E64" i="45"/>
  <c r="F64" i="45"/>
  <c r="I64" i="45"/>
  <c r="J64" i="45"/>
  <c r="K64" i="45"/>
  <c r="E65" i="45"/>
  <c r="F65" i="45"/>
  <c r="G65" i="45"/>
  <c r="H65" i="45"/>
  <c r="I65" i="45"/>
  <c r="J65" i="45"/>
  <c r="K65" i="45"/>
  <c r="L65" i="45"/>
  <c r="M65" i="45"/>
  <c r="N65" i="45"/>
  <c r="Q66" i="45"/>
  <c r="E67" i="45"/>
  <c r="F67" i="45"/>
  <c r="I67" i="45"/>
  <c r="J67" i="45"/>
  <c r="L67" i="45"/>
  <c r="M67" i="45"/>
  <c r="N67" i="45"/>
  <c r="O67" i="45"/>
  <c r="F68" i="45"/>
  <c r="H68" i="45"/>
  <c r="I68" i="45"/>
  <c r="Q68" i="45"/>
  <c r="B69" i="45"/>
  <c r="C69" i="45"/>
  <c r="E69" i="45"/>
  <c r="F69" i="45"/>
  <c r="I69" i="45"/>
  <c r="J69" i="45"/>
  <c r="K69" i="45"/>
  <c r="M69" i="45"/>
  <c r="N69" i="45"/>
  <c r="B70" i="45"/>
  <c r="C70" i="45"/>
  <c r="Q70" i="45"/>
  <c r="B71" i="45"/>
  <c r="E71" i="45"/>
  <c r="F71" i="45"/>
  <c r="I71" i="45"/>
  <c r="B72" i="45"/>
  <c r="F72" i="45"/>
  <c r="B73" i="45"/>
  <c r="E73" i="45"/>
  <c r="F73" i="45"/>
  <c r="I73" i="45"/>
  <c r="M73" i="45"/>
  <c r="N73" i="45"/>
  <c r="M75" i="45"/>
  <c r="N75" i="45"/>
  <c r="Q75" i="45"/>
  <c r="B76" i="45"/>
  <c r="C76" i="45"/>
  <c r="E76" i="45"/>
  <c r="F76" i="45"/>
  <c r="G76" i="45"/>
  <c r="M76" i="45"/>
  <c r="O76" i="45"/>
  <c r="Q76" i="45"/>
  <c r="J81" i="45"/>
  <c r="M81" i="45"/>
  <c r="N81" i="45"/>
  <c r="O81" i="45"/>
  <c r="P81" i="45"/>
  <c r="Q81" i="45"/>
  <c r="B82" i="45"/>
  <c r="D82" i="45"/>
  <c r="E82" i="45"/>
  <c r="F82" i="45"/>
  <c r="G82" i="45"/>
  <c r="H82" i="45"/>
  <c r="I82" i="45"/>
  <c r="J82" i="45"/>
  <c r="K82" i="45"/>
  <c r="L82" i="45"/>
  <c r="M82" i="45"/>
  <c r="F83" i="45"/>
  <c r="G83" i="45"/>
  <c r="H83" i="45"/>
  <c r="I83" i="45"/>
  <c r="J83" i="45"/>
  <c r="K83" i="45"/>
  <c r="L83" i="45"/>
  <c r="M83" i="45"/>
  <c r="N83" i="45"/>
  <c r="B88" i="45"/>
  <c r="C88" i="45"/>
  <c r="E88" i="45"/>
  <c r="F88" i="45"/>
  <c r="G88" i="45"/>
  <c r="I88" i="45"/>
  <c r="J88" i="45"/>
  <c r="K88" i="45"/>
  <c r="M88" i="45"/>
  <c r="N88" i="45"/>
  <c r="O88" i="45"/>
  <c r="Q88" i="45"/>
  <c r="G89" i="45"/>
  <c r="B76" i="44"/>
  <c r="D67" i="44"/>
  <c r="I36" i="42"/>
  <c r="M36" i="42"/>
  <c r="O36" i="42"/>
  <c r="P63" i="44"/>
  <c r="G63" i="44"/>
  <c r="J63" i="44"/>
  <c r="F64" i="44"/>
  <c r="G64" i="44"/>
  <c r="H64" i="44"/>
  <c r="J64" i="44"/>
  <c r="K64" i="44"/>
  <c r="L64" i="44"/>
  <c r="Q65" i="44"/>
  <c r="D66" i="44"/>
  <c r="E66" i="44"/>
  <c r="F66" i="44"/>
  <c r="G66" i="44"/>
  <c r="H66" i="44"/>
  <c r="J67" i="44"/>
  <c r="N67" i="44"/>
  <c r="Q67" i="44"/>
  <c r="K68" i="44"/>
  <c r="B69" i="44"/>
  <c r="C69" i="44"/>
  <c r="D69" i="44"/>
  <c r="E69" i="44"/>
  <c r="F69" i="44"/>
  <c r="G69" i="44"/>
  <c r="H69" i="44"/>
  <c r="I69" i="44"/>
  <c r="J69" i="44"/>
  <c r="K69" i="44"/>
  <c r="L69" i="44"/>
  <c r="M69" i="44"/>
  <c r="N69" i="44"/>
  <c r="O69" i="44"/>
  <c r="P69" i="44"/>
  <c r="Q69" i="44"/>
  <c r="C70" i="44"/>
  <c r="E70" i="44"/>
  <c r="F70" i="44"/>
  <c r="G70" i="44"/>
  <c r="H70" i="44"/>
  <c r="Q70" i="44"/>
  <c r="B71" i="44"/>
  <c r="C71" i="44"/>
  <c r="J71" i="44"/>
  <c r="M71" i="44"/>
  <c r="Q71" i="44"/>
  <c r="D72" i="44"/>
  <c r="J72" i="44"/>
  <c r="K72" i="44"/>
  <c r="G73" i="44"/>
  <c r="H73" i="44"/>
  <c r="J73" i="44"/>
  <c r="M73" i="44"/>
  <c r="B74" i="44"/>
  <c r="C74" i="44"/>
  <c r="D74" i="44"/>
  <c r="E74" i="44"/>
  <c r="G74" i="44"/>
  <c r="H74" i="44"/>
  <c r="J74" i="44"/>
  <c r="K74" i="44"/>
  <c r="L74" i="44"/>
  <c r="Q74" i="44"/>
  <c r="B75" i="44"/>
  <c r="C75" i="44"/>
  <c r="D75" i="44"/>
  <c r="E75" i="44"/>
  <c r="F75" i="44"/>
  <c r="G75" i="44"/>
  <c r="H75" i="44"/>
  <c r="I75" i="44"/>
  <c r="J75" i="44"/>
  <c r="K75" i="44"/>
  <c r="M75" i="44"/>
  <c r="N75" i="44"/>
  <c r="Q75" i="44"/>
  <c r="D76" i="44"/>
  <c r="E76" i="44"/>
  <c r="F76" i="44"/>
  <c r="G76" i="44"/>
  <c r="N76" i="44"/>
  <c r="Q76" i="44"/>
  <c r="C63" i="44"/>
  <c r="D63" i="44"/>
  <c r="L63" i="44"/>
  <c r="D64" i="44"/>
  <c r="D65" i="44"/>
  <c r="H65" i="44"/>
  <c r="J65" i="44"/>
  <c r="K65" i="44"/>
  <c r="L65" i="44"/>
  <c r="N65" i="44"/>
  <c r="O65" i="44"/>
  <c r="P65" i="44"/>
  <c r="O67" i="44"/>
  <c r="D68" i="44"/>
  <c r="G68" i="44"/>
  <c r="H68" i="44"/>
  <c r="J68" i="44"/>
  <c r="L68" i="44"/>
  <c r="D70" i="44"/>
  <c r="D71" i="44"/>
  <c r="G71" i="44"/>
  <c r="H72" i="44"/>
  <c r="L72" i="44"/>
  <c r="N72" i="44"/>
  <c r="O72" i="44"/>
  <c r="P72" i="44"/>
  <c r="D73" i="44"/>
  <c r="F73" i="44"/>
  <c r="L75" i="44"/>
  <c r="O75" i="44"/>
  <c r="P75" i="44"/>
  <c r="O76" i="44"/>
  <c r="M81" i="44"/>
  <c r="E83" i="44"/>
  <c r="E85" i="44"/>
  <c r="E86" i="44"/>
  <c r="A3" i="43"/>
  <c r="E80" i="45"/>
  <c r="I80" i="45"/>
  <c r="M80" i="45"/>
  <c r="Q80" i="45"/>
  <c r="B63" i="43"/>
  <c r="E63" i="43"/>
  <c r="F63" i="43"/>
  <c r="G81" i="44"/>
  <c r="B64" i="43"/>
  <c r="E64" i="43"/>
  <c r="F64" i="43"/>
  <c r="G82" i="44"/>
  <c r="I64" i="43"/>
  <c r="M64" i="43"/>
  <c r="N64" i="43"/>
  <c r="B65" i="43"/>
  <c r="E65" i="43"/>
  <c r="F65" i="43"/>
  <c r="G83" i="44"/>
  <c r="M83" i="44"/>
  <c r="O83" i="44"/>
  <c r="B66" i="43"/>
  <c r="C84" i="44"/>
  <c r="E66" i="43"/>
  <c r="F66" i="43"/>
  <c r="G84" i="44"/>
  <c r="H66" i="43"/>
  <c r="I66" i="43"/>
  <c r="O84" i="44"/>
  <c r="C85" i="44"/>
  <c r="D85" i="44"/>
  <c r="G67" i="43"/>
  <c r="K85" i="44"/>
  <c r="L85" i="44"/>
  <c r="N85" i="44"/>
  <c r="O85" i="44"/>
  <c r="C86" i="44"/>
  <c r="D86" i="44"/>
  <c r="O86" i="44"/>
  <c r="P86" i="44"/>
  <c r="L87" i="44"/>
  <c r="B70" i="43"/>
  <c r="D88" i="43"/>
  <c r="F70" i="43"/>
  <c r="H70" i="43"/>
  <c r="J70" i="43"/>
  <c r="L88" i="43"/>
  <c r="O88" i="44"/>
  <c r="D89" i="44"/>
  <c r="B72" i="43"/>
  <c r="C72" i="43"/>
  <c r="E72" i="43"/>
  <c r="F72" i="43"/>
  <c r="G72" i="43"/>
  <c r="B73" i="43"/>
  <c r="C73" i="43"/>
  <c r="E73" i="43"/>
  <c r="F73" i="43"/>
  <c r="H73" i="43"/>
  <c r="B74" i="43"/>
  <c r="C74" i="43"/>
  <c r="E74" i="43"/>
  <c r="F74" i="43"/>
  <c r="G74" i="43"/>
  <c r="H74" i="43"/>
  <c r="I74" i="43"/>
  <c r="K74" i="43"/>
  <c r="L74" i="43"/>
  <c r="M74" i="43"/>
  <c r="N74" i="43"/>
  <c r="O74" i="43"/>
  <c r="B75" i="43"/>
  <c r="C75" i="43"/>
  <c r="D75" i="43"/>
  <c r="E75" i="43"/>
  <c r="F75" i="43"/>
  <c r="G75" i="43"/>
  <c r="H75" i="43"/>
  <c r="I75" i="43"/>
  <c r="J75" i="43"/>
  <c r="L75" i="43"/>
  <c r="M75" i="43"/>
  <c r="N75" i="43"/>
  <c r="O75" i="43"/>
  <c r="P75" i="43"/>
  <c r="Q75" i="43"/>
  <c r="B76" i="43"/>
  <c r="F76" i="43"/>
  <c r="H76" i="43"/>
  <c r="J76" i="43"/>
  <c r="O90" i="44"/>
  <c r="A60" i="43"/>
  <c r="C65" i="43"/>
  <c r="G65" i="43"/>
  <c r="K68" i="43"/>
  <c r="O68" i="43"/>
  <c r="C69" i="43"/>
  <c r="C71" i="43"/>
  <c r="G71" i="43"/>
  <c r="K75" i="43"/>
  <c r="A78" i="43"/>
  <c r="L84" i="43"/>
  <c r="L85" i="43"/>
  <c r="D89" i="43"/>
  <c r="G36" i="42"/>
  <c r="H81" i="43"/>
  <c r="C37" i="42"/>
  <c r="C177" i="6" s="1"/>
  <c r="F37" i="42"/>
  <c r="F177" i="6" s="1"/>
  <c r="G37" i="42"/>
  <c r="H37" i="42"/>
  <c r="B34" i="42"/>
  <c r="C34" i="42"/>
  <c r="Q35" i="42"/>
  <c r="K36" i="42"/>
  <c r="G56" i="41"/>
  <c r="J65" i="41"/>
  <c r="K65" i="41"/>
  <c r="L65" i="41"/>
  <c r="N65" i="41"/>
  <c r="P55" i="41"/>
  <c r="B51" i="41"/>
  <c r="D72" i="41"/>
  <c r="E51" i="41"/>
  <c r="I51" i="41"/>
  <c r="J72" i="41"/>
  <c r="K72" i="41"/>
  <c r="L72" i="41"/>
  <c r="N72" i="41"/>
  <c r="O72" i="41"/>
  <c r="P72" i="41"/>
  <c r="B73" i="41"/>
  <c r="C73" i="41"/>
  <c r="D73" i="41"/>
  <c r="F73" i="41"/>
  <c r="G73" i="41"/>
  <c r="H52" i="41"/>
  <c r="I52" i="41"/>
  <c r="J52" i="41"/>
  <c r="K52" i="41"/>
  <c r="L52" i="41"/>
  <c r="M52" i="41"/>
  <c r="N52" i="41"/>
  <c r="P52" i="41"/>
  <c r="Q52" i="41"/>
  <c r="C53" i="41"/>
  <c r="D53" i="41"/>
  <c r="J74" i="41"/>
  <c r="N74" i="41"/>
  <c r="P53" i="41"/>
  <c r="B75" i="41"/>
  <c r="E54" i="41"/>
  <c r="H54" i="41"/>
  <c r="I54" i="41"/>
  <c r="L54" i="41"/>
  <c r="M54" i="41"/>
  <c r="N54" i="41"/>
  <c r="O54" i="41"/>
  <c r="P54" i="41"/>
  <c r="Q54" i="41"/>
  <c r="C55" i="41"/>
  <c r="D55" i="41"/>
  <c r="P56" i="41"/>
  <c r="Q56" i="41"/>
  <c r="B57" i="41"/>
  <c r="C57" i="41"/>
  <c r="D57" i="41"/>
  <c r="G57" i="41"/>
  <c r="B58" i="41"/>
  <c r="C58" i="41"/>
  <c r="D58" i="41"/>
  <c r="E58" i="41"/>
  <c r="F58" i="41"/>
  <c r="G58" i="41"/>
  <c r="I58" i="41"/>
  <c r="J58" i="41"/>
  <c r="M58" i="41"/>
  <c r="N58" i="41"/>
  <c r="O58" i="41"/>
  <c r="P58" i="41"/>
  <c r="Q58" i="41"/>
  <c r="H59" i="41"/>
  <c r="J59" i="41"/>
  <c r="K59" i="41"/>
  <c r="L59" i="41"/>
  <c r="P60" i="41"/>
  <c r="Q60" i="41"/>
  <c r="B61" i="41"/>
  <c r="C61" i="41"/>
  <c r="D61" i="41"/>
  <c r="E61" i="41"/>
  <c r="F61" i="41"/>
  <c r="G61" i="41"/>
  <c r="H61" i="41"/>
  <c r="I61" i="41"/>
  <c r="M61" i="41"/>
  <c r="Q61" i="41"/>
  <c r="B62" i="41"/>
  <c r="C62" i="41"/>
  <c r="E62" i="41"/>
  <c r="F62" i="41"/>
  <c r="G62" i="41"/>
  <c r="H62" i="41"/>
  <c r="I62" i="41"/>
  <c r="J62" i="41"/>
  <c r="K62" i="41"/>
  <c r="L62" i="41"/>
  <c r="M62" i="41"/>
  <c r="N62" i="41"/>
  <c r="O62" i="41"/>
  <c r="P62" i="41"/>
  <c r="Q62" i="41"/>
  <c r="P63" i="41"/>
  <c r="Q63" i="41"/>
  <c r="B64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C65" i="41"/>
  <c r="D65" i="41"/>
  <c r="G65" i="41"/>
  <c r="Q65" i="41"/>
  <c r="E66" i="41"/>
  <c r="F81" i="41"/>
  <c r="I66" i="41"/>
  <c r="M66" i="41"/>
  <c r="Q66" i="41"/>
  <c r="B67" i="41"/>
  <c r="C67" i="41"/>
  <c r="D82" i="41"/>
  <c r="E67" i="41"/>
  <c r="F67" i="41"/>
  <c r="H67" i="41"/>
  <c r="I67" i="41"/>
  <c r="K82" i="41"/>
  <c r="M67" i="41"/>
  <c r="O82" i="41"/>
  <c r="Q67" i="41"/>
  <c r="D51" i="41"/>
  <c r="F51" i="41"/>
  <c r="G51" i="41"/>
  <c r="H51" i="41"/>
  <c r="J51" i="41"/>
  <c r="K51" i="41"/>
  <c r="L51" i="41"/>
  <c r="O51" i="41"/>
  <c r="P51" i="41"/>
  <c r="C52" i="41"/>
  <c r="D52" i="41"/>
  <c r="F52" i="41"/>
  <c r="G52" i="41"/>
  <c r="B53" i="41"/>
  <c r="B54" i="41"/>
  <c r="C54" i="41"/>
  <c r="D54" i="41"/>
  <c r="F54" i="41"/>
  <c r="G54" i="41"/>
  <c r="J54" i="41"/>
  <c r="C56" i="41"/>
  <c r="D56" i="41"/>
  <c r="H58" i="41"/>
  <c r="K58" i="41"/>
  <c r="L58" i="41"/>
  <c r="B59" i="41"/>
  <c r="C59" i="41"/>
  <c r="D59" i="41"/>
  <c r="G59" i="41"/>
  <c r="C60" i="41"/>
  <c r="D60" i="41"/>
  <c r="H60" i="41"/>
  <c r="K60" i="41"/>
  <c r="J61" i="41"/>
  <c r="K61" i="41"/>
  <c r="L61" i="41"/>
  <c r="N61" i="41"/>
  <c r="O61" i="41"/>
  <c r="P61" i="41"/>
  <c r="D62" i="41"/>
  <c r="D63" i="41"/>
  <c r="G63" i="41"/>
  <c r="H63" i="41"/>
  <c r="J63" i="41"/>
  <c r="K63" i="41"/>
  <c r="L63" i="41"/>
  <c r="C64" i="41"/>
  <c r="D64" i="41"/>
  <c r="B66" i="41"/>
  <c r="C66" i="41"/>
  <c r="D66" i="41"/>
  <c r="G66" i="41"/>
  <c r="H66" i="41"/>
  <c r="J67" i="41"/>
  <c r="K67" i="41"/>
  <c r="L67" i="41"/>
  <c r="N67" i="41"/>
  <c r="O67" i="41"/>
  <c r="P67" i="41"/>
  <c r="B72" i="41"/>
  <c r="E72" i="41"/>
  <c r="F72" i="41"/>
  <c r="G72" i="41"/>
  <c r="H72" i="41"/>
  <c r="I72" i="41"/>
  <c r="H73" i="41"/>
  <c r="I73" i="41"/>
  <c r="J73" i="41"/>
  <c r="K73" i="41"/>
  <c r="L73" i="41"/>
  <c r="M73" i="41"/>
  <c r="N73" i="41"/>
  <c r="P73" i="41"/>
  <c r="Q73" i="41"/>
  <c r="B74" i="41"/>
  <c r="C74" i="41"/>
  <c r="D74" i="41"/>
  <c r="P74" i="41"/>
  <c r="C75" i="41"/>
  <c r="D75" i="41"/>
  <c r="E75" i="41"/>
  <c r="F75" i="41"/>
  <c r="G75" i="41"/>
  <c r="I75" i="41"/>
  <c r="J75" i="41"/>
  <c r="L75" i="41"/>
  <c r="M75" i="41"/>
  <c r="N75" i="41"/>
  <c r="O75" i="41"/>
  <c r="P75" i="41"/>
  <c r="Q75" i="41"/>
  <c r="H79" i="41"/>
  <c r="B81" i="41"/>
  <c r="C81" i="41"/>
  <c r="D81" i="41"/>
  <c r="G81" i="41"/>
  <c r="H81" i="41"/>
  <c r="J82" i="41"/>
  <c r="L82" i="41"/>
  <c r="N82" i="41"/>
  <c r="P82" i="41"/>
  <c r="B36" i="38"/>
  <c r="D64" i="40"/>
  <c r="J36" i="38"/>
  <c r="M55" i="40"/>
  <c r="I51" i="40"/>
  <c r="N51" i="40"/>
  <c r="O51" i="40"/>
  <c r="P51" i="40"/>
  <c r="D52" i="40"/>
  <c r="E52" i="40"/>
  <c r="Q52" i="40"/>
  <c r="B53" i="40"/>
  <c r="E53" i="40"/>
  <c r="F53" i="40"/>
  <c r="G53" i="40"/>
  <c r="H53" i="40"/>
  <c r="I53" i="40"/>
  <c r="J53" i="40"/>
  <c r="K53" i="40"/>
  <c r="L53" i="40"/>
  <c r="H54" i="40"/>
  <c r="I54" i="40"/>
  <c r="N54" i="40"/>
  <c r="O54" i="40"/>
  <c r="P54" i="40"/>
  <c r="Q54" i="40"/>
  <c r="E55" i="40"/>
  <c r="I56" i="40"/>
  <c r="P56" i="40"/>
  <c r="Q56" i="40"/>
  <c r="E57" i="40"/>
  <c r="P57" i="40"/>
  <c r="Q57" i="40"/>
  <c r="B58" i="40"/>
  <c r="E58" i="40"/>
  <c r="F59" i="40"/>
  <c r="J59" i="40"/>
  <c r="L59" i="40"/>
  <c r="M59" i="40"/>
  <c r="N59" i="40"/>
  <c r="Q59" i="40"/>
  <c r="H60" i="40"/>
  <c r="I60" i="40"/>
  <c r="O60" i="40"/>
  <c r="P60" i="40"/>
  <c r="E61" i="40"/>
  <c r="Q61" i="40"/>
  <c r="B62" i="40"/>
  <c r="C62" i="40"/>
  <c r="D62" i="40"/>
  <c r="F62" i="40"/>
  <c r="J62" i="40"/>
  <c r="K62" i="40"/>
  <c r="L62" i="40"/>
  <c r="M62" i="40"/>
  <c r="N62" i="40"/>
  <c r="Q62" i="40"/>
  <c r="H63" i="40"/>
  <c r="I63" i="40"/>
  <c r="N63" i="40"/>
  <c r="O63" i="40"/>
  <c r="P63" i="40"/>
  <c r="Q63" i="40"/>
  <c r="E64" i="40"/>
  <c r="H64" i="40"/>
  <c r="I64" i="40"/>
  <c r="N64" i="40"/>
  <c r="Q64" i="40"/>
  <c r="E65" i="40"/>
  <c r="O65" i="40"/>
  <c r="P65" i="40"/>
  <c r="I66" i="40"/>
  <c r="C67" i="40"/>
  <c r="D67" i="40"/>
  <c r="I67" i="40"/>
  <c r="O67" i="40"/>
  <c r="P67" i="40"/>
  <c r="Q67" i="40"/>
  <c r="C51" i="40"/>
  <c r="G52" i="40"/>
  <c r="H52" i="40"/>
  <c r="L52" i="40"/>
  <c r="O52" i="40"/>
  <c r="P52" i="40"/>
  <c r="M53" i="40"/>
  <c r="O53" i="40"/>
  <c r="P53" i="40"/>
  <c r="D55" i="40"/>
  <c r="G55" i="40"/>
  <c r="H55" i="40"/>
  <c r="I55" i="40"/>
  <c r="K55" i="40"/>
  <c r="L55" i="40"/>
  <c r="O55" i="40"/>
  <c r="P55" i="40"/>
  <c r="O56" i="40"/>
  <c r="O57" i="40"/>
  <c r="O58" i="40"/>
  <c r="P58" i="40"/>
  <c r="D59" i="40"/>
  <c r="E59" i="40"/>
  <c r="G59" i="40"/>
  <c r="H59" i="40"/>
  <c r="I59" i="40"/>
  <c r="K59" i="40"/>
  <c r="O59" i="40"/>
  <c r="P59" i="40"/>
  <c r="C60" i="40"/>
  <c r="G60" i="40"/>
  <c r="O61" i="40"/>
  <c r="P61" i="40"/>
  <c r="E62" i="40"/>
  <c r="G62" i="40"/>
  <c r="H62" i="40"/>
  <c r="I62" i="40"/>
  <c r="O62" i="40"/>
  <c r="P62" i="40"/>
  <c r="E63" i="40"/>
  <c r="O64" i="40"/>
  <c r="P64" i="40"/>
  <c r="H66" i="40"/>
  <c r="K66" i="40"/>
  <c r="L66" i="40"/>
  <c r="M66" i="40"/>
  <c r="O66" i="40"/>
  <c r="P66" i="40"/>
  <c r="Q66" i="40"/>
  <c r="A3" i="39"/>
  <c r="D57" i="39"/>
  <c r="F71" i="40"/>
  <c r="J71" i="40"/>
  <c r="N71" i="40"/>
  <c r="E73" i="39"/>
  <c r="I73" i="39"/>
  <c r="L73" i="40"/>
  <c r="E74" i="39"/>
  <c r="O74" i="40"/>
  <c r="E75" i="39"/>
  <c r="I75" i="39"/>
  <c r="L75" i="40"/>
  <c r="I77" i="39"/>
  <c r="E57" i="39"/>
  <c r="P57" i="39"/>
  <c r="Q57" i="39"/>
  <c r="E58" i="39"/>
  <c r="E78" i="39"/>
  <c r="I78" i="39"/>
  <c r="O78" i="40"/>
  <c r="P59" i="39"/>
  <c r="Q78" i="39"/>
  <c r="K60" i="39"/>
  <c r="L60" i="39"/>
  <c r="N60" i="39"/>
  <c r="Q60" i="39"/>
  <c r="E61" i="39"/>
  <c r="O61" i="39"/>
  <c r="P61" i="39"/>
  <c r="I79" i="39"/>
  <c r="L62" i="39"/>
  <c r="Q79" i="39"/>
  <c r="I63" i="39"/>
  <c r="J63" i="39"/>
  <c r="K63" i="39"/>
  <c r="L63" i="39"/>
  <c r="I64" i="39"/>
  <c r="J64" i="39"/>
  <c r="K64" i="39"/>
  <c r="L64" i="39"/>
  <c r="N64" i="39"/>
  <c r="O64" i="39"/>
  <c r="P64" i="39"/>
  <c r="Q64" i="39"/>
  <c r="E80" i="39"/>
  <c r="I66" i="39"/>
  <c r="Q66" i="39"/>
  <c r="B82" i="40"/>
  <c r="E67" i="39"/>
  <c r="I82" i="39"/>
  <c r="A48" i="39"/>
  <c r="A69" i="39"/>
  <c r="E72" i="39"/>
  <c r="M73" i="39"/>
  <c r="I74" i="39"/>
  <c r="M75" i="39"/>
  <c r="E76" i="39"/>
  <c r="I76" i="39"/>
  <c r="M76" i="39"/>
  <c r="E77" i="39"/>
  <c r="L34" i="38"/>
  <c r="O34" i="38"/>
  <c r="P34" i="38"/>
  <c r="E79" i="39"/>
  <c r="F36" i="38"/>
  <c r="G36" i="38"/>
  <c r="M77" i="39"/>
  <c r="Q72" i="39"/>
  <c r="G34" i="38"/>
  <c r="H34" i="38"/>
  <c r="K34" i="38"/>
  <c r="M34" i="38"/>
  <c r="F37" i="38"/>
  <c r="H37" i="38"/>
  <c r="J37" i="38"/>
  <c r="J176" i="6" s="1"/>
  <c r="K37" i="38"/>
  <c r="K176" i="6" s="1"/>
  <c r="N36" i="38"/>
  <c r="O37" i="38"/>
  <c r="C65" i="37"/>
  <c r="D57" i="37"/>
  <c r="E57" i="37"/>
  <c r="G55" i="37"/>
  <c r="C51" i="37"/>
  <c r="F72" i="37"/>
  <c r="G51" i="37"/>
  <c r="I72" i="37"/>
  <c r="L72" i="37"/>
  <c r="M72" i="37"/>
  <c r="N72" i="37"/>
  <c r="C52" i="37"/>
  <c r="G52" i="37"/>
  <c r="K52" i="37"/>
  <c r="L52" i="37"/>
  <c r="M52" i="37"/>
  <c r="O52" i="37"/>
  <c r="D74" i="37"/>
  <c r="E53" i="37"/>
  <c r="F74" i="37"/>
  <c r="G53" i="37"/>
  <c r="K53" i="37"/>
  <c r="O53" i="37"/>
  <c r="H54" i="37"/>
  <c r="I54" i="37"/>
  <c r="K54" i="37"/>
  <c r="O54" i="37"/>
  <c r="P54" i="37"/>
  <c r="J55" i="37"/>
  <c r="N55" i="37"/>
  <c r="Q55" i="37"/>
  <c r="H56" i="37"/>
  <c r="N56" i="37"/>
  <c r="J57" i="37"/>
  <c r="K57" i="37"/>
  <c r="L57" i="37"/>
  <c r="M57" i="37"/>
  <c r="N57" i="37"/>
  <c r="O57" i="37"/>
  <c r="P57" i="37"/>
  <c r="Q57" i="37"/>
  <c r="B58" i="37"/>
  <c r="C58" i="37"/>
  <c r="D58" i="37"/>
  <c r="F58" i="37"/>
  <c r="J58" i="37"/>
  <c r="N58" i="37"/>
  <c r="O58" i="37"/>
  <c r="P58" i="37"/>
  <c r="Q58" i="37"/>
  <c r="B59" i="37"/>
  <c r="C59" i="37"/>
  <c r="D59" i="37"/>
  <c r="E59" i="37"/>
  <c r="G59" i="37"/>
  <c r="H59" i="37"/>
  <c r="J59" i="37"/>
  <c r="L59" i="37"/>
  <c r="M59" i="37"/>
  <c r="N59" i="37"/>
  <c r="O59" i="37"/>
  <c r="P59" i="37"/>
  <c r="C60" i="37"/>
  <c r="H60" i="37"/>
  <c r="I60" i="37"/>
  <c r="J60" i="37"/>
  <c r="K60" i="37"/>
  <c r="L60" i="37"/>
  <c r="M60" i="37"/>
  <c r="N60" i="37"/>
  <c r="O60" i="37"/>
  <c r="P60" i="37"/>
  <c r="Q60" i="37"/>
  <c r="B61" i="37"/>
  <c r="C61" i="37"/>
  <c r="D61" i="37"/>
  <c r="E61" i="37"/>
  <c r="F61" i="37"/>
  <c r="G61" i="37"/>
  <c r="H61" i="37"/>
  <c r="I61" i="37"/>
  <c r="J61" i="37"/>
  <c r="K61" i="37"/>
  <c r="L61" i="37"/>
  <c r="M61" i="37"/>
  <c r="N61" i="37"/>
  <c r="Q61" i="37"/>
  <c r="B62" i="37"/>
  <c r="C62" i="37"/>
  <c r="F62" i="37"/>
  <c r="J62" i="37"/>
  <c r="N62" i="37"/>
  <c r="H63" i="37"/>
  <c r="B64" i="37"/>
  <c r="C64" i="37"/>
  <c r="D64" i="37"/>
  <c r="E64" i="37"/>
  <c r="F64" i="37"/>
  <c r="G64" i="37"/>
  <c r="H64" i="37"/>
  <c r="I64" i="37"/>
  <c r="J64" i="37"/>
  <c r="K64" i="37"/>
  <c r="L64" i="37"/>
  <c r="M64" i="37"/>
  <c r="N64" i="37"/>
  <c r="O64" i="37"/>
  <c r="H65" i="37"/>
  <c r="B66" i="37"/>
  <c r="C81" i="37"/>
  <c r="E66" i="37"/>
  <c r="F66" i="37"/>
  <c r="G66" i="37"/>
  <c r="H66" i="37"/>
  <c r="I66" i="37"/>
  <c r="K66" i="37"/>
  <c r="L81" i="37"/>
  <c r="O81" i="37"/>
  <c r="P81" i="37"/>
  <c r="B67" i="37"/>
  <c r="C67" i="37"/>
  <c r="F67" i="37"/>
  <c r="H67" i="37"/>
  <c r="I82" i="37"/>
  <c r="K82" i="37"/>
  <c r="L82" i="37"/>
  <c r="M67" i="37"/>
  <c r="N67" i="37"/>
  <c r="O67" i="37"/>
  <c r="P67" i="37"/>
  <c r="Q67" i="37"/>
  <c r="I51" i="37"/>
  <c r="L51" i="37"/>
  <c r="M51" i="37"/>
  <c r="N51" i="37"/>
  <c r="P51" i="37"/>
  <c r="Q51" i="37"/>
  <c r="D52" i="37"/>
  <c r="H52" i="37"/>
  <c r="I52" i="37"/>
  <c r="H53" i="37"/>
  <c r="I53" i="37"/>
  <c r="L53" i="37"/>
  <c r="M53" i="37"/>
  <c r="P53" i="37"/>
  <c r="Q54" i="37"/>
  <c r="H55" i="37"/>
  <c r="K55" i="37"/>
  <c r="L55" i="37"/>
  <c r="M55" i="37"/>
  <c r="O55" i="37"/>
  <c r="P55" i="37"/>
  <c r="P56" i="37"/>
  <c r="H57" i="37"/>
  <c r="E58" i="37"/>
  <c r="G58" i="37"/>
  <c r="H58" i="37"/>
  <c r="I58" i="37"/>
  <c r="K58" i="37"/>
  <c r="L58" i="37"/>
  <c r="M58" i="37"/>
  <c r="I59" i="37"/>
  <c r="K59" i="37"/>
  <c r="Q59" i="37"/>
  <c r="O61" i="37"/>
  <c r="P61" i="37"/>
  <c r="D62" i="37"/>
  <c r="E62" i="37"/>
  <c r="G62" i="37"/>
  <c r="H62" i="37"/>
  <c r="K62" i="37"/>
  <c r="L62" i="37"/>
  <c r="M62" i="37"/>
  <c r="O62" i="37"/>
  <c r="P62" i="37"/>
  <c r="Q62" i="37"/>
  <c r="P63" i="37"/>
  <c r="P64" i="37"/>
  <c r="Q64" i="37"/>
  <c r="D66" i="37"/>
  <c r="P66" i="37"/>
  <c r="Q66" i="37"/>
  <c r="D67" i="37"/>
  <c r="E67" i="37"/>
  <c r="G67" i="37"/>
  <c r="P72" i="37"/>
  <c r="Q72" i="37"/>
  <c r="C73" i="37"/>
  <c r="D73" i="37"/>
  <c r="G73" i="37"/>
  <c r="H73" i="37"/>
  <c r="I73" i="37"/>
  <c r="K73" i="37"/>
  <c r="L73" i="37"/>
  <c r="M73" i="37"/>
  <c r="H74" i="37"/>
  <c r="I74" i="37"/>
  <c r="K74" i="37"/>
  <c r="L74" i="37"/>
  <c r="M74" i="37"/>
  <c r="O74" i="37"/>
  <c r="P74" i="37"/>
  <c r="H75" i="37"/>
  <c r="I75" i="37"/>
  <c r="K75" i="37"/>
  <c r="O75" i="37"/>
  <c r="Q75" i="37"/>
  <c r="B81" i="37"/>
  <c r="D81" i="37"/>
  <c r="E81" i="37"/>
  <c r="F81" i="37"/>
  <c r="G81" i="37"/>
  <c r="H81" i="37"/>
  <c r="I81" i="37"/>
  <c r="K81" i="37"/>
  <c r="Q81" i="37"/>
  <c r="B82" i="37"/>
  <c r="D82" i="37"/>
  <c r="E82" i="37"/>
  <c r="F82" i="37"/>
  <c r="G82" i="37"/>
  <c r="N82" i="37"/>
  <c r="P82" i="37"/>
  <c r="I36" i="34"/>
  <c r="M51" i="36"/>
  <c r="M52" i="36"/>
  <c r="O52" i="36"/>
  <c r="B53" i="36"/>
  <c r="C53" i="36"/>
  <c r="I53" i="36"/>
  <c r="M53" i="36"/>
  <c r="N53" i="36"/>
  <c r="K54" i="36"/>
  <c r="M55" i="36"/>
  <c r="N55" i="36"/>
  <c r="J77" i="36"/>
  <c r="M56" i="36"/>
  <c r="K57" i="36"/>
  <c r="L58" i="36"/>
  <c r="M58" i="36"/>
  <c r="N58" i="36"/>
  <c r="Q58" i="36"/>
  <c r="B59" i="36"/>
  <c r="C59" i="36"/>
  <c r="E59" i="36"/>
  <c r="G59" i="36"/>
  <c r="I59" i="36"/>
  <c r="K59" i="36"/>
  <c r="K60" i="36"/>
  <c r="L60" i="36"/>
  <c r="M60" i="36"/>
  <c r="N60" i="36"/>
  <c r="Q60" i="36"/>
  <c r="Q61" i="36"/>
  <c r="C62" i="36"/>
  <c r="E62" i="36"/>
  <c r="G62" i="36"/>
  <c r="I62" i="36"/>
  <c r="J62" i="36"/>
  <c r="K62" i="36"/>
  <c r="M62" i="36"/>
  <c r="O62" i="36"/>
  <c r="M63" i="36"/>
  <c r="P63" i="36"/>
  <c r="Q63" i="36"/>
  <c r="J64" i="36"/>
  <c r="K64" i="36"/>
  <c r="L64" i="36"/>
  <c r="M64" i="36"/>
  <c r="N64" i="36"/>
  <c r="O64" i="36"/>
  <c r="P64" i="36"/>
  <c r="Q64" i="36"/>
  <c r="M65" i="36"/>
  <c r="Q65" i="36"/>
  <c r="K66" i="36"/>
  <c r="M66" i="36"/>
  <c r="O66" i="36"/>
  <c r="Q66" i="36"/>
  <c r="Q67" i="36"/>
  <c r="E56" i="36"/>
  <c r="I57" i="36"/>
  <c r="E60" i="36"/>
  <c r="I61" i="36"/>
  <c r="Q62" i="36"/>
  <c r="I65" i="36"/>
  <c r="J73" i="36"/>
  <c r="B76" i="36"/>
  <c r="A3" i="35"/>
  <c r="H71" i="37"/>
  <c r="I64" i="35"/>
  <c r="O56" i="35"/>
  <c r="P71" i="37"/>
  <c r="B72" i="36"/>
  <c r="C51" i="35"/>
  <c r="E51" i="35"/>
  <c r="G51" i="35"/>
  <c r="E52" i="35"/>
  <c r="G52" i="35"/>
  <c r="I52" i="35"/>
  <c r="K52" i="35"/>
  <c r="M52" i="35"/>
  <c r="N52" i="35"/>
  <c r="C53" i="35"/>
  <c r="E53" i="35"/>
  <c r="I53" i="35"/>
  <c r="J53" i="35"/>
  <c r="K53" i="35"/>
  <c r="M53" i="35"/>
  <c r="O53" i="35"/>
  <c r="Q53" i="35"/>
  <c r="C54" i="35"/>
  <c r="E54" i="35"/>
  <c r="C55" i="35"/>
  <c r="E55" i="35"/>
  <c r="G55" i="35"/>
  <c r="I55" i="35"/>
  <c r="K55" i="35"/>
  <c r="M55" i="35"/>
  <c r="B77" i="35"/>
  <c r="C56" i="35"/>
  <c r="E77" i="37"/>
  <c r="D57" i="35"/>
  <c r="E57" i="35"/>
  <c r="F57" i="35"/>
  <c r="G57" i="35"/>
  <c r="H57" i="35"/>
  <c r="I57" i="35"/>
  <c r="J57" i="35"/>
  <c r="K57" i="35"/>
  <c r="L57" i="35"/>
  <c r="M57" i="35"/>
  <c r="N57" i="35"/>
  <c r="B58" i="35"/>
  <c r="C58" i="35"/>
  <c r="D58" i="35"/>
  <c r="E58" i="35"/>
  <c r="F58" i="35"/>
  <c r="G58" i="35"/>
  <c r="H58" i="35"/>
  <c r="I58" i="35"/>
  <c r="J58" i="35"/>
  <c r="K58" i="35"/>
  <c r="L58" i="35"/>
  <c r="N58" i="35"/>
  <c r="E59" i="35"/>
  <c r="I59" i="35"/>
  <c r="J78" i="35"/>
  <c r="K59" i="35"/>
  <c r="M59" i="35"/>
  <c r="N78" i="36"/>
  <c r="O59" i="35"/>
  <c r="Q78" i="37"/>
  <c r="B60" i="35"/>
  <c r="C60" i="35"/>
  <c r="D60" i="35"/>
  <c r="E60" i="35"/>
  <c r="F60" i="35"/>
  <c r="H60" i="35"/>
  <c r="C61" i="35"/>
  <c r="D61" i="35"/>
  <c r="E61" i="35"/>
  <c r="F61" i="35"/>
  <c r="G61" i="35"/>
  <c r="H61" i="35"/>
  <c r="I61" i="35"/>
  <c r="J61" i="35"/>
  <c r="K61" i="35"/>
  <c r="L61" i="35"/>
  <c r="M61" i="35"/>
  <c r="N61" i="35"/>
  <c r="C62" i="35"/>
  <c r="I62" i="35"/>
  <c r="K62" i="35"/>
  <c r="M62" i="35"/>
  <c r="O62" i="35"/>
  <c r="Q62" i="35"/>
  <c r="B63" i="35"/>
  <c r="C63" i="35"/>
  <c r="D63" i="35"/>
  <c r="E63" i="35"/>
  <c r="F63" i="35"/>
  <c r="G63" i="35"/>
  <c r="H63" i="35"/>
  <c r="B64" i="35"/>
  <c r="C64" i="35"/>
  <c r="D64" i="35"/>
  <c r="E64" i="35"/>
  <c r="F64" i="35"/>
  <c r="H64" i="35"/>
  <c r="C65" i="35"/>
  <c r="E65" i="35"/>
  <c r="G65" i="35"/>
  <c r="K65" i="35"/>
  <c r="C66" i="35"/>
  <c r="E66" i="35"/>
  <c r="G66" i="35"/>
  <c r="E67" i="35"/>
  <c r="G67" i="35"/>
  <c r="I67" i="35"/>
  <c r="K67" i="35"/>
  <c r="M67" i="35"/>
  <c r="A48" i="35"/>
  <c r="G53" i="35"/>
  <c r="G54" i="35"/>
  <c r="I54" i="35"/>
  <c r="G56" i="35"/>
  <c r="I56" i="35"/>
  <c r="K56" i="35"/>
  <c r="C57" i="35"/>
  <c r="G59" i="35"/>
  <c r="G60" i="35"/>
  <c r="I60" i="35"/>
  <c r="K60" i="35"/>
  <c r="M60" i="35"/>
  <c r="O60" i="35"/>
  <c r="Q60" i="35"/>
  <c r="E62" i="35"/>
  <c r="G62" i="35"/>
  <c r="I63" i="35"/>
  <c r="G64" i="35"/>
  <c r="K64" i="35"/>
  <c r="K66" i="35"/>
  <c r="C67" i="35"/>
  <c r="A69" i="35"/>
  <c r="J74" i="35"/>
  <c r="N75" i="35"/>
  <c r="I34" i="34"/>
  <c r="M34" i="34"/>
  <c r="B75" i="35"/>
  <c r="N77" i="35"/>
  <c r="C34" i="34"/>
  <c r="G34" i="34"/>
  <c r="H34" i="34"/>
  <c r="O34" i="34"/>
  <c r="Q34" i="34"/>
  <c r="H37" i="34"/>
  <c r="H175" i="6" s="1"/>
  <c r="H35" i="34"/>
  <c r="J35" i="34"/>
  <c r="K35" i="34"/>
  <c r="N35" i="34"/>
  <c r="O35" i="34"/>
  <c r="P35" i="34"/>
  <c r="L37" i="34"/>
  <c r="E90" i="33"/>
  <c r="G90" i="33"/>
  <c r="I94" i="33"/>
  <c r="E113" i="33"/>
  <c r="G113" i="33"/>
  <c r="I113" i="33"/>
  <c r="K113" i="33"/>
  <c r="M113" i="33"/>
  <c r="O113" i="33"/>
  <c r="Q113" i="33"/>
  <c r="G85" i="33"/>
  <c r="I85" i="33"/>
  <c r="K85" i="33"/>
  <c r="M85" i="33"/>
  <c r="O85" i="33"/>
  <c r="E86" i="33"/>
  <c r="G86" i="33"/>
  <c r="K86" i="33"/>
  <c r="M86" i="33"/>
  <c r="E87" i="33"/>
  <c r="G116" i="33"/>
  <c r="I116" i="33"/>
  <c r="K116" i="33"/>
  <c r="M116" i="33"/>
  <c r="O116" i="33"/>
  <c r="J88" i="33"/>
  <c r="L88" i="33"/>
  <c r="M88" i="33"/>
  <c r="N88" i="33"/>
  <c r="F89" i="33"/>
  <c r="G89" i="33"/>
  <c r="J89" i="33"/>
  <c r="K89" i="33"/>
  <c r="L89" i="33"/>
  <c r="M89" i="33"/>
  <c r="N89" i="33"/>
  <c r="I90" i="33"/>
  <c r="J90" i="33"/>
  <c r="K90" i="33"/>
  <c r="L90" i="33"/>
  <c r="M90" i="33"/>
  <c r="N90" i="33"/>
  <c r="O90" i="33"/>
  <c r="P90" i="33"/>
  <c r="Q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O91" i="33"/>
  <c r="P91" i="33"/>
  <c r="Q91" i="33"/>
  <c r="B92" i="33"/>
  <c r="C92" i="33"/>
  <c r="D92" i="33"/>
  <c r="E92" i="33"/>
  <c r="F92" i="33"/>
  <c r="G92" i="33"/>
  <c r="H92" i="33"/>
  <c r="I92" i="33"/>
  <c r="J92" i="33"/>
  <c r="K92" i="33"/>
  <c r="L92" i="33"/>
  <c r="M92" i="33"/>
  <c r="N92" i="33"/>
  <c r="O92" i="33"/>
  <c r="P92" i="33"/>
  <c r="Q92" i="33"/>
  <c r="F93" i="33"/>
  <c r="G93" i="33"/>
  <c r="J93" i="33"/>
  <c r="L93" i="33"/>
  <c r="N93" i="33"/>
  <c r="Q93" i="33"/>
  <c r="J94" i="33"/>
  <c r="L94" i="33"/>
  <c r="M94" i="33"/>
  <c r="N94" i="33"/>
  <c r="O94" i="33"/>
  <c r="P94" i="33"/>
  <c r="Q94" i="33"/>
  <c r="B95" i="33"/>
  <c r="C95" i="33"/>
  <c r="D95" i="33"/>
  <c r="E95" i="33"/>
  <c r="F95" i="33"/>
  <c r="G95" i="33"/>
  <c r="H95" i="33"/>
  <c r="I95" i="33"/>
  <c r="J95" i="33"/>
  <c r="L95" i="33"/>
  <c r="N95" i="33"/>
  <c r="P95" i="33"/>
  <c r="Q95" i="33"/>
  <c r="B96" i="33"/>
  <c r="C96" i="33"/>
  <c r="D96" i="33"/>
  <c r="E96" i="33"/>
  <c r="F96" i="33"/>
  <c r="G96" i="33"/>
  <c r="H96" i="33"/>
  <c r="I96" i="33"/>
  <c r="J96" i="33"/>
  <c r="K96" i="33"/>
  <c r="L96" i="33"/>
  <c r="M96" i="33"/>
  <c r="N96" i="33"/>
  <c r="P96" i="33"/>
  <c r="Q96" i="33"/>
  <c r="E97" i="33"/>
  <c r="F97" i="33"/>
  <c r="G97" i="33"/>
  <c r="I97" i="33"/>
  <c r="J97" i="33"/>
  <c r="K97" i="33"/>
  <c r="L97" i="33"/>
  <c r="M97" i="33"/>
  <c r="N97" i="33"/>
  <c r="O97" i="33"/>
  <c r="P97" i="33"/>
  <c r="Q97" i="33"/>
  <c r="C98" i="33"/>
  <c r="H98" i="33"/>
  <c r="I98" i="33"/>
  <c r="J98" i="33"/>
  <c r="L98" i="33"/>
  <c r="N98" i="33"/>
  <c r="P98" i="33"/>
  <c r="E99" i="33"/>
  <c r="F99" i="33"/>
  <c r="G99" i="33"/>
  <c r="J99" i="33"/>
  <c r="K99" i="33"/>
  <c r="L99" i="33"/>
  <c r="N99" i="33"/>
  <c r="Q99" i="33"/>
  <c r="J100" i="33"/>
  <c r="K100" i="33"/>
  <c r="L100" i="33"/>
  <c r="M100" i="33"/>
  <c r="N100" i="33"/>
  <c r="O100" i="33"/>
  <c r="P100" i="33"/>
  <c r="Q100" i="33"/>
  <c r="B101" i="33"/>
  <c r="C101" i="33"/>
  <c r="D101" i="33"/>
  <c r="E101" i="33"/>
  <c r="F101" i="33"/>
  <c r="G101" i="33"/>
  <c r="H101" i="33"/>
  <c r="I101" i="33"/>
  <c r="J101" i="33"/>
  <c r="K101" i="33"/>
  <c r="L101" i="33"/>
  <c r="M101" i="33"/>
  <c r="N101" i="33"/>
  <c r="O101" i="33"/>
  <c r="P101" i="33"/>
  <c r="Q101" i="33"/>
  <c r="B102" i="33"/>
  <c r="C102" i="33"/>
  <c r="D102" i="33"/>
  <c r="E102" i="33"/>
  <c r="F102" i="33"/>
  <c r="G102" i="33"/>
  <c r="H102" i="33"/>
  <c r="I102" i="33"/>
  <c r="J102" i="33"/>
  <c r="K102" i="33"/>
  <c r="L102" i="33"/>
  <c r="M102" i="33"/>
  <c r="N102" i="33"/>
  <c r="O102" i="33"/>
  <c r="P102" i="33"/>
  <c r="Q102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O103" i="33"/>
  <c r="P103" i="33"/>
  <c r="H104" i="33"/>
  <c r="I104" i="33"/>
  <c r="J104" i="33"/>
  <c r="L104" i="33"/>
  <c r="M104" i="33"/>
  <c r="N104" i="33"/>
  <c r="O104" i="33"/>
  <c r="P104" i="33"/>
  <c r="Q104" i="33"/>
  <c r="E105" i="33"/>
  <c r="F105" i="33"/>
  <c r="G105" i="33"/>
  <c r="J105" i="33"/>
  <c r="K105" i="33"/>
  <c r="L105" i="33"/>
  <c r="N105" i="33"/>
  <c r="Q105" i="33"/>
  <c r="J106" i="33"/>
  <c r="K106" i="33"/>
  <c r="L106" i="33"/>
  <c r="M106" i="33"/>
  <c r="N106" i="33"/>
  <c r="O106" i="33"/>
  <c r="P106" i="33"/>
  <c r="Q106" i="33"/>
  <c r="B107" i="33"/>
  <c r="C107" i="33"/>
  <c r="D107" i="33"/>
  <c r="E107" i="33"/>
  <c r="F107" i="33"/>
  <c r="G107" i="33"/>
  <c r="H107" i="33"/>
  <c r="I107" i="33"/>
  <c r="J107" i="33"/>
  <c r="K107" i="33"/>
  <c r="L107" i="33"/>
  <c r="M107" i="33"/>
  <c r="N107" i="33"/>
  <c r="P107" i="33"/>
  <c r="Q107" i="33"/>
  <c r="C108" i="33"/>
  <c r="G108" i="33"/>
  <c r="I108" i="33"/>
  <c r="K123" i="33"/>
  <c r="M123" i="33"/>
  <c r="O123" i="33"/>
  <c r="Q123" i="33"/>
  <c r="C84" i="33"/>
  <c r="E84" i="33"/>
  <c r="G84" i="33"/>
  <c r="I84" i="33"/>
  <c r="K84" i="33"/>
  <c r="M84" i="33"/>
  <c r="O84" i="33"/>
  <c r="Q84" i="33"/>
  <c r="C85" i="33"/>
  <c r="E85" i="33"/>
  <c r="O86" i="33"/>
  <c r="Q86" i="33"/>
  <c r="C87" i="33"/>
  <c r="I87" i="33"/>
  <c r="K87" i="33"/>
  <c r="M87" i="33"/>
  <c r="O87" i="33"/>
  <c r="C88" i="33"/>
  <c r="G88" i="33"/>
  <c r="K88" i="33"/>
  <c r="O88" i="33"/>
  <c r="Q88" i="33"/>
  <c r="O89" i="33"/>
  <c r="Q89" i="33"/>
  <c r="K93" i="33"/>
  <c r="M93" i="33"/>
  <c r="O93" i="33"/>
  <c r="C94" i="33"/>
  <c r="E94" i="33"/>
  <c r="G94" i="33"/>
  <c r="K94" i="33"/>
  <c r="K95" i="33"/>
  <c r="M95" i="33"/>
  <c r="O95" i="33"/>
  <c r="O96" i="33"/>
  <c r="E98" i="33"/>
  <c r="G98" i="33"/>
  <c r="K98" i="33"/>
  <c r="M98" i="33"/>
  <c r="O98" i="33"/>
  <c r="Q98" i="33"/>
  <c r="M99" i="33"/>
  <c r="O99" i="33"/>
  <c r="G100" i="33"/>
  <c r="I100" i="33"/>
  <c r="Q103" i="33"/>
  <c r="E104" i="33"/>
  <c r="G104" i="33"/>
  <c r="K104" i="33"/>
  <c r="M105" i="33"/>
  <c r="O105" i="33"/>
  <c r="C106" i="33"/>
  <c r="O107" i="33"/>
  <c r="E108" i="33"/>
  <c r="C113" i="33"/>
  <c r="C114" i="33"/>
  <c r="E114" i="33"/>
  <c r="G114" i="33"/>
  <c r="I114" i="33"/>
  <c r="K114" i="33"/>
  <c r="M114" i="33"/>
  <c r="O114" i="33"/>
  <c r="K115" i="33"/>
  <c r="M115" i="33"/>
  <c r="O115" i="33"/>
  <c r="Q115" i="33"/>
  <c r="C116" i="33"/>
  <c r="E116" i="33"/>
  <c r="C123" i="33"/>
  <c r="E123" i="33"/>
  <c r="G123" i="33"/>
  <c r="B87" i="32"/>
  <c r="C97" i="32"/>
  <c r="D97" i="32"/>
  <c r="F91" i="32"/>
  <c r="I91" i="32"/>
  <c r="J90" i="32"/>
  <c r="I84" i="32"/>
  <c r="J84" i="32"/>
  <c r="N84" i="32"/>
  <c r="D85" i="32"/>
  <c r="E85" i="32"/>
  <c r="N85" i="32"/>
  <c r="O85" i="32"/>
  <c r="P85" i="32"/>
  <c r="B86" i="32"/>
  <c r="F86" i="32"/>
  <c r="G86" i="32"/>
  <c r="H86" i="32"/>
  <c r="I86" i="32"/>
  <c r="J86" i="32"/>
  <c r="L86" i="32"/>
  <c r="M86" i="32"/>
  <c r="I87" i="32"/>
  <c r="J87" i="32"/>
  <c r="B88" i="32"/>
  <c r="C88" i="32"/>
  <c r="D88" i="32"/>
  <c r="E88" i="32"/>
  <c r="O88" i="32"/>
  <c r="Q88" i="32"/>
  <c r="C90" i="32"/>
  <c r="D90" i="32"/>
  <c r="E90" i="32"/>
  <c r="C91" i="32"/>
  <c r="D91" i="32"/>
  <c r="M91" i="32"/>
  <c r="B92" i="32"/>
  <c r="C92" i="32"/>
  <c r="D92" i="32"/>
  <c r="E92" i="32"/>
  <c r="F92" i="32"/>
  <c r="G92" i="32"/>
  <c r="H92" i="32"/>
  <c r="I92" i="32"/>
  <c r="J92" i="32"/>
  <c r="L92" i="32"/>
  <c r="I93" i="32"/>
  <c r="J93" i="32"/>
  <c r="O93" i="32"/>
  <c r="P93" i="32"/>
  <c r="Q93" i="32"/>
  <c r="B94" i="32"/>
  <c r="C94" i="32"/>
  <c r="D94" i="32"/>
  <c r="E94" i="32"/>
  <c r="N94" i="32"/>
  <c r="Q94" i="32"/>
  <c r="B95" i="32"/>
  <c r="C95" i="32"/>
  <c r="D95" i="32"/>
  <c r="E95" i="32"/>
  <c r="O95" i="32"/>
  <c r="Q95" i="32"/>
  <c r="B96" i="32"/>
  <c r="C96" i="32"/>
  <c r="D96" i="32"/>
  <c r="E96" i="32"/>
  <c r="F96" i="32"/>
  <c r="G96" i="32"/>
  <c r="H96" i="32"/>
  <c r="M96" i="32"/>
  <c r="E97" i="32"/>
  <c r="F97" i="32"/>
  <c r="G97" i="32"/>
  <c r="H97" i="32"/>
  <c r="I97" i="32"/>
  <c r="J97" i="32"/>
  <c r="K97" i="32"/>
  <c r="N97" i="32"/>
  <c r="O97" i="32"/>
  <c r="P97" i="32"/>
  <c r="Q97" i="32"/>
  <c r="C98" i="32"/>
  <c r="D98" i="32"/>
  <c r="E98" i="32"/>
  <c r="F98" i="32"/>
  <c r="G98" i="32"/>
  <c r="H98" i="32"/>
  <c r="I98" i="32"/>
  <c r="J98" i="32"/>
  <c r="L98" i="32"/>
  <c r="I99" i="32"/>
  <c r="J99" i="32"/>
  <c r="O99" i="32"/>
  <c r="P99" i="32"/>
  <c r="Q99" i="32"/>
  <c r="I100" i="32"/>
  <c r="J100" i="32"/>
  <c r="B101" i="32"/>
  <c r="C101" i="32"/>
  <c r="D101" i="32"/>
  <c r="N101" i="32"/>
  <c r="Q101" i="32"/>
  <c r="H102" i="32"/>
  <c r="I102" i="32"/>
  <c r="J102" i="32"/>
  <c r="L102" i="32"/>
  <c r="N102" i="32"/>
  <c r="O102" i="32"/>
  <c r="P102" i="32"/>
  <c r="C103" i="32"/>
  <c r="D103" i="32"/>
  <c r="P103" i="32"/>
  <c r="B104" i="32"/>
  <c r="C104" i="32"/>
  <c r="D104" i="32"/>
  <c r="E104" i="32"/>
  <c r="F104" i="32"/>
  <c r="G104" i="32"/>
  <c r="H104" i="32"/>
  <c r="I104" i="32"/>
  <c r="J104" i="32"/>
  <c r="L104" i="32"/>
  <c r="I105" i="32"/>
  <c r="J105" i="32"/>
  <c r="O105" i="32"/>
  <c r="Q105" i="32"/>
  <c r="C106" i="32"/>
  <c r="D106" i="32"/>
  <c r="E106" i="32"/>
  <c r="G107" i="32"/>
  <c r="H107" i="32"/>
  <c r="I107" i="32"/>
  <c r="J107" i="32"/>
  <c r="L107" i="32"/>
  <c r="M107" i="32"/>
  <c r="N107" i="32"/>
  <c r="O107" i="32"/>
  <c r="P107" i="32"/>
  <c r="Q107" i="32"/>
  <c r="B108" i="32"/>
  <c r="C108" i="32"/>
  <c r="D108" i="32"/>
  <c r="E108" i="32"/>
  <c r="F84" i="32"/>
  <c r="B85" i="32"/>
  <c r="F85" i="32"/>
  <c r="H85" i="32"/>
  <c r="C86" i="32"/>
  <c r="D86" i="32"/>
  <c r="E86" i="32"/>
  <c r="F88" i="32"/>
  <c r="G88" i="32"/>
  <c r="H88" i="32"/>
  <c r="I88" i="32"/>
  <c r="J88" i="32"/>
  <c r="N88" i="32"/>
  <c r="P88" i="32"/>
  <c r="C89" i="32"/>
  <c r="D89" i="32"/>
  <c r="J89" i="32"/>
  <c r="M89" i="32"/>
  <c r="N91" i="32"/>
  <c r="O91" i="32"/>
  <c r="P91" i="32"/>
  <c r="Q91" i="32"/>
  <c r="C93" i="32"/>
  <c r="D93" i="32"/>
  <c r="E93" i="32"/>
  <c r="G93" i="32"/>
  <c r="H93" i="32"/>
  <c r="M93" i="32"/>
  <c r="N93" i="32"/>
  <c r="F95" i="32"/>
  <c r="G95" i="32"/>
  <c r="H95" i="32"/>
  <c r="I95" i="32"/>
  <c r="J95" i="32"/>
  <c r="P95" i="32"/>
  <c r="J96" i="32"/>
  <c r="N96" i="32"/>
  <c r="O96" i="32"/>
  <c r="P96" i="32"/>
  <c r="Q96" i="32"/>
  <c r="B97" i="32"/>
  <c r="Q98" i="32"/>
  <c r="D99" i="32"/>
  <c r="E99" i="32"/>
  <c r="F99" i="32"/>
  <c r="G99" i="32"/>
  <c r="H99" i="32"/>
  <c r="B100" i="32"/>
  <c r="E100" i="32"/>
  <c r="B102" i="32"/>
  <c r="C102" i="32"/>
  <c r="D102" i="32"/>
  <c r="E102" i="32"/>
  <c r="F102" i="32"/>
  <c r="D105" i="32"/>
  <c r="F105" i="32"/>
  <c r="N105" i="32"/>
  <c r="P105" i="32"/>
  <c r="B107" i="32"/>
  <c r="C107" i="32"/>
  <c r="D107" i="32"/>
  <c r="E107" i="32"/>
  <c r="F107" i="32"/>
  <c r="N108" i="32"/>
  <c r="Q114" i="32"/>
  <c r="B99" i="31"/>
  <c r="D85" i="31"/>
  <c r="E85" i="31"/>
  <c r="F85" i="31"/>
  <c r="H90" i="31"/>
  <c r="I103" i="31"/>
  <c r="J89" i="31"/>
  <c r="O112" i="33"/>
  <c r="M113" i="32"/>
  <c r="O84" i="31"/>
  <c r="P84" i="31"/>
  <c r="Q113" i="32"/>
  <c r="B114" i="31"/>
  <c r="C85" i="31"/>
  <c r="M85" i="31"/>
  <c r="O85" i="31"/>
  <c r="P85" i="31"/>
  <c r="Q85" i="31"/>
  <c r="B115" i="31"/>
  <c r="E86" i="31"/>
  <c r="F86" i="31"/>
  <c r="I115" i="32"/>
  <c r="K86" i="31"/>
  <c r="L86" i="31"/>
  <c r="O86" i="31"/>
  <c r="Q115" i="32"/>
  <c r="L87" i="31"/>
  <c r="N87" i="31"/>
  <c r="O87" i="31"/>
  <c r="P87" i="31"/>
  <c r="Q116" i="32"/>
  <c r="B88" i="31"/>
  <c r="C88" i="31"/>
  <c r="L88" i="31"/>
  <c r="N88" i="31"/>
  <c r="O117" i="33"/>
  <c r="M89" i="31"/>
  <c r="N89" i="31"/>
  <c r="P89" i="31"/>
  <c r="B90" i="31"/>
  <c r="L90" i="31"/>
  <c r="N90" i="31"/>
  <c r="O90" i="31"/>
  <c r="P90" i="31"/>
  <c r="B91" i="31"/>
  <c r="C91" i="31"/>
  <c r="N91" i="31"/>
  <c r="O91" i="31"/>
  <c r="P91" i="31"/>
  <c r="Q91" i="31"/>
  <c r="B92" i="31"/>
  <c r="D92" i="31"/>
  <c r="E92" i="31"/>
  <c r="F92" i="31"/>
  <c r="K92" i="31"/>
  <c r="L92" i="31"/>
  <c r="M92" i="31"/>
  <c r="H93" i="31"/>
  <c r="M93" i="31"/>
  <c r="N93" i="31"/>
  <c r="O119" i="33"/>
  <c r="B94" i="31"/>
  <c r="L94" i="31"/>
  <c r="M94" i="31"/>
  <c r="N94" i="31"/>
  <c r="O94" i="31"/>
  <c r="P94" i="31"/>
  <c r="Q94" i="31"/>
  <c r="B95" i="31"/>
  <c r="C95" i="31"/>
  <c r="N95" i="31"/>
  <c r="H96" i="31"/>
  <c r="K96" i="31"/>
  <c r="M96" i="31"/>
  <c r="H97" i="31"/>
  <c r="I120" i="33"/>
  <c r="J97" i="31"/>
  <c r="K120" i="33"/>
  <c r="L97" i="31"/>
  <c r="M97" i="31"/>
  <c r="N97" i="31"/>
  <c r="O120" i="33"/>
  <c r="C121" i="33"/>
  <c r="E121" i="33"/>
  <c r="F98" i="31"/>
  <c r="G121" i="33"/>
  <c r="K98" i="31"/>
  <c r="L98" i="31"/>
  <c r="M98" i="31"/>
  <c r="F99" i="31"/>
  <c r="H99" i="31"/>
  <c r="N99" i="31"/>
  <c r="P99" i="31"/>
  <c r="Q99" i="31"/>
  <c r="L100" i="31"/>
  <c r="M100" i="31"/>
  <c r="N100" i="31"/>
  <c r="O100" i="31"/>
  <c r="P100" i="31"/>
  <c r="Q100" i="31"/>
  <c r="B101" i="31"/>
  <c r="D101" i="31"/>
  <c r="H101" i="31"/>
  <c r="I101" i="31"/>
  <c r="J101" i="31"/>
  <c r="K101" i="31"/>
  <c r="P102" i="31"/>
  <c r="C103" i="31"/>
  <c r="L103" i="31"/>
  <c r="M103" i="31"/>
  <c r="N103" i="31"/>
  <c r="O103" i="31"/>
  <c r="P103" i="31"/>
  <c r="Q103" i="31"/>
  <c r="B104" i="31"/>
  <c r="C122" i="33"/>
  <c r="D104" i="31"/>
  <c r="F104" i="31"/>
  <c r="G122" i="33"/>
  <c r="K104" i="31"/>
  <c r="L104" i="31"/>
  <c r="Q122" i="32"/>
  <c r="H105" i="31"/>
  <c r="L105" i="31"/>
  <c r="M105" i="31"/>
  <c r="N105" i="31"/>
  <c r="O105" i="31"/>
  <c r="P105" i="31"/>
  <c r="Q105" i="31"/>
  <c r="B106" i="31"/>
  <c r="D106" i="31"/>
  <c r="E106" i="31"/>
  <c r="N106" i="31"/>
  <c r="O106" i="31"/>
  <c r="P106" i="31"/>
  <c r="H107" i="31"/>
  <c r="I107" i="31"/>
  <c r="J107" i="31"/>
  <c r="L107" i="31"/>
  <c r="M107" i="31"/>
  <c r="N107" i="31"/>
  <c r="O107" i="31"/>
  <c r="P107" i="31"/>
  <c r="Q107" i="31"/>
  <c r="B108" i="31"/>
  <c r="D108" i="31"/>
  <c r="L108" i="31"/>
  <c r="N108" i="31"/>
  <c r="O108" i="31"/>
  <c r="P108" i="31"/>
  <c r="B84" i="31"/>
  <c r="C84" i="31"/>
  <c r="E84" i="31"/>
  <c r="F84" i="31"/>
  <c r="L84" i="31"/>
  <c r="M84" i="31"/>
  <c r="N84" i="31"/>
  <c r="Q84" i="31"/>
  <c r="B85" i="31"/>
  <c r="L85" i="31"/>
  <c r="N85" i="31"/>
  <c r="B86" i="31"/>
  <c r="C86" i="31"/>
  <c r="D86" i="31"/>
  <c r="M86" i="31"/>
  <c r="N86" i="31"/>
  <c r="P86" i="31"/>
  <c r="Q86" i="31"/>
  <c r="B87" i="31"/>
  <c r="D87" i="31"/>
  <c r="H87" i="31"/>
  <c r="I87" i="31"/>
  <c r="F88" i="31"/>
  <c r="O88" i="31"/>
  <c r="P88" i="31"/>
  <c r="Q88" i="31"/>
  <c r="C89" i="31"/>
  <c r="D89" i="31"/>
  <c r="E89" i="31"/>
  <c r="F89" i="31"/>
  <c r="H89" i="31"/>
  <c r="I89" i="31"/>
  <c r="L89" i="31"/>
  <c r="M90" i="31"/>
  <c r="Q90" i="31"/>
  <c r="D91" i="31"/>
  <c r="E91" i="31"/>
  <c r="F91" i="31"/>
  <c r="H91" i="31"/>
  <c r="I91" i="31"/>
  <c r="L91" i="31"/>
  <c r="M91" i="31"/>
  <c r="N92" i="31"/>
  <c r="O92" i="31"/>
  <c r="P92" i="31"/>
  <c r="Q92" i="31"/>
  <c r="B93" i="31"/>
  <c r="C93" i="31"/>
  <c r="D93" i="31"/>
  <c r="E93" i="31"/>
  <c r="F93" i="31"/>
  <c r="I93" i="31"/>
  <c r="L93" i="31"/>
  <c r="O93" i="31"/>
  <c r="P93" i="31"/>
  <c r="Q93" i="31"/>
  <c r="F95" i="31"/>
  <c r="H95" i="31"/>
  <c r="I95" i="31"/>
  <c r="L95" i="31"/>
  <c r="M95" i="31"/>
  <c r="O95" i="31"/>
  <c r="P95" i="31"/>
  <c r="Q95" i="31"/>
  <c r="C96" i="31"/>
  <c r="D96" i="31"/>
  <c r="E96" i="31"/>
  <c r="F96" i="31"/>
  <c r="L96" i="31"/>
  <c r="N96" i="31"/>
  <c r="O96" i="31"/>
  <c r="P96" i="31"/>
  <c r="Q96" i="31"/>
  <c r="O97" i="31"/>
  <c r="P97" i="31"/>
  <c r="Q97" i="31"/>
  <c r="B98" i="31"/>
  <c r="C98" i="31"/>
  <c r="D98" i="31"/>
  <c r="E98" i="31"/>
  <c r="N98" i="31"/>
  <c r="P98" i="31"/>
  <c r="Q98" i="31"/>
  <c r="L99" i="31"/>
  <c r="M99" i="31"/>
  <c r="O99" i="31"/>
  <c r="C100" i="31"/>
  <c r="D100" i="31"/>
  <c r="E100" i="31"/>
  <c r="F100" i="31"/>
  <c r="L101" i="31"/>
  <c r="M101" i="31"/>
  <c r="N101" i="31"/>
  <c r="O101" i="31"/>
  <c r="P101" i="31"/>
  <c r="Q101" i="31"/>
  <c r="B102" i="31"/>
  <c r="L102" i="31"/>
  <c r="M102" i="31"/>
  <c r="N102" i="31"/>
  <c r="O102" i="31"/>
  <c r="Q102" i="31"/>
  <c r="D103" i="31"/>
  <c r="E103" i="31"/>
  <c r="F103" i="31"/>
  <c r="M104" i="31"/>
  <c r="N104" i="31"/>
  <c r="O104" i="31"/>
  <c r="P104" i="31"/>
  <c r="Q104" i="31"/>
  <c r="B105" i="31"/>
  <c r="C105" i="31"/>
  <c r="D105" i="31"/>
  <c r="E105" i="31"/>
  <c r="F105" i="31"/>
  <c r="I105" i="31"/>
  <c r="L106" i="31"/>
  <c r="M106" i="31"/>
  <c r="Q106" i="31"/>
  <c r="B107" i="31"/>
  <c r="C107" i="31"/>
  <c r="D107" i="31"/>
  <c r="E107" i="31"/>
  <c r="F107" i="31"/>
  <c r="B116" i="31"/>
  <c r="B118" i="31"/>
  <c r="B119" i="31"/>
  <c r="C34" i="30"/>
  <c r="D34" i="30"/>
  <c r="B113" i="31"/>
  <c r="D35" i="30"/>
  <c r="F35" i="30"/>
  <c r="G36" i="30"/>
  <c r="H36" i="30"/>
  <c r="O36" i="30"/>
  <c r="H34" i="30"/>
  <c r="J34" i="30"/>
  <c r="L34" i="30"/>
  <c r="M37" i="30"/>
  <c r="M174" i="6" s="1"/>
  <c r="N35" i="30"/>
  <c r="P34" i="30"/>
  <c r="F37" i="30"/>
  <c r="B34" i="30"/>
  <c r="F34" i="30"/>
  <c r="N34" i="30"/>
  <c r="B35" i="30"/>
  <c r="C36" i="30"/>
  <c r="C37" i="30"/>
  <c r="C174" i="6" s="1"/>
  <c r="D37" i="30"/>
  <c r="D174" i="6" s="1"/>
  <c r="G37" i="30"/>
  <c r="G174" i="6" s="1"/>
  <c r="H37" i="30"/>
  <c r="L37" i="30"/>
  <c r="L174" i="6" s="1"/>
  <c r="N37" i="30"/>
  <c r="N174" i="6" s="1"/>
  <c r="B57" i="26"/>
  <c r="E57" i="26"/>
  <c r="B134" i="29"/>
  <c r="C134" i="29"/>
  <c r="D96" i="29"/>
  <c r="E134" i="29"/>
  <c r="F134" i="29"/>
  <c r="G134" i="29"/>
  <c r="H96" i="29"/>
  <c r="I96" i="29"/>
  <c r="J134" i="29"/>
  <c r="K96" i="29"/>
  <c r="L96" i="29"/>
  <c r="M96" i="29"/>
  <c r="O96" i="29"/>
  <c r="P96" i="29"/>
  <c r="B135" i="29"/>
  <c r="D97" i="29"/>
  <c r="E135" i="29"/>
  <c r="F135" i="29"/>
  <c r="G135" i="29"/>
  <c r="H97" i="29"/>
  <c r="L97" i="29"/>
  <c r="M97" i="29"/>
  <c r="N135" i="29"/>
  <c r="O97" i="29"/>
  <c r="P97" i="29"/>
  <c r="Q97" i="29"/>
  <c r="B136" i="29"/>
  <c r="D98" i="29"/>
  <c r="E98" i="29"/>
  <c r="H98" i="29"/>
  <c r="J136" i="29"/>
  <c r="L98" i="29"/>
  <c r="M136" i="29"/>
  <c r="N136" i="29"/>
  <c r="P98" i="29"/>
  <c r="Q98" i="29"/>
  <c r="C99" i="29"/>
  <c r="D99" i="29"/>
  <c r="E99" i="29"/>
  <c r="G99" i="29"/>
  <c r="H99" i="29"/>
  <c r="I99" i="29"/>
  <c r="J137" i="29"/>
  <c r="L99" i="29"/>
  <c r="P99" i="29"/>
  <c r="Q99" i="29"/>
  <c r="E100" i="29"/>
  <c r="G100" i="29"/>
  <c r="I100" i="29"/>
  <c r="K100" i="29"/>
  <c r="M100" i="29"/>
  <c r="O100" i="29"/>
  <c r="Q100" i="29"/>
  <c r="C139" i="29"/>
  <c r="D101" i="29"/>
  <c r="E139" i="29"/>
  <c r="G139" i="29"/>
  <c r="H101" i="29"/>
  <c r="I139" i="29"/>
  <c r="L101" i="29"/>
  <c r="P101" i="29"/>
  <c r="E102" i="29"/>
  <c r="G102" i="29"/>
  <c r="M102" i="29"/>
  <c r="O102" i="29"/>
  <c r="Q102" i="29"/>
  <c r="B103" i="29"/>
  <c r="C103" i="29"/>
  <c r="D103" i="29"/>
  <c r="E103" i="29"/>
  <c r="G103" i="29"/>
  <c r="H103" i="29"/>
  <c r="I103" i="29"/>
  <c r="J103" i="29"/>
  <c r="K103" i="29"/>
  <c r="M103" i="29"/>
  <c r="N103" i="29"/>
  <c r="O103" i="29"/>
  <c r="P103" i="29"/>
  <c r="Q103" i="29"/>
  <c r="B104" i="29"/>
  <c r="D104" i="29"/>
  <c r="F104" i="29"/>
  <c r="H104" i="29"/>
  <c r="J104" i="29"/>
  <c r="L104" i="29"/>
  <c r="M104" i="29"/>
  <c r="N104" i="29"/>
  <c r="O104" i="29"/>
  <c r="P104" i="29"/>
  <c r="Q104" i="29"/>
  <c r="Q105" i="29"/>
  <c r="I112" i="29"/>
  <c r="B108" i="29"/>
  <c r="C108" i="29"/>
  <c r="E108" i="29"/>
  <c r="F108" i="29"/>
  <c r="G108" i="29"/>
  <c r="H144" i="29"/>
  <c r="I144" i="29"/>
  <c r="J108" i="29"/>
  <c r="K144" i="29"/>
  <c r="M144" i="29"/>
  <c r="N108" i="29"/>
  <c r="O144" i="29"/>
  <c r="Q108" i="29"/>
  <c r="B109" i="29"/>
  <c r="F109" i="29"/>
  <c r="H145" i="29"/>
  <c r="J109" i="29"/>
  <c r="M109" i="29"/>
  <c r="N109" i="29"/>
  <c r="B110" i="29"/>
  <c r="E146" i="29"/>
  <c r="F110" i="29"/>
  <c r="G146" i="29"/>
  <c r="H146" i="29"/>
  <c r="I146" i="29"/>
  <c r="J110" i="29"/>
  <c r="N110" i="29"/>
  <c r="P146" i="29"/>
  <c r="B111" i="29"/>
  <c r="F111" i="29"/>
  <c r="G111" i="29"/>
  <c r="H147" i="29"/>
  <c r="J111" i="29"/>
  <c r="K147" i="29"/>
  <c r="M147" i="29"/>
  <c r="N111" i="29"/>
  <c r="O147" i="29"/>
  <c r="P147" i="29"/>
  <c r="M112" i="29"/>
  <c r="O112" i="29"/>
  <c r="P112" i="29"/>
  <c r="G113" i="29"/>
  <c r="H113" i="29"/>
  <c r="K113" i="29"/>
  <c r="M113" i="29"/>
  <c r="O113" i="29"/>
  <c r="P113" i="29"/>
  <c r="M114" i="29"/>
  <c r="N114" i="29"/>
  <c r="B115" i="29"/>
  <c r="D115" i="29"/>
  <c r="E115" i="29"/>
  <c r="F115" i="29"/>
  <c r="G115" i="29"/>
  <c r="H115" i="29"/>
  <c r="I115" i="29"/>
  <c r="J115" i="29"/>
  <c r="K115" i="29"/>
  <c r="L115" i="29"/>
  <c r="M115" i="29"/>
  <c r="N115" i="29"/>
  <c r="O115" i="29"/>
  <c r="P115" i="29"/>
  <c r="Q115" i="29"/>
  <c r="M116" i="29"/>
  <c r="O116" i="29"/>
  <c r="P116" i="29"/>
  <c r="Q116" i="29"/>
  <c r="B117" i="29"/>
  <c r="C117" i="29"/>
  <c r="E117" i="29"/>
  <c r="F117" i="29"/>
  <c r="G117" i="29"/>
  <c r="H117" i="29"/>
  <c r="I117" i="29"/>
  <c r="J117" i="29"/>
  <c r="L117" i="29"/>
  <c r="N117" i="29"/>
  <c r="B118" i="29"/>
  <c r="D118" i="29"/>
  <c r="F118" i="29"/>
  <c r="I118" i="29"/>
  <c r="J118" i="29"/>
  <c r="L118" i="29"/>
  <c r="N118" i="29"/>
  <c r="O118" i="29"/>
  <c r="P118" i="29"/>
  <c r="Q118" i="29"/>
  <c r="B119" i="29"/>
  <c r="C119" i="29"/>
  <c r="E119" i="29"/>
  <c r="G119" i="29"/>
  <c r="H119" i="29"/>
  <c r="I119" i="29"/>
  <c r="K119" i="29"/>
  <c r="M119" i="29"/>
  <c r="O119" i="29"/>
  <c r="P119" i="29"/>
  <c r="J120" i="29"/>
  <c r="K120" i="29"/>
  <c r="L120" i="29"/>
  <c r="M120" i="29"/>
  <c r="N120" i="29"/>
  <c r="O120" i="29"/>
  <c r="P120" i="29"/>
  <c r="B121" i="29"/>
  <c r="C121" i="29"/>
  <c r="D121" i="29"/>
  <c r="E121" i="29"/>
  <c r="F121" i="29"/>
  <c r="G121" i="29"/>
  <c r="H121" i="29"/>
  <c r="I121" i="29"/>
  <c r="J121" i="29"/>
  <c r="L121" i="29"/>
  <c r="N121" i="29"/>
  <c r="B59" i="26"/>
  <c r="K59" i="26"/>
  <c r="K76" i="26" s="1"/>
  <c r="K173" i="6" s="1"/>
  <c r="O128" i="29"/>
  <c r="Q128" i="29"/>
  <c r="E124" i="29"/>
  <c r="I154" i="29"/>
  <c r="K124" i="29"/>
  <c r="M124" i="29"/>
  <c r="O124" i="29"/>
  <c r="B125" i="29"/>
  <c r="C125" i="29"/>
  <c r="E125" i="29"/>
  <c r="F125" i="29"/>
  <c r="G125" i="29"/>
  <c r="J125" i="29"/>
  <c r="M125" i="29"/>
  <c r="O125" i="29"/>
  <c r="Q125" i="29"/>
  <c r="B126" i="29"/>
  <c r="C126" i="29"/>
  <c r="G156" i="29"/>
  <c r="I156" i="29"/>
  <c r="J126" i="29"/>
  <c r="K156" i="29"/>
  <c r="O156" i="29"/>
  <c r="Q156" i="29"/>
  <c r="B127" i="29"/>
  <c r="E127" i="29"/>
  <c r="F127" i="29"/>
  <c r="I127" i="29"/>
  <c r="J127" i="29"/>
  <c r="M127" i="29"/>
  <c r="N127" i="29"/>
  <c r="O127" i="29"/>
  <c r="Q127" i="29"/>
  <c r="B128" i="29"/>
  <c r="C128" i="29"/>
  <c r="E128" i="29"/>
  <c r="G128" i="29"/>
  <c r="I128" i="29"/>
  <c r="B159" i="29"/>
  <c r="D129" i="29"/>
  <c r="E129" i="29"/>
  <c r="F159" i="29"/>
  <c r="G129" i="29"/>
  <c r="H129" i="29"/>
  <c r="I129" i="29"/>
  <c r="J159" i="29"/>
  <c r="K129" i="29"/>
  <c r="L129" i="29"/>
  <c r="M129" i="29"/>
  <c r="N159" i="29"/>
  <c r="O129" i="29"/>
  <c r="P129" i="29"/>
  <c r="Q129" i="29"/>
  <c r="C96" i="29"/>
  <c r="E96" i="29"/>
  <c r="G96" i="29"/>
  <c r="Q96" i="29"/>
  <c r="C97" i="29"/>
  <c r="E97" i="29"/>
  <c r="G97" i="29"/>
  <c r="I97" i="29"/>
  <c r="K97" i="29"/>
  <c r="C98" i="29"/>
  <c r="G98" i="29"/>
  <c r="I98" i="29"/>
  <c r="K98" i="29"/>
  <c r="M98" i="29"/>
  <c r="K99" i="29"/>
  <c r="M99" i="29"/>
  <c r="O99" i="29"/>
  <c r="E101" i="29"/>
  <c r="G101" i="29"/>
  <c r="I101" i="29"/>
  <c r="K101" i="29"/>
  <c r="M101" i="29"/>
  <c r="O101" i="29"/>
  <c r="Q101" i="29"/>
  <c r="C102" i="29"/>
  <c r="C104" i="29"/>
  <c r="E104" i="29"/>
  <c r="G104" i="29"/>
  <c r="I104" i="29"/>
  <c r="K104" i="29"/>
  <c r="C105" i="29"/>
  <c r="G105" i="29"/>
  <c r="I105" i="29"/>
  <c r="K105" i="29"/>
  <c r="M105" i="29"/>
  <c r="O105" i="29"/>
  <c r="C109" i="29"/>
  <c r="E109" i="29"/>
  <c r="G109" i="29"/>
  <c r="H109" i="29"/>
  <c r="I109" i="29"/>
  <c r="K109" i="29"/>
  <c r="E110" i="29"/>
  <c r="G110" i="29"/>
  <c r="H110" i="29"/>
  <c r="I110" i="29"/>
  <c r="K110" i="29"/>
  <c r="M110" i="29"/>
  <c r="O110" i="29"/>
  <c r="P110" i="29"/>
  <c r="Q110" i="29"/>
  <c r="C111" i="29"/>
  <c r="E111" i="29"/>
  <c r="H111" i="29"/>
  <c r="K112" i="29"/>
  <c r="E114" i="29"/>
  <c r="G114" i="29"/>
  <c r="H114" i="29"/>
  <c r="O114" i="29"/>
  <c r="P114" i="29"/>
  <c r="Q114" i="29"/>
  <c r="C115" i="29"/>
  <c r="I116" i="29"/>
  <c r="K116" i="29"/>
  <c r="K117" i="29"/>
  <c r="M117" i="29"/>
  <c r="O117" i="29"/>
  <c r="P117" i="29"/>
  <c r="C118" i="29"/>
  <c r="E118" i="29"/>
  <c r="G118" i="29"/>
  <c r="H118" i="29"/>
  <c r="K118" i="29"/>
  <c r="M118" i="29"/>
  <c r="K121" i="29"/>
  <c r="M121" i="29"/>
  <c r="O121" i="29"/>
  <c r="P121" i="29"/>
  <c r="Q121" i="29"/>
  <c r="I124" i="29"/>
  <c r="Q124" i="29"/>
  <c r="I125" i="29"/>
  <c r="K125" i="29"/>
  <c r="O126" i="29"/>
  <c r="Q126" i="29"/>
  <c r="C127" i="29"/>
  <c r="G127" i="29"/>
  <c r="K127" i="29"/>
  <c r="C129" i="29"/>
  <c r="K134" i="29"/>
  <c r="L134" i="29"/>
  <c r="M134" i="29"/>
  <c r="N134" i="29"/>
  <c r="O134" i="29"/>
  <c r="P134" i="29"/>
  <c r="Q134" i="29"/>
  <c r="C135" i="29"/>
  <c r="D135" i="29"/>
  <c r="H135" i="29"/>
  <c r="I135" i="29"/>
  <c r="J135" i="29"/>
  <c r="K135" i="29"/>
  <c r="C136" i="29"/>
  <c r="D136" i="29"/>
  <c r="E136" i="29"/>
  <c r="F136" i="29"/>
  <c r="G136" i="29"/>
  <c r="H136" i="29"/>
  <c r="I136" i="29"/>
  <c r="K136" i="29"/>
  <c r="L136" i="29"/>
  <c r="P136" i="29"/>
  <c r="Q136" i="29"/>
  <c r="B137" i="29"/>
  <c r="C137" i="29"/>
  <c r="D137" i="29"/>
  <c r="E137" i="29"/>
  <c r="F137" i="29"/>
  <c r="G137" i="29"/>
  <c r="K137" i="29"/>
  <c r="L137" i="29"/>
  <c r="M137" i="29"/>
  <c r="N137" i="29"/>
  <c r="O137" i="29"/>
  <c r="P137" i="29"/>
  <c r="Q137" i="29"/>
  <c r="K139" i="29"/>
  <c r="M139" i="29"/>
  <c r="O139" i="29"/>
  <c r="Q139" i="29"/>
  <c r="C141" i="29"/>
  <c r="G141" i="29"/>
  <c r="I141" i="29"/>
  <c r="K141" i="29"/>
  <c r="M141" i="29"/>
  <c r="O141" i="29"/>
  <c r="Q144" i="29"/>
  <c r="C145" i="29"/>
  <c r="E145" i="29"/>
  <c r="G145" i="29"/>
  <c r="I145" i="29"/>
  <c r="K145" i="29"/>
  <c r="K146" i="29"/>
  <c r="M146" i="29"/>
  <c r="O146" i="29"/>
  <c r="Q146" i="29"/>
  <c r="C147" i="29"/>
  <c r="E147" i="29"/>
  <c r="G147" i="29"/>
  <c r="O154" i="29"/>
  <c r="Q154" i="29"/>
  <c r="C155" i="29"/>
  <c r="E155" i="29"/>
  <c r="F155" i="29"/>
  <c r="G155" i="29"/>
  <c r="I155" i="29"/>
  <c r="J155" i="29"/>
  <c r="K155" i="29"/>
  <c r="M155" i="29"/>
  <c r="O155" i="29"/>
  <c r="Q155" i="29"/>
  <c r="C156" i="29"/>
  <c r="C157" i="29"/>
  <c r="E157" i="29"/>
  <c r="G157" i="29"/>
  <c r="K157" i="29"/>
  <c r="M157" i="29"/>
  <c r="C159" i="29"/>
  <c r="G159" i="29"/>
  <c r="I159" i="29"/>
  <c r="K159" i="29"/>
  <c r="O159" i="29"/>
  <c r="Q159" i="29"/>
  <c r="B97" i="28"/>
  <c r="L96" i="28"/>
  <c r="M96" i="28"/>
  <c r="N96" i="28"/>
  <c r="O96" i="28"/>
  <c r="P101" i="28"/>
  <c r="C134" i="28"/>
  <c r="D96" i="28"/>
  <c r="E134" i="28"/>
  <c r="G134" i="28"/>
  <c r="H96" i="28"/>
  <c r="D97" i="28"/>
  <c r="E97" i="28"/>
  <c r="G97" i="28"/>
  <c r="H97" i="28"/>
  <c r="M135" i="28"/>
  <c r="O135" i="28"/>
  <c r="P97" i="28"/>
  <c r="Q135" i="28"/>
  <c r="H98" i="28"/>
  <c r="M98" i="28"/>
  <c r="N98" i="28"/>
  <c r="O98" i="28"/>
  <c r="D99" i="28"/>
  <c r="E99" i="28"/>
  <c r="F99" i="28"/>
  <c r="G99" i="28"/>
  <c r="H99" i="28"/>
  <c r="D100" i="28"/>
  <c r="F100" i="28"/>
  <c r="O100" i="28"/>
  <c r="B101" i="28"/>
  <c r="D101" i="28"/>
  <c r="E101" i="28"/>
  <c r="F101" i="28"/>
  <c r="G101" i="28"/>
  <c r="H101" i="28"/>
  <c r="Q101" i="28"/>
  <c r="H102" i="28"/>
  <c r="J102" i="28"/>
  <c r="L102" i="28"/>
  <c r="N102" i="28"/>
  <c r="P102" i="28"/>
  <c r="Q140" i="28"/>
  <c r="I103" i="28"/>
  <c r="M103" i="28"/>
  <c r="N103" i="28"/>
  <c r="H104" i="28"/>
  <c r="L104" i="28"/>
  <c r="M104" i="28"/>
  <c r="P104" i="28"/>
  <c r="Q104" i="28"/>
  <c r="B120" i="28"/>
  <c r="I113" i="28"/>
  <c r="D108" i="28"/>
  <c r="L108" i="28"/>
  <c r="N108" i="28"/>
  <c r="O108" i="28"/>
  <c r="P108" i="28"/>
  <c r="Q108" i="28"/>
  <c r="L109" i="28"/>
  <c r="N109" i="28"/>
  <c r="P109" i="28"/>
  <c r="B110" i="28"/>
  <c r="D110" i="28"/>
  <c r="E110" i="28"/>
  <c r="G110" i="28"/>
  <c r="H110" i="28"/>
  <c r="I110" i="28"/>
  <c r="D111" i="28"/>
  <c r="L111" i="28"/>
  <c r="N111" i="28"/>
  <c r="P111" i="28"/>
  <c r="Q111" i="28"/>
  <c r="L112" i="28"/>
  <c r="P112" i="28"/>
  <c r="D113" i="28"/>
  <c r="L113" i="28"/>
  <c r="Q149" i="28"/>
  <c r="L114" i="28"/>
  <c r="M114" i="28"/>
  <c r="N114" i="28"/>
  <c r="O114" i="28"/>
  <c r="D115" i="28"/>
  <c r="J115" i="28"/>
  <c r="K115" i="28"/>
  <c r="P115" i="28"/>
  <c r="N116" i="28"/>
  <c r="P116" i="28"/>
  <c r="B117" i="28"/>
  <c r="C117" i="28"/>
  <c r="D117" i="28"/>
  <c r="F117" i="28"/>
  <c r="G117" i="28"/>
  <c r="H117" i="28"/>
  <c r="I117" i="28"/>
  <c r="J118" i="28"/>
  <c r="K118" i="28"/>
  <c r="L118" i="28"/>
  <c r="M118" i="28"/>
  <c r="N118" i="28"/>
  <c r="O118" i="28"/>
  <c r="D119" i="28"/>
  <c r="E151" i="28"/>
  <c r="F119" i="28"/>
  <c r="G119" i="28"/>
  <c r="H119" i="28"/>
  <c r="I119" i="28"/>
  <c r="D120" i="28"/>
  <c r="J120" i="28"/>
  <c r="K120" i="28"/>
  <c r="L120" i="28"/>
  <c r="M120" i="28"/>
  <c r="N120" i="28"/>
  <c r="O120" i="28"/>
  <c r="P120" i="28"/>
  <c r="Q120" i="28"/>
  <c r="H121" i="28"/>
  <c r="I121" i="28"/>
  <c r="J121" i="28"/>
  <c r="K121" i="28"/>
  <c r="J128" i="28"/>
  <c r="M124" i="28"/>
  <c r="N72" i="26"/>
  <c r="O129" i="28"/>
  <c r="P127" i="28"/>
  <c r="Q127" i="28"/>
  <c r="B124" i="28"/>
  <c r="L124" i="28"/>
  <c r="B125" i="28"/>
  <c r="C125" i="28"/>
  <c r="F125" i="28"/>
  <c r="B126" i="28"/>
  <c r="D126" i="28"/>
  <c r="E126" i="28"/>
  <c r="F126" i="28"/>
  <c r="H126" i="28"/>
  <c r="K126" i="28"/>
  <c r="L126" i="28"/>
  <c r="N126" i="28"/>
  <c r="P126" i="28"/>
  <c r="Q156" i="28"/>
  <c r="B128" i="28"/>
  <c r="C128" i="28"/>
  <c r="E128" i="28"/>
  <c r="F128" i="28"/>
  <c r="G128" i="28"/>
  <c r="I128" i="28"/>
  <c r="B129" i="28"/>
  <c r="P129" i="28"/>
  <c r="B96" i="28"/>
  <c r="E96" i="28"/>
  <c r="F96" i="28"/>
  <c r="G96" i="28"/>
  <c r="I96" i="28"/>
  <c r="J96" i="28"/>
  <c r="K96" i="28"/>
  <c r="F97" i="28"/>
  <c r="I97" i="28"/>
  <c r="J97" i="28"/>
  <c r="K97" i="28"/>
  <c r="L97" i="28"/>
  <c r="M97" i="28"/>
  <c r="N97" i="28"/>
  <c r="Q97" i="28"/>
  <c r="B98" i="28"/>
  <c r="D98" i="28"/>
  <c r="E98" i="28"/>
  <c r="F98" i="28"/>
  <c r="J98" i="28"/>
  <c r="L98" i="28"/>
  <c r="J99" i="28"/>
  <c r="K99" i="28"/>
  <c r="L99" i="28"/>
  <c r="M99" i="28"/>
  <c r="N99" i="28"/>
  <c r="P99" i="28"/>
  <c r="Q99" i="28"/>
  <c r="B100" i="28"/>
  <c r="H100" i="28"/>
  <c r="I100" i="28"/>
  <c r="J100" i="28"/>
  <c r="K100" i="28"/>
  <c r="L100" i="28"/>
  <c r="M100" i="28"/>
  <c r="N100" i="28"/>
  <c r="J101" i="28"/>
  <c r="K101" i="28"/>
  <c r="M101" i="28"/>
  <c r="N101" i="28"/>
  <c r="O101" i="28"/>
  <c r="B102" i="28"/>
  <c r="D102" i="28"/>
  <c r="E102" i="28"/>
  <c r="F102" i="28"/>
  <c r="G102" i="28"/>
  <c r="B103" i="28"/>
  <c r="D103" i="28"/>
  <c r="E103" i="28"/>
  <c r="F103" i="28"/>
  <c r="G103" i="28"/>
  <c r="H103" i="28"/>
  <c r="J103" i="28"/>
  <c r="K103" i="28"/>
  <c r="L103" i="28"/>
  <c r="O103" i="28"/>
  <c r="D104" i="28"/>
  <c r="E104" i="28"/>
  <c r="F104" i="28"/>
  <c r="G104" i="28"/>
  <c r="I104" i="28"/>
  <c r="J104" i="28"/>
  <c r="K104" i="28"/>
  <c r="N104" i="28"/>
  <c r="O104" i="28"/>
  <c r="B105" i="28"/>
  <c r="D105" i="28"/>
  <c r="E105" i="28"/>
  <c r="F105" i="28"/>
  <c r="G105" i="28"/>
  <c r="H105" i="28"/>
  <c r="I105" i="28"/>
  <c r="J105" i="28"/>
  <c r="K105" i="28"/>
  <c r="L105" i="28"/>
  <c r="M105" i="28"/>
  <c r="N105" i="28"/>
  <c r="O105" i="28"/>
  <c r="H108" i="28"/>
  <c r="J108" i="28"/>
  <c r="M108" i="28"/>
  <c r="B109" i="28"/>
  <c r="F110" i="28"/>
  <c r="J110" i="28"/>
  <c r="K110" i="28"/>
  <c r="L110" i="28"/>
  <c r="M110" i="28"/>
  <c r="N110" i="28"/>
  <c r="O110" i="28"/>
  <c r="P110" i="28"/>
  <c r="Q110" i="28"/>
  <c r="B111" i="28"/>
  <c r="B112" i="28"/>
  <c r="C112" i="28"/>
  <c r="J112" i="28"/>
  <c r="K112" i="28"/>
  <c r="N112" i="28"/>
  <c r="O112" i="28"/>
  <c r="G113" i="28"/>
  <c r="M113" i="28"/>
  <c r="N113" i="28"/>
  <c r="O113" i="28"/>
  <c r="P113" i="28"/>
  <c r="B114" i="28"/>
  <c r="D114" i="28"/>
  <c r="J114" i="28"/>
  <c r="L115" i="28"/>
  <c r="M115" i="28"/>
  <c r="N115" i="28"/>
  <c r="O115" i="28"/>
  <c r="Q115" i="28"/>
  <c r="B116" i="28"/>
  <c r="C116" i="28"/>
  <c r="E116" i="28"/>
  <c r="E117" i="28"/>
  <c r="J117" i="28"/>
  <c r="K117" i="28"/>
  <c r="L117" i="28"/>
  <c r="M117" i="28"/>
  <c r="N117" i="28"/>
  <c r="O117" i="28"/>
  <c r="P117" i="28"/>
  <c r="Q117" i="28"/>
  <c r="B118" i="28"/>
  <c r="C118" i="28"/>
  <c r="D118" i="28"/>
  <c r="E118" i="28"/>
  <c r="F118" i="28"/>
  <c r="G118" i="28"/>
  <c r="P118" i="28"/>
  <c r="Q118" i="28"/>
  <c r="B119" i="28"/>
  <c r="C119" i="28"/>
  <c r="J119" i="28"/>
  <c r="L119" i="28"/>
  <c r="M119" i="28"/>
  <c r="N119" i="28"/>
  <c r="O119" i="28"/>
  <c r="B121" i="28"/>
  <c r="C121" i="28"/>
  <c r="D121" i="28"/>
  <c r="E121" i="28"/>
  <c r="F121" i="28"/>
  <c r="G121" i="28"/>
  <c r="H124" i="28"/>
  <c r="I124" i="28"/>
  <c r="J124" i="28"/>
  <c r="K124" i="28"/>
  <c r="N124" i="28"/>
  <c r="O124" i="28"/>
  <c r="P124" i="28"/>
  <c r="G126" i="28"/>
  <c r="I126" i="28"/>
  <c r="J126" i="28"/>
  <c r="M126" i="28"/>
  <c r="O126" i="28"/>
  <c r="Q126" i="28"/>
  <c r="B127" i="28"/>
  <c r="C127" i="28"/>
  <c r="M128" i="28"/>
  <c r="N128" i="28"/>
  <c r="O128" i="28"/>
  <c r="E129" i="28"/>
  <c r="F129" i="28"/>
  <c r="M129" i="28"/>
  <c r="B133" i="28"/>
  <c r="D133" i="28"/>
  <c r="E101" i="27"/>
  <c r="F133" i="28"/>
  <c r="G101" i="27"/>
  <c r="H133" i="28"/>
  <c r="J133" i="28"/>
  <c r="K100" i="27"/>
  <c r="L133" i="28"/>
  <c r="M133" i="29"/>
  <c r="N133" i="28"/>
  <c r="O133" i="29"/>
  <c r="Q133" i="29"/>
  <c r="O96" i="27"/>
  <c r="C97" i="27"/>
  <c r="E135" i="27"/>
  <c r="I98" i="27"/>
  <c r="K98" i="27"/>
  <c r="M98" i="27"/>
  <c r="O98" i="27"/>
  <c r="M99" i="27"/>
  <c r="O99" i="27"/>
  <c r="G100" i="27"/>
  <c r="I138" i="29"/>
  <c r="O101" i="27"/>
  <c r="C102" i="27"/>
  <c r="E140" i="29"/>
  <c r="I140" i="29"/>
  <c r="G103" i="27"/>
  <c r="H103" i="27"/>
  <c r="I103" i="27"/>
  <c r="J103" i="27"/>
  <c r="K103" i="27"/>
  <c r="L103" i="27"/>
  <c r="M103" i="27"/>
  <c r="N103" i="27"/>
  <c r="O103" i="27"/>
  <c r="P103" i="27"/>
  <c r="B104" i="27"/>
  <c r="C104" i="27"/>
  <c r="E104" i="27"/>
  <c r="E105" i="27"/>
  <c r="G105" i="27"/>
  <c r="I105" i="27"/>
  <c r="K105" i="27"/>
  <c r="M141" i="27"/>
  <c r="O105" i="27"/>
  <c r="C109" i="27"/>
  <c r="K143" i="29"/>
  <c r="L113" i="27"/>
  <c r="M143" i="29"/>
  <c r="N113" i="27"/>
  <c r="O143" i="29"/>
  <c r="P108" i="27"/>
  <c r="Q143" i="29"/>
  <c r="E108" i="27"/>
  <c r="G108" i="27"/>
  <c r="I108" i="27"/>
  <c r="K108" i="27"/>
  <c r="B145" i="28"/>
  <c r="D109" i="27"/>
  <c r="E109" i="27"/>
  <c r="G109" i="27"/>
  <c r="H109" i="27"/>
  <c r="I109" i="27"/>
  <c r="J109" i="27"/>
  <c r="K109" i="27"/>
  <c r="M109" i="27"/>
  <c r="N145" i="28"/>
  <c r="Q109" i="27"/>
  <c r="C110" i="27"/>
  <c r="E110" i="27"/>
  <c r="G110" i="27"/>
  <c r="I110" i="27"/>
  <c r="K110" i="27"/>
  <c r="L146" i="28"/>
  <c r="N146" i="28"/>
  <c r="O110" i="27"/>
  <c r="E111" i="27"/>
  <c r="I111" i="27"/>
  <c r="B148" i="28"/>
  <c r="D148" i="28"/>
  <c r="E148" i="29"/>
  <c r="F148" i="28"/>
  <c r="G112" i="27"/>
  <c r="H148" i="28"/>
  <c r="I148" i="29"/>
  <c r="J148" i="28"/>
  <c r="K112" i="27"/>
  <c r="L112" i="27"/>
  <c r="M148" i="29"/>
  <c r="N112" i="27"/>
  <c r="O112" i="27"/>
  <c r="Q148" i="29"/>
  <c r="C113" i="27"/>
  <c r="E149" i="29"/>
  <c r="F149" i="28"/>
  <c r="G113" i="27"/>
  <c r="K113" i="27"/>
  <c r="E114" i="27"/>
  <c r="F114" i="27"/>
  <c r="G114" i="27"/>
  <c r="I114" i="27"/>
  <c r="M114" i="27"/>
  <c r="Q114" i="27"/>
  <c r="E115" i="27"/>
  <c r="F115" i="27"/>
  <c r="G115" i="27"/>
  <c r="H115" i="27"/>
  <c r="I115" i="27"/>
  <c r="J115" i="27"/>
  <c r="K115" i="27"/>
  <c r="B150" i="28"/>
  <c r="E150" i="29"/>
  <c r="G116" i="27"/>
  <c r="H150" i="28"/>
  <c r="I150" i="29"/>
  <c r="J116" i="27"/>
  <c r="K116" i="27"/>
  <c r="L116" i="27"/>
  <c r="M150" i="29"/>
  <c r="N150" i="28"/>
  <c r="B117" i="27"/>
  <c r="C117" i="27"/>
  <c r="D117" i="27"/>
  <c r="E117" i="27"/>
  <c r="F117" i="27"/>
  <c r="G117" i="27"/>
  <c r="H117" i="27"/>
  <c r="I117" i="27"/>
  <c r="J117" i="27"/>
  <c r="K117" i="27"/>
  <c r="L117" i="27"/>
  <c r="M117" i="27"/>
  <c r="N117" i="27"/>
  <c r="O117" i="27"/>
  <c r="P117" i="27"/>
  <c r="B118" i="27"/>
  <c r="C118" i="27"/>
  <c r="D118" i="27"/>
  <c r="E118" i="27"/>
  <c r="F118" i="27"/>
  <c r="G118" i="27"/>
  <c r="H118" i="27"/>
  <c r="I118" i="27"/>
  <c r="J118" i="27"/>
  <c r="K118" i="27"/>
  <c r="M118" i="27"/>
  <c r="P118" i="27"/>
  <c r="Q118" i="27"/>
  <c r="G119" i="27"/>
  <c r="J151" i="28"/>
  <c r="K119" i="27"/>
  <c r="L151" i="28"/>
  <c r="M151" i="29"/>
  <c r="N151" i="28"/>
  <c r="O119" i="27"/>
  <c r="P151" i="28"/>
  <c r="Q151" i="29"/>
  <c r="E120" i="27"/>
  <c r="F120" i="27"/>
  <c r="I120" i="27"/>
  <c r="D121" i="27"/>
  <c r="E121" i="27"/>
  <c r="F121" i="27"/>
  <c r="G121" i="27"/>
  <c r="H121" i="27"/>
  <c r="I121" i="27"/>
  <c r="J121" i="27"/>
  <c r="K121" i="27"/>
  <c r="M121" i="27"/>
  <c r="N121" i="27"/>
  <c r="P121" i="27"/>
  <c r="Q121" i="27"/>
  <c r="B153" i="28"/>
  <c r="C153" i="29"/>
  <c r="E153" i="29"/>
  <c r="F153" i="28"/>
  <c r="G153" i="29"/>
  <c r="I153" i="29"/>
  <c r="C124" i="27"/>
  <c r="E124" i="27"/>
  <c r="G124" i="27"/>
  <c r="K124" i="27"/>
  <c r="M154" i="27"/>
  <c r="O124" i="27"/>
  <c r="Q124" i="27"/>
  <c r="K125" i="27"/>
  <c r="L125" i="27"/>
  <c r="O125" i="27"/>
  <c r="Q125" i="27"/>
  <c r="C126" i="27"/>
  <c r="E126" i="27"/>
  <c r="G126" i="27"/>
  <c r="K126" i="27"/>
  <c r="L126" i="27"/>
  <c r="M126" i="27"/>
  <c r="G127" i="27"/>
  <c r="H127" i="27"/>
  <c r="I127" i="27"/>
  <c r="K127" i="27"/>
  <c r="L127" i="27"/>
  <c r="M127" i="27"/>
  <c r="O127" i="27"/>
  <c r="P127" i="27"/>
  <c r="Q127" i="27"/>
  <c r="M158" i="29"/>
  <c r="O128" i="27"/>
  <c r="Q158" i="29"/>
  <c r="G129" i="27"/>
  <c r="H129" i="27"/>
  <c r="K129" i="27"/>
  <c r="L129" i="27"/>
  <c r="M129" i="27"/>
  <c r="O129" i="27"/>
  <c r="M97" i="27"/>
  <c r="O100" i="27"/>
  <c r="Q100" i="27"/>
  <c r="I101" i="27"/>
  <c r="M102" i="27"/>
  <c r="O102" i="27"/>
  <c r="Q103" i="27"/>
  <c r="I104" i="27"/>
  <c r="K104" i="27"/>
  <c r="M104" i="27"/>
  <c r="O104" i="27"/>
  <c r="Q104" i="27"/>
  <c r="C105" i="27"/>
  <c r="B109" i="27"/>
  <c r="O109" i="27"/>
  <c r="P109" i="27"/>
  <c r="L110" i="27"/>
  <c r="D111" i="27"/>
  <c r="G111" i="27"/>
  <c r="J111" i="27"/>
  <c r="K111" i="27"/>
  <c r="L111" i="27"/>
  <c r="C112" i="27"/>
  <c r="D114" i="27"/>
  <c r="H114" i="27"/>
  <c r="J114" i="27"/>
  <c r="K114" i="27"/>
  <c r="L114" i="27"/>
  <c r="P114" i="27"/>
  <c r="B115" i="27"/>
  <c r="C115" i="27"/>
  <c r="D115" i="27"/>
  <c r="D116" i="27"/>
  <c r="H116" i="27"/>
  <c r="L118" i="27"/>
  <c r="N118" i="27"/>
  <c r="C119" i="27"/>
  <c r="D119" i="27"/>
  <c r="D120" i="27"/>
  <c r="G120" i="27"/>
  <c r="H120" i="27"/>
  <c r="J120" i="27"/>
  <c r="K120" i="27"/>
  <c r="L121" i="27"/>
  <c r="O121" i="27"/>
  <c r="O126" i="27"/>
  <c r="E128" i="27"/>
  <c r="G128" i="27"/>
  <c r="K128" i="27"/>
  <c r="M128" i="27"/>
  <c r="E136" i="27"/>
  <c r="E137" i="27"/>
  <c r="E138" i="27"/>
  <c r="E139" i="27"/>
  <c r="E140" i="27"/>
  <c r="E141" i="27"/>
  <c r="I145" i="27"/>
  <c r="H63" i="26"/>
  <c r="J63" i="26"/>
  <c r="B70" i="26"/>
  <c r="E134" i="27"/>
  <c r="F70" i="26"/>
  <c r="H62" i="26"/>
  <c r="J70" i="26"/>
  <c r="K62" i="26"/>
  <c r="M135" i="27"/>
  <c r="N70" i="26"/>
  <c r="O62" i="26"/>
  <c r="F72" i="26"/>
  <c r="G64" i="26"/>
  <c r="H64" i="26"/>
  <c r="J64" i="26"/>
  <c r="K64" i="26"/>
  <c r="M156" i="27"/>
  <c r="B66" i="26"/>
  <c r="E74" i="26"/>
  <c r="H66" i="26"/>
  <c r="M74" i="26"/>
  <c r="M171" i="6" s="1"/>
  <c r="D67" i="26"/>
  <c r="F67" i="26"/>
  <c r="J51" i="26"/>
  <c r="L67" i="26"/>
  <c r="N67" i="26"/>
  <c r="P67" i="26"/>
  <c r="B68" i="26"/>
  <c r="D68" i="26"/>
  <c r="N68" i="26"/>
  <c r="C57" i="26"/>
  <c r="G57" i="26"/>
  <c r="I57" i="26"/>
  <c r="I116" i="6" s="1"/>
  <c r="K57" i="26"/>
  <c r="K116" i="6" s="1"/>
  <c r="M57" i="26"/>
  <c r="O57" i="26"/>
  <c r="Q57" i="26"/>
  <c r="Q74" i="26" s="1"/>
  <c r="Q171" i="6" s="1"/>
  <c r="E58" i="26"/>
  <c r="E75" i="26" s="1"/>
  <c r="E172" i="6" s="1"/>
  <c r="G58" i="26"/>
  <c r="I58" i="26"/>
  <c r="I75" i="26" s="1"/>
  <c r="I172" i="6" s="1"/>
  <c r="K58" i="26"/>
  <c r="K117" i="6" s="1"/>
  <c r="M58" i="26"/>
  <c r="M117" i="6" s="1"/>
  <c r="O58" i="26"/>
  <c r="O75" i="26" s="1"/>
  <c r="O172" i="6" s="1"/>
  <c r="Q58" i="26"/>
  <c r="Q75" i="26" s="1"/>
  <c r="Q172" i="6" s="1"/>
  <c r="C59" i="26"/>
  <c r="C118" i="6" s="1"/>
  <c r="E59" i="26"/>
  <c r="E76" i="26" s="1"/>
  <c r="E173" i="6" s="1"/>
  <c r="G59" i="26"/>
  <c r="G118" i="6" s="1"/>
  <c r="I59" i="26"/>
  <c r="I76" i="26" s="1"/>
  <c r="I173" i="6" s="1"/>
  <c r="M59" i="26"/>
  <c r="M76" i="26" s="1"/>
  <c r="M173" i="6" s="1"/>
  <c r="B62" i="26"/>
  <c r="J62" i="26"/>
  <c r="P62" i="26"/>
  <c r="B63" i="26"/>
  <c r="P64" i="26"/>
  <c r="B67" i="26"/>
  <c r="H67" i="26"/>
  <c r="P68" i="26"/>
  <c r="B71" i="26"/>
  <c r="F71" i="26"/>
  <c r="J71" i="26"/>
  <c r="N71" i="26"/>
  <c r="B72" i="26"/>
  <c r="B130" i="25"/>
  <c r="F130" i="25"/>
  <c r="G130" i="25"/>
  <c r="I130" i="25"/>
  <c r="J130" i="25"/>
  <c r="K130" i="25"/>
  <c r="M181" i="25"/>
  <c r="N181" i="25"/>
  <c r="O181" i="25"/>
  <c r="I182" i="25"/>
  <c r="J182" i="25"/>
  <c r="K182" i="25"/>
  <c r="N131" i="25"/>
  <c r="O182" i="25"/>
  <c r="Q131" i="25"/>
  <c r="B183" i="25"/>
  <c r="C132" i="25"/>
  <c r="E183" i="25"/>
  <c r="F132" i="25"/>
  <c r="G132" i="25"/>
  <c r="I132" i="25"/>
  <c r="J183" i="25"/>
  <c r="K183" i="25"/>
  <c r="E184" i="25"/>
  <c r="F133" i="25"/>
  <c r="G133" i="25"/>
  <c r="I184" i="25"/>
  <c r="J184" i="25"/>
  <c r="K184" i="25"/>
  <c r="M184" i="25"/>
  <c r="N184" i="25"/>
  <c r="O184" i="25"/>
  <c r="Q184" i="25"/>
  <c r="B186" i="25"/>
  <c r="C186" i="25"/>
  <c r="E186" i="25"/>
  <c r="F186" i="25"/>
  <c r="G186" i="25"/>
  <c r="I186" i="25"/>
  <c r="J135" i="25"/>
  <c r="K135" i="25"/>
  <c r="M135" i="25"/>
  <c r="N135" i="25"/>
  <c r="O135" i="25"/>
  <c r="Q135" i="25"/>
  <c r="B189" i="25"/>
  <c r="C140" i="25"/>
  <c r="E140" i="25"/>
  <c r="F189" i="25"/>
  <c r="G140" i="25"/>
  <c r="I140" i="25"/>
  <c r="J140" i="25"/>
  <c r="M140" i="25"/>
  <c r="N189" i="25"/>
  <c r="O140" i="25"/>
  <c r="Q189" i="25"/>
  <c r="F59" i="22"/>
  <c r="H59" i="22"/>
  <c r="H76" i="22" s="1"/>
  <c r="J59" i="22"/>
  <c r="J112" i="6" s="1"/>
  <c r="N59" i="22"/>
  <c r="N112" i="6" s="1"/>
  <c r="B192" i="25"/>
  <c r="C192" i="25"/>
  <c r="D192" i="25"/>
  <c r="E144" i="25"/>
  <c r="F192" i="25"/>
  <c r="G192" i="25"/>
  <c r="H144" i="25"/>
  <c r="I144" i="25"/>
  <c r="J144" i="25"/>
  <c r="K144" i="25"/>
  <c r="L144" i="25"/>
  <c r="N192" i="25"/>
  <c r="O192" i="25"/>
  <c r="P192" i="25"/>
  <c r="Q144" i="25"/>
  <c r="B193" i="25"/>
  <c r="C193" i="25"/>
  <c r="D193" i="25"/>
  <c r="E145" i="25"/>
  <c r="F193" i="25"/>
  <c r="G193" i="25"/>
  <c r="H145" i="25"/>
  <c r="I145" i="25"/>
  <c r="K145" i="25"/>
  <c r="M145" i="25"/>
  <c r="N145" i="25"/>
  <c r="O145" i="25"/>
  <c r="P193" i="25"/>
  <c r="Q145" i="25"/>
  <c r="B146" i="25"/>
  <c r="C194" i="25"/>
  <c r="D194" i="25"/>
  <c r="E146" i="25"/>
  <c r="F194" i="25"/>
  <c r="G194" i="25"/>
  <c r="H146" i="25"/>
  <c r="J146" i="25"/>
  <c r="K194" i="25"/>
  <c r="L146" i="25"/>
  <c r="M146" i="25"/>
  <c r="N146" i="25"/>
  <c r="O146" i="25"/>
  <c r="P146" i="25"/>
  <c r="Q146" i="25"/>
  <c r="B147" i="25"/>
  <c r="E147" i="25"/>
  <c r="H147" i="25"/>
  <c r="I147" i="25"/>
  <c r="J147" i="25"/>
  <c r="K147" i="25"/>
  <c r="L147" i="25"/>
  <c r="M147" i="25"/>
  <c r="N147" i="25"/>
  <c r="O147" i="25"/>
  <c r="P147" i="25"/>
  <c r="Q147" i="25"/>
  <c r="B149" i="25"/>
  <c r="C197" i="25"/>
  <c r="F197" i="25"/>
  <c r="H197" i="25"/>
  <c r="I197" i="25"/>
  <c r="L197" i="25"/>
  <c r="O197" i="25"/>
  <c r="P197" i="25"/>
  <c r="M151" i="25"/>
  <c r="B153" i="25"/>
  <c r="C153" i="25"/>
  <c r="D153" i="25"/>
  <c r="E153" i="25"/>
  <c r="F153" i="25"/>
  <c r="G153" i="25"/>
  <c r="H153" i="25"/>
  <c r="I153" i="25"/>
  <c r="J153" i="25"/>
  <c r="K153" i="25"/>
  <c r="L153" i="25"/>
  <c r="M153" i="25"/>
  <c r="N153" i="25"/>
  <c r="O153" i="25"/>
  <c r="P153" i="25"/>
  <c r="B156" i="25"/>
  <c r="C156" i="25"/>
  <c r="D156" i="25"/>
  <c r="E156" i="25"/>
  <c r="F156" i="25"/>
  <c r="G156" i="25"/>
  <c r="H156" i="25"/>
  <c r="I156" i="25"/>
  <c r="J156" i="25"/>
  <c r="K156" i="25"/>
  <c r="L156" i="25"/>
  <c r="M156" i="25"/>
  <c r="N156" i="25"/>
  <c r="O156" i="25"/>
  <c r="P156" i="25"/>
  <c r="Q156" i="25"/>
  <c r="B159" i="25"/>
  <c r="C159" i="25"/>
  <c r="D159" i="25"/>
  <c r="E159" i="25"/>
  <c r="I159" i="25"/>
  <c r="J159" i="25"/>
  <c r="K159" i="25"/>
  <c r="M159" i="25"/>
  <c r="P159" i="25"/>
  <c r="Q159" i="25"/>
  <c r="D60" i="22"/>
  <c r="D113" i="6" s="1"/>
  <c r="F60" i="22"/>
  <c r="F113" i="6" s="1"/>
  <c r="H60" i="22"/>
  <c r="H113" i="6" s="1"/>
  <c r="J60" i="22"/>
  <c r="L60" i="22"/>
  <c r="L113" i="6" s="1"/>
  <c r="M157" i="25"/>
  <c r="N60" i="22"/>
  <c r="N77" i="22" s="1"/>
  <c r="P60" i="22"/>
  <c r="P77" i="22" s="1"/>
  <c r="P168" i="6" s="1"/>
  <c r="C163" i="25"/>
  <c r="F163" i="25"/>
  <c r="G163" i="25"/>
  <c r="K163" i="25"/>
  <c r="L163" i="25"/>
  <c r="M163" i="25"/>
  <c r="O163" i="25"/>
  <c r="P163" i="25"/>
  <c r="Q163" i="25"/>
  <c r="C164" i="25"/>
  <c r="D164" i="25"/>
  <c r="E164" i="25"/>
  <c r="F164" i="25"/>
  <c r="G164" i="25"/>
  <c r="H204" i="25"/>
  <c r="I164" i="25"/>
  <c r="K164" i="25"/>
  <c r="L204" i="25"/>
  <c r="O164" i="25"/>
  <c r="P164" i="25"/>
  <c r="C165" i="25"/>
  <c r="E165" i="25"/>
  <c r="F165" i="25"/>
  <c r="G165" i="25"/>
  <c r="I165" i="25"/>
  <c r="K165" i="25"/>
  <c r="M205" i="25"/>
  <c r="O165" i="25"/>
  <c r="P165" i="25"/>
  <c r="Q205" i="25"/>
  <c r="C166" i="25"/>
  <c r="D206" i="25"/>
  <c r="F166" i="25"/>
  <c r="G166" i="25"/>
  <c r="K166" i="25"/>
  <c r="O166" i="25"/>
  <c r="P166" i="25"/>
  <c r="K170" i="25"/>
  <c r="L170" i="25"/>
  <c r="M170" i="25"/>
  <c r="N170" i="25"/>
  <c r="O170" i="25"/>
  <c r="P170" i="25"/>
  <c r="Q170" i="25"/>
  <c r="C209" i="25"/>
  <c r="D171" i="25"/>
  <c r="E171" i="25"/>
  <c r="F209" i="25"/>
  <c r="I171" i="25"/>
  <c r="J209" i="25"/>
  <c r="K209" i="25"/>
  <c r="L171" i="25"/>
  <c r="M171" i="25"/>
  <c r="N209" i="25"/>
  <c r="O209" i="25"/>
  <c r="B174" i="25"/>
  <c r="F174" i="25"/>
  <c r="G174" i="25"/>
  <c r="H174" i="25"/>
  <c r="I174" i="25"/>
  <c r="J174" i="25"/>
  <c r="K174" i="25"/>
  <c r="L174" i="25"/>
  <c r="M174" i="25"/>
  <c r="N174" i="25"/>
  <c r="O174" i="25"/>
  <c r="P174" i="25"/>
  <c r="Q174" i="25"/>
  <c r="B175" i="25"/>
  <c r="C211" i="25"/>
  <c r="D211" i="25"/>
  <c r="F175" i="25"/>
  <c r="I211" i="25"/>
  <c r="J175" i="25"/>
  <c r="K211" i="25"/>
  <c r="L211" i="25"/>
  <c r="M211" i="25"/>
  <c r="N175" i="25"/>
  <c r="O211" i="25"/>
  <c r="P175" i="25"/>
  <c r="Q175" i="25"/>
  <c r="B61" i="22"/>
  <c r="B114" i="6" s="1"/>
  <c r="D61" i="22"/>
  <c r="F61" i="22"/>
  <c r="H61" i="22"/>
  <c r="H114" i="6" s="1"/>
  <c r="J61" i="22"/>
  <c r="N61" i="22"/>
  <c r="M130" i="25"/>
  <c r="N130" i="25"/>
  <c r="O130" i="25"/>
  <c r="Q130" i="25"/>
  <c r="B131" i="25"/>
  <c r="E131" i="25"/>
  <c r="F131" i="25"/>
  <c r="G131" i="25"/>
  <c r="K131" i="25"/>
  <c r="M131" i="25"/>
  <c r="M132" i="25"/>
  <c r="N132" i="25"/>
  <c r="O132" i="25"/>
  <c r="Q132" i="25"/>
  <c r="B133" i="25"/>
  <c r="C133" i="25"/>
  <c r="B135" i="25"/>
  <c r="C135" i="25"/>
  <c r="E135" i="25"/>
  <c r="F135" i="25"/>
  <c r="G135" i="25"/>
  <c r="I135" i="25"/>
  <c r="P144" i="25"/>
  <c r="B145" i="25"/>
  <c r="C145" i="25"/>
  <c r="D145" i="25"/>
  <c r="F145" i="25"/>
  <c r="G145" i="25"/>
  <c r="J145" i="25"/>
  <c r="L145" i="25"/>
  <c r="P145" i="25"/>
  <c r="C146" i="25"/>
  <c r="D146" i="25"/>
  <c r="F146" i="25"/>
  <c r="D147" i="25"/>
  <c r="F147" i="25"/>
  <c r="G147" i="25"/>
  <c r="F149" i="25"/>
  <c r="H149" i="25"/>
  <c r="I149" i="25"/>
  <c r="J149" i="25"/>
  <c r="K149" i="25"/>
  <c r="L149" i="25"/>
  <c r="M149" i="25"/>
  <c r="N149" i="25"/>
  <c r="Q149" i="25"/>
  <c r="Q153" i="25"/>
  <c r="F159" i="25"/>
  <c r="G159" i="25"/>
  <c r="H159" i="25"/>
  <c r="L159" i="25"/>
  <c r="N159" i="25"/>
  <c r="O159" i="25"/>
  <c r="E160" i="25"/>
  <c r="D163" i="25"/>
  <c r="E163" i="25"/>
  <c r="H163" i="25"/>
  <c r="I163" i="25"/>
  <c r="M164" i="25"/>
  <c r="Q164" i="25"/>
  <c r="D165" i="25"/>
  <c r="D166" i="25"/>
  <c r="E166" i="25"/>
  <c r="H166" i="25"/>
  <c r="I166" i="25"/>
  <c r="L166" i="25"/>
  <c r="M166" i="25"/>
  <c r="Q166" i="25"/>
  <c r="B170" i="25"/>
  <c r="C170" i="25"/>
  <c r="D170" i="25"/>
  <c r="E170" i="25"/>
  <c r="F170" i="25"/>
  <c r="G170" i="25"/>
  <c r="H170" i="25"/>
  <c r="I170" i="25"/>
  <c r="J170" i="25"/>
  <c r="P171" i="25"/>
  <c r="Q171" i="25"/>
  <c r="C174" i="25"/>
  <c r="D174" i="25"/>
  <c r="E174" i="25"/>
  <c r="E175" i="25"/>
  <c r="I175" i="25"/>
  <c r="K175" i="25"/>
  <c r="L175" i="25"/>
  <c r="M175" i="25"/>
  <c r="O175" i="25"/>
  <c r="B181" i="25"/>
  <c r="Q181" i="25"/>
  <c r="B182" i="25"/>
  <c r="E182" i="25"/>
  <c r="F182" i="25"/>
  <c r="G182" i="25"/>
  <c r="M182" i="25"/>
  <c r="N182" i="25"/>
  <c r="Q182" i="25"/>
  <c r="C183" i="25"/>
  <c r="F183" i="25"/>
  <c r="G183" i="25"/>
  <c r="I183" i="25"/>
  <c r="M183" i="25"/>
  <c r="N183" i="25"/>
  <c r="O183" i="25"/>
  <c r="Q183" i="25"/>
  <c r="B184" i="25"/>
  <c r="C184" i="25"/>
  <c r="J186" i="25"/>
  <c r="K186" i="25"/>
  <c r="M186" i="25"/>
  <c r="N186" i="25"/>
  <c r="O186" i="25"/>
  <c r="Q186" i="25"/>
  <c r="C189" i="25"/>
  <c r="E189" i="25"/>
  <c r="G189" i="25"/>
  <c r="I189" i="25"/>
  <c r="M189" i="25"/>
  <c r="O189" i="25"/>
  <c r="J193" i="25"/>
  <c r="K193" i="25"/>
  <c r="L193" i="25"/>
  <c r="M193" i="25"/>
  <c r="N193" i="25"/>
  <c r="J194" i="25"/>
  <c r="L194" i="25"/>
  <c r="M194" i="25"/>
  <c r="N194" i="25"/>
  <c r="O194" i="25"/>
  <c r="P194" i="25"/>
  <c r="Q194" i="25"/>
  <c r="B195" i="25"/>
  <c r="D195" i="25"/>
  <c r="E195" i="25"/>
  <c r="F195" i="25"/>
  <c r="G195" i="25"/>
  <c r="H195" i="25"/>
  <c r="I195" i="25"/>
  <c r="J195" i="25"/>
  <c r="L195" i="25"/>
  <c r="J197" i="25"/>
  <c r="K197" i="25"/>
  <c r="M197" i="25"/>
  <c r="N197" i="25"/>
  <c r="Q197" i="25"/>
  <c r="D203" i="25"/>
  <c r="E203" i="25"/>
  <c r="F203" i="25"/>
  <c r="H203" i="25"/>
  <c r="I203" i="25"/>
  <c r="L203" i="25"/>
  <c r="M203" i="25"/>
  <c r="Q203" i="25"/>
  <c r="M204" i="25"/>
  <c r="Q204" i="25"/>
  <c r="D205" i="25"/>
  <c r="E206" i="25"/>
  <c r="F206" i="25"/>
  <c r="H206" i="25"/>
  <c r="I206" i="25"/>
  <c r="L206" i="25"/>
  <c r="M206" i="25"/>
  <c r="Q206" i="25"/>
  <c r="D209" i="25"/>
  <c r="E209" i="25"/>
  <c r="I209" i="25"/>
  <c r="L209" i="25"/>
  <c r="M209" i="25"/>
  <c r="P209" i="25"/>
  <c r="Q209" i="25"/>
  <c r="B211" i="25"/>
  <c r="E211" i="25"/>
  <c r="F138" i="24"/>
  <c r="H136" i="24"/>
  <c r="I72" i="22"/>
  <c r="K72" i="22"/>
  <c r="M72" i="22"/>
  <c r="N130" i="24"/>
  <c r="O130" i="24"/>
  <c r="P130" i="24"/>
  <c r="Q130" i="24"/>
  <c r="C131" i="24"/>
  <c r="D131" i="24"/>
  <c r="P131" i="24"/>
  <c r="Q131" i="24"/>
  <c r="D132" i="24"/>
  <c r="H132" i="24"/>
  <c r="O132" i="24"/>
  <c r="P132" i="24"/>
  <c r="Q132" i="24"/>
  <c r="N133" i="24"/>
  <c r="O133" i="24"/>
  <c r="P133" i="24"/>
  <c r="Q133" i="24"/>
  <c r="C134" i="24"/>
  <c r="O134" i="24"/>
  <c r="P134" i="24"/>
  <c r="Q134" i="24"/>
  <c r="N135" i="24"/>
  <c r="O135" i="24"/>
  <c r="P135" i="24"/>
  <c r="Q135" i="24"/>
  <c r="B136" i="24"/>
  <c r="C136" i="24"/>
  <c r="D136" i="24"/>
  <c r="E136" i="24"/>
  <c r="O136" i="24"/>
  <c r="Q136" i="24"/>
  <c r="C137" i="24"/>
  <c r="I137" i="24"/>
  <c r="J137" i="24"/>
  <c r="K137" i="24"/>
  <c r="N137" i="24"/>
  <c r="O137" i="24"/>
  <c r="P137" i="24"/>
  <c r="Q137" i="24"/>
  <c r="O138" i="24"/>
  <c r="P138" i="24"/>
  <c r="Q138" i="24"/>
  <c r="J139" i="24"/>
  <c r="N139" i="24"/>
  <c r="O139" i="24"/>
  <c r="P139" i="24"/>
  <c r="Q139" i="24"/>
  <c r="C140" i="24"/>
  <c r="D140" i="24"/>
  <c r="E140" i="24"/>
  <c r="O140" i="24"/>
  <c r="Q140" i="24"/>
  <c r="J157" i="24"/>
  <c r="Q73" i="22"/>
  <c r="B145" i="24"/>
  <c r="C145" i="24"/>
  <c r="D145" i="24"/>
  <c r="E145" i="24"/>
  <c r="F145" i="24"/>
  <c r="G145" i="24"/>
  <c r="H145" i="24"/>
  <c r="K145" i="24"/>
  <c r="M145" i="24"/>
  <c r="H146" i="24"/>
  <c r="J146" i="24"/>
  <c r="B147" i="24"/>
  <c r="C147" i="24"/>
  <c r="D147" i="24"/>
  <c r="E147" i="24"/>
  <c r="F147" i="24"/>
  <c r="G148" i="24"/>
  <c r="M148" i="24"/>
  <c r="B149" i="24"/>
  <c r="C150" i="24"/>
  <c r="D150" i="24"/>
  <c r="E150" i="24"/>
  <c r="F150" i="24"/>
  <c r="G150" i="24"/>
  <c r="H150" i="24"/>
  <c r="L150" i="24"/>
  <c r="G151" i="24"/>
  <c r="M151" i="24"/>
  <c r="N151" i="24"/>
  <c r="O151" i="24"/>
  <c r="Q151" i="24"/>
  <c r="B152" i="24"/>
  <c r="C152" i="24"/>
  <c r="D152" i="24"/>
  <c r="E152" i="24"/>
  <c r="F152" i="24"/>
  <c r="G152" i="24"/>
  <c r="H152" i="24"/>
  <c r="I152" i="24"/>
  <c r="J152" i="24"/>
  <c r="L152" i="24"/>
  <c r="C153" i="24"/>
  <c r="E153" i="24"/>
  <c r="G153" i="24"/>
  <c r="I153" i="24"/>
  <c r="K153" i="24"/>
  <c r="M153" i="24"/>
  <c r="O153" i="24"/>
  <c r="C154" i="24"/>
  <c r="D154" i="24"/>
  <c r="E154" i="24"/>
  <c r="F154" i="24"/>
  <c r="G154" i="24"/>
  <c r="H154" i="24"/>
  <c r="I154" i="24"/>
  <c r="J154" i="24"/>
  <c r="K154" i="24"/>
  <c r="L154" i="24"/>
  <c r="M154" i="24"/>
  <c r="B156" i="24"/>
  <c r="C156" i="24"/>
  <c r="D156" i="24"/>
  <c r="E156" i="24"/>
  <c r="F156" i="24"/>
  <c r="G156" i="24"/>
  <c r="H156" i="24"/>
  <c r="I156" i="24"/>
  <c r="Q157" i="24"/>
  <c r="B158" i="24"/>
  <c r="C158" i="24"/>
  <c r="D158" i="24"/>
  <c r="E158" i="24"/>
  <c r="F159" i="24"/>
  <c r="G159" i="24"/>
  <c r="J159" i="24"/>
  <c r="L159" i="24"/>
  <c r="M159" i="24"/>
  <c r="N159" i="24"/>
  <c r="E74" i="22"/>
  <c r="M74" i="22"/>
  <c r="N167" i="24"/>
  <c r="O167" i="24"/>
  <c r="P170" i="24"/>
  <c r="Q163" i="24"/>
  <c r="H164" i="24"/>
  <c r="L164" i="24"/>
  <c r="M164" i="24"/>
  <c r="G165" i="24"/>
  <c r="H165" i="24"/>
  <c r="I165" i="24"/>
  <c r="J165" i="24"/>
  <c r="K165" i="24"/>
  <c r="L165" i="24"/>
  <c r="M165" i="24"/>
  <c r="P165" i="24"/>
  <c r="Q166" i="24"/>
  <c r="E167" i="24"/>
  <c r="F167" i="24"/>
  <c r="G167" i="24"/>
  <c r="H167" i="24"/>
  <c r="K167" i="24"/>
  <c r="L167" i="24"/>
  <c r="F168" i="24"/>
  <c r="F169" i="24"/>
  <c r="G169" i="24"/>
  <c r="H169" i="24"/>
  <c r="K169" i="24"/>
  <c r="L169" i="24"/>
  <c r="M169" i="24"/>
  <c r="F170" i="24"/>
  <c r="G170" i="24"/>
  <c r="H170" i="24"/>
  <c r="K170" i="24"/>
  <c r="L170" i="24"/>
  <c r="M170" i="24"/>
  <c r="G171" i="24"/>
  <c r="H171" i="24"/>
  <c r="I171" i="24"/>
  <c r="J171" i="24"/>
  <c r="K171" i="24"/>
  <c r="L171" i="24"/>
  <c r="M171" i="24"/>
  <c r="N171" i="24"/>
  <c r="O171" i="24"/>
  <c r="P171" i="24"/>
  <c r="Q171" i="24"/>
  <c r="E172" i="24"/>
  <c r="F172" i="24"/>
  <c r="Q172" i="24"/>
  <c r="F173" i="24"/>
  <c r="G173" i="24"/>
  <c r="H173" i="24"/>
  <c r="K173" i="24"/>
  <c r="L173" i="24"/>
  <c r="M173" i="24"/>
  <c r="E174" i="24"/>
  <c r="F174" i="24"/>
  <c r="G174" i="24"/>
  <c r="H174" i="24"/>
  <c r="L174" i="24"/>
  <c r="M174" i="24"/>
  <c r="O174" i="24"/>
  <c r="G175" i="24"/>
  <c r="H175" i="24"/>
  <c r="I175" i="24"/>
  <c r="J175" i="24"/>
  <c r="K175" i="24"/>
  <c r="L175" i="24"/>
  <c r="M175" i="24"/>
  <c r="N175" i="24"/>
  <c r="O175" i="24"/>
  <c r="P175" i="24"/>
  <c r="Q175" i="24"/>
  <c r="B130" i="24"/>
  <c r="D130" i="24"/>
  <c r="F130" i="24"/>
  <c r="H130" i="24"/>
  <c r="N131" i="24"/>
  <c r="J136" i="24"/>
  <c r="N136" i="24"/>
  <c r="P136" i="24"/>
  <c r="B137" i="24"/>
  <c r="D137" i="24"/>
  <c r="F137" i="24"/>
  <c r="H137" i="24"/>
  <c r="D139" i="24"/>
  <c r="N140" i="24"/>
  <c r="P140" i="24"/>
  <c r="J145" i="24"/>
  <c r="L145" i="24"/>
  <c r="N145" i="24"/>
  <c r="B146" i="24"/>
  <c r="D146" i="24"/>
  <c r="F146" i="24"/>
  <c r="N152" i="24"/>
  <c r="B153" i="24"/>
  <c r="D153" i="24"/>
  <c r="F153" i="24"/>
  <c r="H153" i="24"/>
  <c r="J153" i="24"/>
  <c r="L153" i="24"/>
  <c r="N153" i="24"/>
  <c r="P153" i="24"/>
  <c r="B154" i="24"/>
  <c r="B157" i="24"/>
  <c r="D157" i="24"/>
  <c r="F157" i="24"/>
  <c r="F163" i="24"/>
  <c r="G163" i="24"/>
  <c r="F164" i="24"/>
  <c r="G164" i="24"/>
  <c r="J164" i="24"/>
  <c r="K164" i="24"/>
  <c r="P164" i="24"/>
  <c r="N165" i="24"/>
  <c r="O165" i="24"/>
  <c r="F166" i="24"/>
  <c r="J167" i="24"/>
  <c r="P169" i="24"/>
  <c r="N170" i="24"/>
  <c r="F171" i="24"/>
  <c r="J172" i="24"/>
  <c r="K172" i="24"/>
  <c r="L172" i="24"/>
  <c r="N172" i="24"/>
  <c r="O172" i="24"/>
  <c r="P172" i="24"/>
  <c r="J174" i="24"/>
  <c r="K174" i="24"/>
  <c r="N174" i="24"/>
  <c r="F175" i="24"/>
  <c r="E135" i="23"/>
  <c r="F180" i="24"/>
  <c r="G135" i="23"/>
  <c r="J180" i="24"/>
  <c r="K135" i="23"/>
  <c r="M133" i="23"/>
  <c r="N180" i="24"/>
  <c r="O134" i="23"/>
  <c r="B181" i="24"/>
  <c r="F181" i="24"/>
  <c r="N181" i="24"/>
  <c r="B182" i="24"/>
  <c r="F131" i="23"/>
  <c r="G131" i="23"/>
  <c r="I131" i="23"/>
  <c r="J182" i="24"/>
  <c r="N182" i="24"/>
  <c r="E132" i="23"/>
  <c r="F183" i="24"/>
  <c r="I132" i="23"/>
  <c r="J183" i="24"/>
  <c r="K132" i="23"/>
  <c r="L132" i="23"/>
  <c r="N132" i="23"/>
  <c r="O132" i="23"/>
  <c r="P132" i="23"/>
  <c r="Q132" i="23"/>
  <c r="B184" i="24"/>
  <c r="F184" i="24"/>
  <c r="N184" i="24"/>
  <c r="B185" i="25"/>
  <c r="C185" i="23"/>
  <c r="G134" i="23"/>
  <c r="I134" i="23"/>
  <c r="N185" i="25"/>
  <c r="B186" i="24"/>
  <c r="I135" i="23"/>
  <c r="N186" i="24"/>
  <c r="B187" i="25"/>
  <c r="E136" i="23"/>
  <c r="G187" i="23"/>
  <c r="F137" i="23"/>
  <c r="G137" i="23"/>
  <c r="H137" i="23"/>
  <c r="I137" i="23"/>
  <c r="J137" i="23"/>
  <c r="K137" i="23"/>
  <c r="L137" i="23"/>
  <c r="M137" i="23"/>
  <c r="N137" i="23"/>
  <c r="Q137" i="23"/>
  <c r="C188" i="23"/>
  <c r="E188" i="23"/>
  <c r="F188" i="25"/>
  <c r="G188" i="23"/>
  <c r="M188" i="23"/>
  <c r="F189" i="24"/>
  <c r="J189" i="24"/>
  <c r="L140" i="23"/>
  <c r="M140" i="23"/>
  <c r="N189" i="24"/>
  <c r="O140" i="23"/>
  <c r="P140" i="23"/>
  <c r="Q140" i="23"/>
  <c r="M144" i="23"/>
  <c r="N144" i="23"/>
  <c r="O144" i="23"/>
  <c r="B192" i="24"/>
  <c r="C192" i="23"/>
  <c r="F192" i="24"/>
  <c r="G144" i="23"/>
  <c r="I144" i="23"/>
  <c r="J192" i="24"/>
  <c r="D145" i="23"/>
  <c r="E145" i="23"/>
  <c r="N193" i="24"/>
  <c r="O145" i="23"/>
  <c r="P145" i="23"/>
  <c r="Q145" i="23"/>
  <c r="B194" i="24"/>
  <c r="F194" i="24"/>
  <c r="M146" i="23"/>
  <c r="P146" i="23"/>
  <c r="Q146" i="23"/>
  <c r="D147" i="23"/>
  <c r="E147" i="23"/>
  <c r="F147" i="23"/>
  <c r="G147" i="23"/>
  <c r="J195" i="24"/>
  <c r="N195" i="24"/>
  <c r="J148" i="23"/>
  <c r="K148" i="23"/>
  <c r="M148" i="23"/>
  <c r="Q148" i="23"/>
  <c r="B197" i="24"/>
  <c r="C197" i="23"/>
  <c r="F197" i="24"/>
  <c r="G149" i="23"/>
  <c r="J197" i="24"/>
  <c r="K149" i="23"/>
  <c r="C150" i="23"/>
  <c r="E150" i="23"/>
  <c r="O150" i="23"/>
  <c r="Q150" i="23"/>
  <c r="D151" i="23"/>
  <c r="J151" i="23"/>
  <c r="L151" i="23"/>
  <c r="N151" i="23"/>
  <c r="O151" i="23"/>
  <c r="P151" i="23"/>
  <c r="Q151" i="23"/>
  <c r="D152" i="23"/>
  <c r="O152" i="23"/>
  <c r="P152" i="23"/>
  <c r="Q152" i="23"/>
  <c r="D153" i="23"/>
  <c r="E153" i="23"/>
  <c r="F153" i="23"/>
  <c r="H153" i="23"/>
  <c r="J153" i="23"/>
  <c r="L153" i="23"/>
  <c r="M153" i="23"/>
  <c r="N153" i="23"/>
  <c r="O153" i="23"/>
  <c r="P153" i="23"/>
  <c r="Q153" i="23"/>
  <c r="B154" i="23"/>
  <c r="C199" i="23"/>
  <c r="E154" i="23"/>
  <c r="F199" i="25"/>
  <c r="G154" i="23"/>
  <c r="I154" i="23"/>
  <c r="J154" i="23"/>
  <c r="Q154" i="23"/>
  <c r="C156" i="23"/>
  <c r="D156" i="23"/>
  <c r="E156" i="23"/>
  <c r="O156" i="23"/>
  <c r="P156" i="23"/>
  <c r="Q156" i="23"/>
  <c r="B157" i="23"/>
  <c r="E157" i="23"/>
  <c r="J157" i="23"/>
  <c r="K157" i="23"/>
  <c r="B158" i="23"/>
  <c r="G158" i="23"/>
  <c r="I158" i="23"/>
  <c r="J158" i="23"/>
  <c r="K158" i="23"/>
  <c r="M158" i="23"/>
  <c r="N158" i="23"/>
  <c r="O158" i="23"/>
  <c r="P158" i="23"/>
  <c r="Q158" i="23"/>
  <c r="D159" i="23"/>
  <c r="I159" i="23"/>
  <c r="J159" i="23"/>
  <c r="K159" i="23"/>
  <c r="L159" i="23"/>
  <c r="M159" i="23"/>
  <c r="N159" i="23"/>
  <c r="O159" i="23"/>
  <c r="P159" i="23"/>
  <c r="Q159" i="23"/>
  <c r="F202" i="24"/>
  <c r="N202" i="24"/>
  <c r="C163" i="23"/>
  <c r="F203" i="24"/>
  <c r="G163" i="23"/>
  <c r="H163" i="23"/>
  <c r="I163" i="23"/>
  <c r="J163" i="23"/>
  <c r="E204" i="23"/>
  <c r="F164" i="23"/>
  <c r="G204" i="23"/>
  <c r="J204" i="24"/>
  <c r="K204" i="23"/>
  <c r="M164" i="23"/>
  <c r="N204" i="24"/>
  <c r="O164" i="23"/>
  <c r="Q164" i="23"/>
  <c r="B205" i="24"/>
  <c r="C165" i="23"/>
  <c r="E205" i="23"/>
  <c r="F165" i="23"/>
  <c r="I165" i="23"/>
  <c r="M165" i="23"/>
  <c r="N205" i="24"/>
  <c r="O205" i="23"/>
  <c r="B206" i="24"/>
  <c r="C166" i="23"/>
  <c r="E166" i="23"/>
  <c r="F206" i="24"/>
  <c r="G166" i="23"/>
  <c r="I166" i="23"/>
  <c r="J206" i="24"/>
  <c r="K166" i="23"/>
  <c r="N206" i="24"/>
  <c r="F207" i="25"/>
  <c r="G167" i="23"/>
  <c r="I167" i="23"/>
  <c r="M207" i="23"/>
  <c r="O207" i="23"/>
  <c r="P207" i="24"/>
  <c r="C168" i="23"/>
  <c r="F208" i="25"/>
  <c r="G168" i="23"/>
  <c r="I168" i="23"/>
  <c r="D169" i="23"/>
  <c r="E169" i="23"/>
  <c r="F169" i="23"/>
  <c r="G169" i="23"/>
  <c r="H169" i="23"/>
  <c r="I169" i="23"/>
  <c r="J169" i="23"/>
  <c r="K169" i="23"/>
  <c r="L169" i="23"/>
  <c r="M169" i="23"/>
  <c r="N169" i="23"/>
  <c r="O169" i="23"/>
  <c r="P169" i="23"/>
  <c r="Q169" i="23"/>
  <c r="D170" i="23"/>
  <c r="E170" i="23"/>
  <c r="F170" i="23"/>
  <c r="G170" i="23"/>
  <c r="H170" i="23"/>
  <c r="I170" i="23"/>
  <c r="J170" i="23"/>
  <c r="M170" i="23"/>
  <c r="O170" i="23"/>
  <c r="Q170" i="23"/>
  <c r="B209" i="24"/>
  <c r="F171" i="23"/>
  <c r="I171" i="23"/>
  <c r="K209" i="23"/>
  <c r="N209" i="24"/>
  <c r="O209" i="23"/>
  <c r="Q171" i="23"/>
  <c r="C172" i="23"/>
  <c r="F210" i="25"/>
  <c r="G172" i="23"/>
  <c r="I172" i="23"/>
  <c r="L210" i="24"/>
  <c r="C173" i="23"/>
  <c r="D173" i="23"/>
  <c r="E173" i="23"/>
  <c r="F173" i="23"/>
  <c r="G173" i="23"/>
  <c r="H173" i="23"/>
  <c r="I173" i="23"/>
  <c r="J173" i="23"/>
  <c r="K173" i="23"/>
  <c r="L173" i="23"/>
  <c r="M173" i="23"/>
  <c r="N173" i="23"/>
  <c r="O173" i="23"/>
  <c r="P173" i="23"/>
  <c r="Q173" i="23"/>
  <c r="B174" i="23"/>
  <c r="C174" i="23"/>
  <c r="D174" i="23"/>
  <c r="E174" i="23"/>
  <c r="F174" i="23"/>
  <c r="I174" i="23"/>
  <c r="K174" i="23"/>
  <c r="M174" i="23"/>
  <c r="N174" i="23"/>
  <c r="Q174" i="23"/>
  <c r="B211" i="24"/>
  <c r="E211" i="23"/>
  <c r="F175" i="23"/>
  <c r="I175" i="23"/>
  <c r="N211" i="24"/>
  <c r="O211" i="23"/>
  <c r="P175" i="23"/>
  <c r="Q175" i="23"/>
  <c r="K131" i="23"/>
  <c r="M131" i="23"/>
  <c r="O131" i="23"/>
  <c r="Q131" i="23"/>
  <c r="K133" i="23"/>
  <c r="C135" i="23"/>
  <c r="G136" i="23"/>
  <c r="I136" i="23"/>
  <c r="K136" i="23"/>
  <c r="O137" i="23"/>
  <c r="K138" i="23"/>
  <c r="K140" i="23"/>
  <c r="J144" i="23"/>
  <c r="K144" i="23"/>
  <c r="I147" i="23"/>
  <c r="J147" i="23"/>
  <c r="K147" i="23"/>
  <c r="M147" i="23"/>
  <c r="N147" i="23"/>
  <c r="O147" i="23"/>
  <c r="B149" i="23"/>
  <c r="C149" i="23"/>
  <c r="K151" i="23"/>
  <c r="M151" i="23"/>
  <c r="B152" i="23"/>
  <c r="C152" i="23"/>
  <c r="E152" i="23"/>
  <c r="F152" i="23"/>
  <c r="B153" i="23"/>
  <c r="C153" i="23"/>
  <c r="G153" i="23"/>
  <c r="I153" i="23"/>
  <c r="K153" i="23"/>
  <c r="K154" i="23"/>
  <c r="M154" i="23"/>
  <c r="N154" i="23"/>
  <c r="O154" i="23"/>
  <c r="Q155" i="23"/>
  <c r="B156" i="23"/>
  <c r="B159" i="23"/>
  <c r="C159" i="23"/>
  <c r="E159" i="23"/>
  <c r="C164" i="23"/>
  <c r="E164" i="23"/>
  <c r="G164" i="23"/>
  <c r="I164" i="23"/>
  <c r="E165" i="23"/>
  <c r="G165" i="23"/>
  <c r="K165" i="23"/>
  <c r="C167" i="23"/>
  <c r="K167" i="23"/>
  <c r="O167" i="23"/>
  <c r="K168" i="23"/>
  <c r="M168" i="23"/>
  <c r="O168" i="23"/>
  <c r="Q168" i="23"/>
  <c r="C169" i="23"/>
  <c r="K170" i="23"/>
  <c r="C171" i="23"/>
  <c r="E171" i="23"/>
  <c r="G171" i="23"/>
  <c r="K171" i="23"/>
  <c r="K172" i="23"/>
  <c r="G174" i="23"/>
  <c r="C175" i="23"/>
  <c r="E175" i="23"/>
  <c r="G175" i="23"/>
  <c r="M182" i="23"/>
  <c r="M184" i="23"/>
  <c r="M185" i="23"/>
  <c r="C186" i="23"/>
  <c r="E186" i="23"/>
  <c r="G186" i="23"/>
  <c r="M187" i="23"/>
  <c r="C194" i="23"/>
  <c r="C196" i="23"/>
  <c r="C198" i="23"/>
  <c r="O198" i="23"/>
  <c r="O203" i="23"/>
  <c r="O204" i="23"/>
  <c r="K205" i="23"/>
  <c r="M205" i="23"/>
  <c r="K207" i="23"/>
  <c r="K208" i="23"/>
  <c r="O208" i="23"/>
  <c r="E209" i="23"/>
  <c r="O210" i="23"/>
  <c r="O64" i="22"/>
  <c r="P64" i="22"/>
  <c r="C65" i="22"/>
  <c r="D65" i="22"/>
  <c r="O66" i="22"/>
  <c r="P66" i="22"/>
  <c r="Q66" i="22"/>
  <c r="B64" i="22"/>
  <c r="D64" i="22"/>
  <c r="G184" i="23"/>
  <c r="J64" i="22"/>
  <c r="O182" i="23"/>
  <c r="H65" i="22"/>
  <c r="J65" i="22"/>
  <c r="L65" i="22"/>
  <c r="M65" i="22"/>
  <c r="N65" i="22"/>
  <c r="P65" i="22"/>
  <c r="B66" i="22"/>
  <c r="D66" i="22"/>
  <c r="F66" i="22"/>
  <c r="K210" i="23"/>
  <c r="L68" i="22"/>
  <c r="N68" i="22"/>
  <c r="Q68" i="22"/>
  <c r="C69" i="22"/>
  <c r="D69" i="22"/>
  <c r="E69" i="22"/>
  <c r="G69" i="22"/>
  <c r="F70" i="22"/>
  <c r="G70" i="22"/>
  <c r="H70" i="22"/>
  <c r="I70" i="22"/>
  <c r="K70" i="22"/>
  <c r="M70" i="22"/>
  <c r="N70" i="22"/>
  <c r="O70" i="22"/>
  <c r="P70" i="22"/>
  <c r="Q70" i="22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59" i="22"/>
  <c r="D59" i="22"/>
  <c r="D112" i="6" s="1"/>
  <c r="L59" i="22"/>
  <c r="L76" i="22" s="1"/>
  <c r="L167" i="6" s="1"/>
  <c r="P59" i="22"/>
  <c r="B60" i="22"/>
  <c r="L61" i="22"/>
  <c r="P61" i="22"/>
  <c r="P78" i="22" s="1"/>
  <c r="P169" i="6" s="1"/>
  <c r="H64" i="22"/>
  <c r="I64" i="22"/>
  <c r="K64" i="22"/>
  <c r="L64" i="22"/>
  <c r="M64" i="22"/>
  <c r="Q64" i="22"/>
  <c r="E66" i="22"/>
  <c r="G66" i="22"/>
  <c r="H66" i="22"/>
  <c r="I66" i="22"/>
  <c r="K66" i="22"/>
  <c r="L66" i="22"/>
  <c r="M66" i="22"/>
  <c r="I68" i="22"/>
  <c r="O72" i="22"/>
  <c r="P72" i="22"/>
  <c r="Q72" i="22"/>
  <c r="C73" i="22"/>
  <c r="D73" i="22"/>
  <c r="E73" i="22"/>
  <c r="O73" i="22"/>
  <c r="P73" i="22"/>
  <c r="G74" i="22"/>
  <c r="H74" i="22"/>
  <c r="K74" i="22"/>
  <c r="L74" i="22"/>
  <c r="O74" i="22"/>
  <c r="Q74" i="22"/>
  <c r="F76" i="22"/>
  <c r="C158" i="21"/>
  <c r="G158" i="21"/>
  <c r="H215" i="21"/>
  <c r="K158" i="21"/>
  <c r="L158" i="21"/>
  <c r="P158" i="21"/>
  <c r="Q158" i="21"/>
  <c r="B159" i="21"/>
  <c r="C159" i="21"/>
  <c r="D159" i="21"/>
  <c r="E159" i="21"/>
  <c r="F159" i="21"/>
  <c r="G159" i="21"/>
  <c r="H159" i="21"/>
  <c r="J159" i="21"/>
  <c r="K159" i="21"/>
  <c r="L159" i="21"/>
  <c r="M159" i="21"/>
  <c r="N159" i="21"/>
  <c r="O159" i="21"/>
  <c r="P216" i="21"/>
  <c r="C160" i="21"/>
  <c r="D160" i="21"/>
  <c r="E217" i="21"/>
  <c r="F217" i="21"/>
  <c r="H160" i="21"/>
  <c r="I160" i="21"/>
  <c r="J160" i="21"/>
  <c r="K160" i="21"/>
  <c r="L160" i="21"/>
  <c r="M160" i="21"/>
  <c r="N160" i="21"/>
  <c r="O160" i="21"/>
  <c r="Q160" i="21"/>
  <c r="B161" i="21"/>
  <c r="C161" i="21"/>
  <c r="D161" i="21"/>
  <c r="F161" i="21"/>
  <c r="G161" i="21"/>
  <c r="H161" i="21"/>
  <c r="I161" i="21"/>
  <c r="J161" i="21"/>
  <c r="K161" i="21"/>
  <c r="L218" i="21"/>
  <c r="M218" i="21"/>
  <c r="N218" i="21"/>
  <c r="P218" i="21"/>
  <c r="Q218" i="21"/>
  <c r="B163" i="21"/>
  <c r="C220" i="21"/>
  <c r="F163" i="21"/>
  <c r="G220" i="21"/>
  <c r="H163" i="21"/>
  <c r="J163" i="21"/>
  <c r="K220" i="21"/>
  <c r="M163" i="21"/>
  <c r="N163" i="21"/>
  <c r="O220" i="21"/>
  <c r="P163" i="21"/>
  <c r="B167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P167" i="21"/>
  <c r="Q167" i="21"/>
  <c r="D171" i="21"/>
  <c r="E171" i="21"/>
  <c r="F171" i="21"/>
  <c r="G171" i="21"/>
  <c r="H171" i="21"/>
  <c r="I171" i="21"/>
  <c r="J171" i="21"/>
  <c r="K171" i="21"/>
  <c r="L171" i="21"/>
  <c r="M171" i="21"/>
  <c r="N171" i="21"/>
  <c r="O171" i="21"/>
  <c r="P171" i="21"/>
  <c r="H172" i="21"/>
  <c r="K172" i="21"/>
  <c r="L224" i="21"/>
  <c r="M172" i="21"/>
  <c r="N172" i="21"/>
  <c r="O172" i="21"/>
  <c r="P224" i="21"/>
  <c r="Q224" i="21"/>
  <c r="C79" i="18"/>
  <c r="G166" i="21"/>
  <c r="F176" i="21"/>
  <c r="J227" i="21"/>
  <c r="M227" i="21"/>
  <c r="N176" i="21"/>
  <c r="B228" i="21"/>
  <c r="C228" i="21"/>
  <c r="D228" i="21"/>
  <c r="E228" i="21"/>
  <c r="H177" i="21"/>
  <c r="K177" i="21"/>
  <c r="L177" i="21"/>
  <c r="M177" i="21"/>
  <c r="N228" i="21"/>
  <c r="O177" i="21"/>
  <c r="P177" i="21"/>
  <c r="Q177" i="21"/>
  <c r="B178" i="21"/>
  <c r="F229" i="21"/>
  <c r="J178" i="21"/>
  <c r="K178" i="21"/>
  <c r="N229" i="21"/>
  <c r="O229" i="21"/>
  <c r="P229" i="21"/>
  <c r="Q229" i="21"/>
  <c r="E230" i="21"/>
  <c r="K179" i="21"/>
  <c r="L179" i="21"/>
  <c r="M179" i="21"/>
  <c r="N179" i="21"/>
  <c r="Q179" i="21"/>
  <c r="B183" i="21"/>
  <c r="C183" i="21"/>
  <c r="D183" i="21"/>
  <c r="E183" i="21"/>
  <c r="F183" i="21"/>
  <c r="G183" i="21"/>
  <c r="H183" i="21"/>
  <c r="I183" i="21"/>
  <c r="J183" i="21"/>
  <c r="K183" i="21"/>
  <c r="L183" i="21"/>
  <c r="M183" i="21"/>
  <c r="N183" i="21"/>
  <c r="O183" i="21"/>
  <c r="P183" i="21"/>
  <c r="Q183" i="21"/>
  <c r="C185" i="21"/>
  <c r="B186" i="21"/>
  <c r="C186" i="21"/>
  <c r="D186" i="21"/>
  <c r="E186" i="21"/>
  <c r="F186" i="21"/>
  <c r="G186" i="21"/>
  <c r="H186" i="21"/>
  <c r="J186" i="21"/>
  <c r="L186" i="21"/>
  <c r="N186" i="21"/>
  <c r="P186" i="21"/>
  <c r="B190" i="21"/>
  <c r="C190" i="21"/>
  <c r="D190" i="21"/>
  <c r="E190" i="21"/>
  <c r="K190" i="21"/>
  <c r="L190" i="21"/>
  <c r="M190" i="21"/>
  <c r="N190" i="21"/>
  <c r="O190" i="21"/>
  <c r="P190" i="21"/>
  <c r="E235" i="21"/>
  <c r="F235" i="21"/>
  <c r="G235" i="21"/>
  <c r="I235" i="21"/>
  <c r="J235" i="21"/>
  <c r="K235" i="21"/>
  <c r="L235" i="21"/>
  <c r="M191" i="21"/>
  <c r="N235" i="21"/>
  <c r="O235" i="21"/>
  <c r="P235" i="21"/>
  <c r="C182" i="21"/>
  <c r="G80" i="18"/>
  <c r="K185" i="21"/>
  <c r="D81" i="18"/>
  <c r="D110" i="6" s="1"/>
  <c r="H81" i="18"/>
  <c r="H110" i="6" s="1"/>
  <c r="L199" i="21"/>
  <c r="P81" i="18"/>
  <c r="B238" i="21"/>
  <c r="C195" i="21"/>
  <c r="D238" i="21"/>
  <c r="E238" i="21"/>
  <c r="F238" i="21"/>
  <c r="J238" i="21"/>
  <c r="K195" i="21"/>
  <c r="L238" i="21"/>
  <c r="N238" i="21"/>
  <c r="O195" i="21"/>
  <c r="P238" i="21"/>
  <c r="Q195" i="21"/>
  <c r="B239" i="21"/>
  <c r="C196" i="21"/>
  <c r="D239" i="21"/>
  <c r="E196" i="21"/>
  <c r="G196" i="21"/>
  <c r="K196" i="21"/>
  <c r="M196" i="21"/>
  <c r="N239" i="21"/>
  <c r="O196" i="21"/>
  <c r="B240" i="21"/>
  <c r="C197" i="21"/>
  <c r="D240" i="21"/>
  <c r="F240" i="21"/>
  <c r="G197" i="21"/>
  <c r="I240" i="21"/>
  <c r="J240" i="21"/>
  <c r="K197" i="21"/>
  <c r="L240" i="21"/>
  <c r="M197" i="21"/>
  <c r="N240" i="21"/>
  <c r="O197" i="21"/>
  <c r="P240" i="21"/>
  <c r="Q240" i="21"/>
  <c r="B241" i="21"/>
  <c r="D241" i="21"/>
  <c r="F241" i="21"/>
  <c r="J241" i="21"/>
  <c r="K198" i="21"/>
  <c r="L241" i="21"/>
  <c r="N241" i="21"/>
  <c r="O198" i="21"/>
  <c r="P241" i="21"/>
  <c r="E199" i="21"/>
  <c r="H199" i="21"/>
  <c r="I199" i="21"/>
  <c r="N199" i="21"/>
  <c r="O199" i="21"/>
  <c r="P199" i="21"/>
  <c r="B200" i="21"/>
  <c r="C200" i="21"/>
  <c r="E200" i="21"/>
  <c r="H200" i="21"/>
  <c r="C201" i="21"/>
  <c r="D201" i="21"/>
  <c r="E201" i="21"/>
  <c r="N201" i="21"/>
  <c r="O201" i="21"/>
  <c r="P201" i="21"/>
  <c r="B202" i="21"/>
  <c r="C202" i="21"/>
  <c r="D202" i="21"/>
  <c r="E202" i="21"/>
  <c r="G202" i="21"/>
  <c r="H202" i="21"/>
  <c r="K202" i="21"/>
  <c r="N202" i="21"/>
  <c r="O202" i="21"/>
  <c r="C203" i="21"/>
  <c r="D203" i="21"/>
  <c r="E203" i="21"/>
  <c r="F203" i="21"/>
  <c r="G203" i="21"/>
  <c r="H203" i="21"/>
  <c r="I203" i="21"/>
  <c r="N203" i="21"/>
  <c r="O203" i="21"/>
  <c r="P203" i="21"/>
  <c r="C204" i="21"/>
  <c r="H204" i="21"/>
  <c r="O204" i="21"/>
  <c r="P204" i="21"/>
  <c r="Q204" i="21"/>
  <c r="C205" i="21"/>
  <c r="D205" i="21"/>
  <c r="E205" i="21"/>
  <c r="F205" i="21"/>
  <c r="G205" i="21"/>
  <c r="H205" i="21"/>
  <c r="I205" i="21"/>
  <c r="K205" i="21"/>
  <c r="L205" i="21"/>
  <c r="M205" i="21"/>
  <c r="N205" i="21"/>
  <c r="O205" i="21"/>
  <c r="P205" i="21"/>
  <c r="Q205" i="21"/>
  <c r="B206" i="21"/>
  <c r="C206" i="21"/>
  <c r="H206" i="21"/>
  <c r="B207" i="21"/>
  <c r="C207" i="21"/>
  <c r="D207" i="21"/>
  <c r="E207" i="21"/>
  <c r="F207" i="21"/>
  <c r="H207" i="21"/>
  <c r="I207" i="21"/>
  <c r="J207" i="21"/>
  <c r="O207" i="21"/>
  <c r="P207" i="21"/>
  <c r="G208" i="21"/>
  <c r="H208" i="21"/>
  <c r="N208" i="21"/>
  <c r="O208" i="21"/>
  <c r="P208" i="21"/>
  <c r="Q208" i="21"/>
  <c r="B209" i="21"/>
  <c r="C209" i="21"/>
  <c r="D209" i="21"/>
  <c r="E209" i="21"/>
  <c r="F209" i="21"/>
  <c r="G209" i="21"/>
  <c r="H209" i="21"/>
  <c r="I209" i="21"/>
  <c r="J209" i="21"/>
  <c r="K209" i="21"/>
  <c r="M209" i="21"/>
  <c r="N209" i="21"/>
  <c r="O209" i="21"/>
  <c r="P209" i="21"/>
  <c r="B246" i="21"/>
  <c r="C210" i="21"/>
  <c r="D246" i="21"/>
  <c r="F246" i="21"/>
  <c r="G210" i="21"/>
  <c r="H246" i="21"/>
  <c r="I210" i="21"/>
  <c r="J246" i="21"/>
  <c r="K210" i="21"/>
  <c r="L246" i="21"/>
  <c r="M210" i="21"/>
  <c r="N246" i="21"/>
  <c r="O210" i="21"/>
  <c r="P246" i="21"/>
  <c r="Q246" i="21"/>
  <c r="B158" i="21"/>
  <c r="D158" i="21"/>
  <c r="E158" i="21"/>
  <c r="F158" i="21"/>
  <c r="H158" i="21"/>
  <c r="I158" i="21"/>
  <c r="J158" i="21"/>
  <c r="I159" i="21"/>
  <c r="P159" i="21"/>
  <c r="Q159" i="21"/>
  <c r="B160" i="21"/>
  <c r="E161" i="21"/>
  <c r="L161" i="21"/>
  <c r="M161" i="21"/>
  <c r="N161" i="21"/>
  <c r="P161" i="21"/>
  <c r="Q161" i="21"/>
  <c r="K162" i="21"/>
  <c r="C163" i="21"/>
  <c r="D163" i="21"/>
  <c r="E163" i="21"/>
  <c r="G163" i="21"/>
  <c r="I163" i="21"/>
  <c r="L163" i="21"/>
  <c r="B171" i="21"/>
  <c r="C171" i="21"/>
  <c r="Q171" i="21"/>
  <c r="B172" i="21"/>
  <c r="C172" i="21"/>
  <c r="D172" i="21"/>
  <c r="E172" i="21"/>
  <c r="F172" i="21"/>
  <c r="G172" i="21"/>
  <c r="I172" i="21"/>
  <c r="J172" i="21"/>
  <c r="L172" i="21"/>
  <c r="P172" i="21"/>
  <c r="Q172" i="21"/>
  <c r="B176" i="21"/>
  <c r="C176" i="21"/>
  <c r="D176" i="21"/>
  <c r="E176" i="21"/>
  <c r="Q176" i="21"/>
  <c r="D177" i="21"/>
  <c r="E177" i="21"/>
  <c r="F177" i="21"/>
  <c r="G177" i="21"/>
  <c r="I177" i="21"/>
  <c r="J177" i="21"/>
  <c r="F178" i="21"/>
  <c r="I178" i="21"/>
  <c r="L178" i="21"/>
  <c r="M178" i="21"/>
  <c r="B179" i="21"/>
  <c r="C179" i="21"/>
  <c r="D179" i="21"/>
  <c r="F179" i="21"/>
  <c r="G179" i="21"/>
  <c r="H179" i="21"/>
  <c r="I179" i="21"/>
  <c r="J179" i="21"/>
  <c r="I186" i="21"/>
  <c r="K186" i="21"/>
  <c r="M186" i="21"/>
  <c r="O186" i="21"/>
  <c r="Q186" i="21"/>
  <c r="C188" i="21"/>
  <c r="F190" i="21"/>
  <c r="G190" i="21"/>
  <c r="H190" i="21"/>
  <c r="I190" i="21"/>
  <c r="J190" i="21"/>
  <c r="Q190" i="21"/>
  <c r="E191" i="21"/>
  <c r="F191" i="21"/>
  <c r="I191" i="21"/>
  <c r="J191" i="21"/>
  <c r="K191" i="21"/>
  <c r="L191" i="21"/>
  <c r="I195" i="21"/>
  <c r="L195" i="21"/>
  <c r="M195" i="21"/>
  <c r="N195" i="21"/>
  <c r="Q196" i="21"/>
  <c r="B197" i="21"/>
  <c r="E197" i="21"/>
  <c r="F197" i="21"/>
  <c r="I197" i="21"/>
  <c r="J197" i="21"/>
  <c r="N197" i="21"/>
  <c r="P197" i="21"/>
  <c r="F198" i="21"/>
  <c r="I198" i="21"/>
  <c r="J198" i="21"/>
  <c r="L198" i="21"/>
  <c r="M198" i="21"/>
  <c r="N198" i="21"/>
  <c r="Q198" i="21"/>
  <c r="B199" i="21"/>
  <c r="I200" i="21"/>
  <c r="F202" i="21"/>
  <c r="I202" i="21"/>
  <c r="J202" i="21"/>
  <c r="L202" i="21"/>
  <c r="M202" i="21"/>
  <c r="P202" i="21"/>
  <c r="Q202" i="21"/>
  <c r="B203" i="21"/>
  <c r="B204" i="21"/>
  <c r="E204" i="21"/>
  <c r="N204" i="21"/>
  <c r="B205" i="21"/>
  <c r="J205" i="21"/>
  <c r="L207" i="21"/>
  <c r="N207" i="21"/>
  <c r="B208" i="21"/>
  <c r="E208" i="21"/>
  <c r="F208" i="21"/>
  <c r="I208" i="21"/>
  <c r="L209" i="21"/>
  <c r="Q209" i="21"/>
  <c r="B210" i="21"/>
  <c r="E210" i="21"/>
  <c r="F210" i="21"/>
  <c r="H210" i="21"/>
  <c r="J210" i="21"/>
  <c r="B215" i="21"/>
  <c r="C215" i="21"/>
  <c r="D215" i="21"/>
  <c r="E215" i="21"/>
  <c r="F215" i="21"/>
  <c r="G215" i="21"/>
  <c r="I215" i="21"/>
  <c r="J215" i="21"/>
  <c r="L215" i="21"/>
  <c r="P215" i="21"/>
  <c r="Q215" i="21"/>
  <c r="B216" i="21"/>
  <c r="C216" i="21"/>
  <c r="D216" i="21"/>
  <c r="E216" i="21"/>
  <c r="F216" i="21"/>
  <c r="G216" i="21"/>
  <c r="H216" i="21"/>
  <c r="I216" i="21"/>
  <c r="J216" i="21"/>
  <c r="K216" i="21"/>
  <c r="L216" i="21"/>
  <c r="M216" i="21"/>
  <c r="N216" i="21"/>
  <c r="O216" i="21"/>
  <c r="Q216" i="21"/>
  <c r="B217" i="21"/>
  <c r="I217" i="21"/>
  <c r="J217" i="21"/>
  <c r="K217" i="21"/>
  <c r="L217" i="21"/>
  <c r="M217" i="21"/>
  <c r="N217" i="21"/>
  <c r="O217" i="21"/>
  <c r="Q217" i="21"/>
  <c r="B218" i="21"/>
  <c r="C218" i="21"/>
  <c r="D218" i="21"/>
  <c r="E218" i="21"/>
  <c r="F218" i="21"/>
  <c r="G218" i="21"/>
  <c r="I218" i="21"/>
  <c r="J218" i="21"/>
  <c r="B220" i="21"/>
  <c r="D220" i="21"/>
  <c r="E220" i="21"/>
  <c r="F220" i="21"/>
  <c r="H220" i="21"/>
  <c r="I220" i="21"/>
  <c r="J220" i="21"/>
  <c r="L220" i="21"/>
  <c r="N220" i="21"/>
  <c r="P220" i="21"/>
  <c r="B224" i="21"/>
  <c r="C224" i="21"/>
  <c r="D224" i="21"/>
  <c r="E224" i="21"/>
  <c r="F224" i="21"/>
  <c r="G224" i="21"/>
  <c r="I224" i="21"/>
  <c r="J224" i="21"/>
  <c r="K224" i="21"/>
  <c r="B227" i="21"/>
  <c r="C227" i="21"/>
  <c r="D227" i="21"/>
  <c r="E227" i="21"/>
  <c r="F227" i="21"/>
  <c r="N227" i="21"/>
  <c r="Q227" i="21"/>
  <c r="F228" i="21"/>
  <c r="G228" i="21"/>
  <c r="H228" i="21"/>
  <c r="I228" i="21"/>
  <c r="J228" i="21"/>
  <c r="K228" i="21"/>
  <c r="L228" i="21"/>
  <c r="M228" i="21"/>
  <c r="I229" i="21"/>
  <c r="J229" i="21"/>
  <c r="K229" i="21"/>
  <c r="L229" i="21"/>
  <c r="M229" i="21"/>
  <c r="B230" i="21"/>
  <c r="C230" i="21"/>
  <c r="D230" i="21"/>
  <c r="F230" i="21"/>
  <c r="G230" i="21"/>
  <c r="H230" i="21"/>
  <c r="I230" i="21"/>
  <c r="J230" i="21"/>
  <c r="K230" i="21"/>
  <c r="L230" i="21"/>
  <c r="M230" i="21"/>
  <c r="N230" i="21"/>
  <c r="Q230" i="21"/>
  <c r="I238" i="21"/>
  <c r="K238" i="21"/>
  <c r="M238" i="21"/>
  <c r="O238" i="21"/>
  <c r="Q238" i="21"/>
  <c r="C239" i="21"/>
  <c r="Q239" i="21"/>
  <c r="C240" i="21"/>
  <c r="E240" i="21"/>
  <c r="G240" i="21"/>
  <c r="I241" i="21"/>
  <c r="K241" i="21"/>
  <c r="M241" i="21"/>
  <c r="O241" i="21"/>
  <c r="Q241" i="21"/>
  <c r="K245" i="21"/>
  <c r="C246" i="21"/>
  <c r="E246" i="21"/>
  <c r="G246" i="21"/>
  <c r="I246" i="21"/>
  <c r="K246" i="21"/>
  <c r="E168" i="20"/>
  <c r="G167" i="20"/>
  <c r="H167" i="20"/>
  <c r="C158" i="20"/>
  <c r="D215" i="20"/>
  <c r="I158" i="20"/>
  <c r="K158" i="20"/>
  <c r="M158" i="20"/>
  <c r="N158" i="20"/>
  <c r="O158" i="20"/>
  <c r="H159" i="20"/>
  <c r="K159" i="20"/>
  <c r="L159" i="20"/>
  <c r="M159" i="20"/>
  <c r="O159" i="20"/>
  <c r="H160" i="20"/>
  <c r="C161" i="20"/>
  <c r="D161" i="20"/>
  <c r="E161" i="20"/>
  <c r="I161" i="20"/>
  <c r="J161" i="20"/>
  <c r="K161" i="20"/>
  <c r="L161" i="20"/>
  <c r="O161" i="20"/>
  <c r="P161" i="20"/>
  <c r="Q161" i="20"/>
  <c r="K162" i="20"/>
  <c r="N162" i="20"/>
  <c r="C163" i="20"/>
  <c r="E163" i="20"/>
  <c r="I163" i="20"/>
  <c r="J163" i="20"/>
  <c r="O163" i="20"/>
  <c r="P163" i="20"/>
  <c r="C164" i="20"/>
  <c r="D221" i="20"/>
  <c r="I164" i="20"/>
  <c r="K164" i="20"/>
  <c r="L164" i="20"/>
  <c r="N164" i="20"/>
  <c r="O164" i="20"/>
  <c r="C165" i="20"/>
  <c r="G165" i="20"/>
  <c r="H165" i="20"/>
  <c r="I165" i="20"/>
  <c r="J165" i="20"/>
  <c r="K165" i="20"/>
  <c r="L165" i="20"/>
  <c r="M165" i="20"/>
  <c r="O165" i="20"/>
  <c r="P165" i="20"/>
  <c r="Q165" i="20"/>
  <c r="C166" i="20"/>
  <c r="D166" i="20"/>
  <c r="E166" i="20"/>
  <c r="I166" i="20"/>
  <c r="J166" i="20"/>
  <c r="O166" i="20"/>
  <c r="P166" i="20"/>
  <c r="C167" i="20"/>
  <c r="I167" i="20"/>
  <c r="J167" i="20"/>
  <c r="L167" i="20"/>
  <c r="M167" i="20"/>
  <c r="N167" i="20"/>
  <c r="O167" i="20"/>
  <c r="P167" i="20"/>
  <c r="Q167" i="20"/>
  <c r="K168" i="20"/>
  <c r="L168" i="20"/>
  <c r="M168" i="20"/>
  <c r="C169" i="20"/>
  <c r="D169" i="20"/>
  <c r="F169" i="20"/>
  <c r="G169" i="20"/>
  <c r="H169" i="20"/>
  <c r="I169" i="20"/>
  <c r="J169" i="20"/>
  <c r="K169" i="20"/>
  <c r="L169" i="20"/>
  <c r="M169" i="20"/>
  <c r="N169" i="20"/>
  <c r="P169" i="20"/>
  <c r="Q169" i="20"/>
  <c r="C170" i="20"/>
  <c r="D170" i="20"/>
  <c r="E170" i="20"/>
  <c r="N170" i="20"/>
  <c r="O170" i="20"/>
  <c r="P170" i="20"/>
  <c r="F171" i="20"/>
  <c r="G171" i="20"/>
  <c r="H171" i="20"/>
  <c r="J171" i="20"/>
  <c r="L171" i="20"/>
  <c r="M171" i="20"/>
  <c r="N171" i="20"/>
  <c r="O171" i="20"/>
  <c r="P171" i="20"/>
  <c r="Q171" i="20"/>
  <c r="C172" i="20"/>
  <c r="D172" i="20"/>
  <c r="E172" i="20"/>
  <c r="I172" i="20"/>
  <c r="J172" i="20"/>
  <c r="L172" i="20"/>
  <c r="O172" i="20"/>
  <c r="L226" i="20"/>
  <c r="M176" i="20"/>
  <c r="O176" i="20"/>
  <c r="C176" i="20"/>
  <c r="D176" i="20"/>
  <c r="E176" i="20"/>
  <c r="G176" i="20"/>
  <c r="H176" i="20"/>
  <c r="P176" i="20"/>
  <c r="C177" i="20"/>
  <c r="I177" i="20"/>
  <c r="N177" i="20"/>
  <c r="P177" i="20"/>
  <c r="M178" i="20"/>
  <c r="P178" i="20"/>
  <c r="Q178" i="20"/>
  <c r="C179" i="20"/>
  <c r="G179" i="20"/>
  <c r="H179" i="20"/>
  <c r="P179" i="20"/>
  <c r="C180" i="20"/>
  <c r="G180" i="20"/>
  <c r="O180" i="20"/>
  <c r="P180" i="20"/>
  <c r="C181" i="20"/>
  <c r="D181" i="20"/>
  <c r="G181" i="20"/>
  <c r="P181" i="20"/>
  <c r="B182" i="20"/>
  <c r="C182" i="20"/>
  <c r="D182" i="20"/>
  <c r="E182" i="20"/>
  <c r="F182" i="20"/>
  <c r="G182" i="20"/>
  <c r="I182" i="20"/>
  <c r="J182" i="20"/>
  <c r="B183" i="20"/>
  <c r="C183" i="20"/>
  <c r="F183" i="20"/>
  <c r="G183" i="20"/>
  <c r="H183" i="20"/>
  <c r="P183" i="20"/>
  <c r="C184" i="20"/>
  <c r="D184" i="20"/>
  <c r="E184" i="20"/>
  <c r="G184" i="20"/>
  <c r="I184" i="20"/>
  <c r="J184" i="20"/>
  <c r="P184" i="20"/>
  <c r="B185" i="20"/>
  <c r="M185" i="20"/>
  <c r="P185" i="20"/>
  <c r="Q185" i="20"/>
  <c r="B186" i="20"/>
  <c r="D186" i="20"/>
  <c r="E186" i="20"/>
  <c r="F186" i="20"/>
  <c r="G186" i="20"/>
  <c r="H186" i="20"/>
  <c r="I186" i="20"/>
  <c r="J186" i="20"/>
  <c r="K186" i="20"/>
  <c r="L186" i="20"/>
  <c r="M186" i="20"/>
  <c r="N186" i="20"/>
  <c r="P186" i="20"/>
  <c r="Q186" i="20"/>
  <c r="C187" i="20"/>
  <c r="G187" i="20"/>
  <c r="B188" i="20"/>
  <c r="C188" i="20"/>
  <c r="D188" i="20"/>
  <c r="E188" i="20"/>
  <c r="F188" i="20"/>
  <c r="G188" i="20"/>
  <c r="I188" i="20"/>
  <c r="J188" i="20"/>
  <c r="F189" i="20"/>
  <c r="G189" i="20"/>
  <c r="L189" i="20"/>
  <c r="M189" i="20"/>
  <c r="N189" i="20"/>
  <c r="O189" i="20"/>
  <c r="Q189" i="20"/>
  <c r="B190" i="20"/>
  <c r="C190" i="20"/>
  <c r="D190" i="20"/>
  <c r="E190" i="20"/>
  <c r="F190" i="20"/>
  <c r="G190" i="20"/>
  <c r="I190" i="20"/>
  <c r="J190" i="20"/>
  <c r="M190" i="20"/>
  <c r="N190" i="20"/>
  <c r="O190" i="20"/>
  <c r="P190" i="20"/>
  <c r="L235" i="20"/>
  <c r="P191" i="20"/>
  <c r="Q191" i="20"/>
  <c r="G203" i="20"/>
  <c r="P203" i="20"/>
  <c r="I195" i="20"/>
  <c r="M195" i="20"/>
  <c r="O195" i="20"/>
  <c r="P195" i="20"/>
  <c r="Q195" i="20"/>
  <c r="K196" i="20"/>
  <c r="M196" i="20"/>
  <c r="O196" i="20"/>
  <c r="Q196" i="20"/>
  <c r="H197" i="20"/>
  <c r="I197" i="20"/>
  <c r="J197" i="20"/>
  <c r="K197" i="20"/>
  <c r="P197" i="20"/>
  <c r="Q197" i="20"/>
  <c r="O198" i="20"/>
  <c r="P198" i="20"/>
  <c r="Q198" i="20"/>
  <c r="K199" i="20"/>
  <c r="M199" i="20"/>
  <c r="Q199" i="20"/>
  <c r="I200" i="20"/>
  <c r="K200" i="20"/>
  <c r="M200" i="20"/>
  <c r="N200" i="20"/>
  <c r="O200" i="20"/>
  <c r="O201" i="20"/>
  <c r="Q201" i="20"/>
  <c r="I202" i="20"/>
  <c r="L202" i="20"/>
  <c r="M202" i="20"/>
  <c r="N202" i="20"/>
  <c r="O202" i="20"/>
  <c r="P202" i="20"/>
  <c r="Q202" i="20"/>
  <c r="K203" i="20"/>
  <c r="L203" i="20"/>
  <c r="M203" i="20"/>
  <c r="O203" i="20"/>
  <c r="Q203" i="20"/>
  <c r="H204" i="20"/>
  <c r="I204" i="20"/>
  <c r="J204" i="20"/>
  <c r="K204" i="20"/>
  <c r="L204" i="20"/>
  <c r="M204" i="20"/>
  <c r="N204" i="20"/>
  <c r="O204" i="20"/>
  <c r="P204" i="20"/>
  <c r="Q204" i="20"/>
  <c r="B205" i="20"/>
  <c r="H205" i="20"/>
  <c r="I205" i="20"/>
  <c r="P205" i="20"/>
  <c r="I206" i="20"/>
  <c r="K206" i="20"/>
  <c r="M206" i="20"/>
  <c r="N206" i="20"/>
  <c r="O206" i="20"/>
  <c r="P245" i="20"/>
  <c r="Q206" i="20"/>
  <c r="K207" i="20"/>
  <c r="D208" i="20"/>
  <c r="E208" i="20"/>
  <c r="F208" i="20"/>
  <c r="G208" i="20"/>
  <c r="H208" i="20"/>
  <c r="I208" i="20"/>
  <c r="J208" i="20"/>
  <c r="K208" i="20"/>
  <c r="L208" i="20"/>
  <c r="M208" i="20"/>
  <c r="N208" i="20"/>
  <c r="O208" i="20"/>
  <c r="P208" i="20"/>
  <c r="Q208" i="20"/>
  <c r="B209" i="20"/>
  <c r="I209" i="20"/>
  <c r="H246" i="20"/>
  <c r="I210" i="20"/>
  <c r="J210" i="20"/>
  <c r="K210" i="20"/>
  <c r="M210" i="20"/>
  <c r="O210" i="20"/>
  <c r="Q210" i="20"/>
  <c r="D158" i="20"/>
  <c r="E158" i="20"/>
  <c r="C159" i="20"/>
  <c r="D159" i="20"/>
  <c r="E159" i="20"/>
  <c r="I159" i="20"/>
  <c r="Q159" i="20"/>
  <c r="C160" i="20"/>
  <c r="D160" i="20"/>
  <c r="E160" i="20"/>
  <c r="G160" i="20"/>
  <c r="I160" i="20"/>
  <c r="K160" i="20"/>
  <c r="L160" i="20"/>
  <c r="M161" i="20"/>
  <c r="I162" i="20"/>
  <c r="L162" i="20"/>
  <c r="M162" i="20"/>
  <c r="O162" i="20"/>
  <c r="K163" i="20"/>
  <c r="L163" i="20"/>
  <c r="D164" i="20"/>
  <c r="E164" i="20"/>
  <c r="M164" i="20"/>
  <c r="D165" i="20"/>
  <c r="E165" i="20"/>
  <c r="K166" i="20"/>
  <c r="L166" i="20"/>
  <c r="M166" i="20"/>
  <c r="Q166" i="20"/>
  <c r="D167" i="20"/>
  <c r="E167" i="20"/>
  <c r="K167" i="20"/>
  <c r="I168" i="20"/>
  <c r="O168" i="20"/>
  <c r="E169" i="20"/>
  <c r="O169" i="20"/>
  <c r="H170" i="20"/>
  <c r="I170" i="20"/>
  <c r="K170" i="20"/>
  <c r="L170" i="20"/>
  <c r="C171" i="20"/>
  <c r="D171" i="20"/>
  <c r="E171" i="20"/>
  <c r="I171" i="20"/>
  <c r="K171" i="20"/>
  <c r="I176" i="20"/>
  <c r="L176" i="20"/>
  <c r="Q176" i="20"/>
  <c r="D177" i="20"/>
  <c r="E177" i="20"/>
  <c r="G177" i="20"/>
  <c r="D178" i="20"/>
  <c r="E178" i="20"/>
  <c r="G178" i="20"/>
  <c r="E179" i="20"/>
  <c r="I179" i="20"/>
  <c r="M179" i="20"/>
  <c r="E181" i="20"/>
  <c r="D183" i="20"/>
  <c r="E183" i="20"/>
  <c r="I183" i="20"/>
  <c r="L183" i="20"/>
  <c r="O183" i="20"/>
  <c r="Q183" i="20"/>
  <c r="D185" i="20"/>
  <c r="E185" i="20"/>
  <c r="G185" i="20"/>
  <c r="C186" i="20"/>
  <c r="O186" i="20"/>
  <c r="O187" i="20"/>
  <c r="P187" i="20"/>
  <c r="C189" i="20"/>
  <c r="D189" i="20"/>
  <c r="E189" i="20"/>
  <c r="P189" i="20"/>
  <c r="L190" i="20"/>
  <c r="C191" i="20"/>
  <c r="D191" i="20"/>
  <c r="E191" i="20"/>
  <c r="G191" i="20"/>
  <c r="C196" i="20"/>
  <c r="I196" i="20"/>
  <c r="L196" i="20"/>
  <c r="P196" i="20"/>
  <c r="M197" i="20"/>
  <c r="O197" i="20"/>
  <c r="O199" i="20"/>
  <c r="Q200" i="20"/>
  <c r="C201" i="20"/>
  <c r="P201" i="20"/>
  <c r="C203" i="20"/>
  <c r="E203" i="20"/>
  <c r="I203" i="20"/>
  <c r="O205" i="20"/>
  <c r="Q205" i="20"/>
  <c r="H207" i="20"/>
  <c r="I207" i="20"/>
  <c r="L207" i="20"/>
  <c r="M207" i="20"/>
  <c r="O207" i="20"/>
  <c r="P207" i="20"/>
  <c r="Q207" i="20"/>
  <c r="M209" i="20"/>
  <c r="O209" i="20"/>
  <c r="P209" i="20"/>
  <c r="Q209" i="20"/>
  <c r="C210" i="20"/>
  <c r="D210" i="20"/>
  <c r="D224" i="20"/>
  <c r="G166" i="19"/>
  <c r="H166" i="19"/>
  <c r="I158" i="19"/>
  <c r="K158" i="19"/>
  <c r="L161" i="19"/>
  <c r="B158" i="19"/>
  <c r="M158" i="19"/>
  <c r="O215" i="20"/>
  <c r="Q215" i="20"/>
  <c r="B159" i="19"/>
  <c r="C159" i="19"/>
  <c r="D216" i="20"/>
  <c r="E216" i="20"/>
  <c r="G216" i="20"/>
  <c r="H216" i="20"/>
  <c r="I159" i="19"/>
  <c r="M216" i="20"/>
  <c r="B160" i="19"/>
  <c r="E160" i="19"/>
  <c r="G217" i="19"/>
  <c r="K160" i="19"/>
  <c r="M217" i="20"/>
  <c r="N160" i="19"/>
  <c r="O217" i="20"/>
  <c r="P217" i="20"/>
  <c r="Q160" i="19"/>
  <c r="B161" i="19"/>
  <c r="C161" i="19"/>
  <c r="E218" i="20"/>
  <c r="G218" i="20"/>
  <c r="H218" i="20"/>
  <c r="I218" i="20"/>
  <c r="M161" i="19"/>
  <c r="O161" i="19"/>
  <c r="P161" i="19"/>
  <c r="D219" i="21"/>
  <c r="E162" i="19"/>
  <c r="I219" i="20"/>
  <c r="B163" i="19"/>
  <c r="I220" i="19"/>
  <c r="L220" i="20"/>
  <c r="M220" i="20"/>
  <c r="N163" i="19"/>
  <c r="O220" i="20"/>
  <c r="Q220" i="20"/>
  <c r="C221" i="21"/>
  <c r="D221" i="21"/>
  <c r="G221" i="20"/>
  <c r="I221" i="20"/>
  <c r="Q221" i="19"/>
  <c r="I222" i="20"/>
  <c r="L222" i="21"/>
  <c r="M222" i="20"/>
  <c r="B166" i="19"/>
  <c r="I166" i="19"/>
  <c r="L166" i="19"/>
  <c r="N166" i="19"/>
  <c r="O166" i="19"/>
  <c r="B167" i="19"/>
  <c r="O167" i="19"/>
  <c r="P167" i="19"/>
  <c r="D223" i="21"/>
  <c r="E223" i="19"/>
  <c r="G168" i="19"/>
  <c r="I168" i="19"/>
  <c r="K223" i="21"/>
  <c r="M223" i="20"/>
  <c r="O223" i="20"/>
  <c r="P223" i="21"/>
  <c r="Q223" i="20"/>
  <c r="B169" i="19"/>
  <c r="E169" i="19"/>
  <c r="L169" i="19"/>
  <c r="M169" i="19"/>
  <c r="M170" i="19"/>
  <c r="N170" i="19"/>
  <c r="B171" i="19"/>
  <c r="E171" i="19"/>
  <c r="G171" i="19"/>
  <c r="H171" i="19"/>
  <c r="I171" i="19"/>
  <c r="J171" i="19"/>
  <c r="B172" i="19"/>
  <c r="N172" i="19"/>
  <c r="C226" i="20"/>
  <c r="D179" i="19"/>
  <c r="E226" i="20"/>
  <c r="G188" i="19"/>
  <c r="H177" i="19"/>
  <c r="I226" i="20"/>
  <c r="K182" i="19"/>
  <c r="C176" i="19"/>
  <c r="D227" i="20"/>
  <c r="G176" i="19"/>
  <c r="K227" i="20"/>
  <c r="L227" i="20"/>
  <c r="N176" i="19"/>
  <c r="O176" i="19"/>
  <c r="P227" i="20"/>
  <c r="Q227" i="20"/>
  <c r="I228" i="19"/>
  <c r="Q228" i="19"/>
  <c r="E229" i="20"/>
  <c r="F178" i="19"/>
  <c r="G178" i="19"/>
  <c r="J178" i="19"/>
  <c r="L178" i="19"/>
  <c r="N178" i="19"/>
  <c r="O178" i="19"/>
  <c r="Q229" i="20"/>
  <c r="E230" i="19"/>
  <c r="I230" i="19"/>
  <c r="N179" i="19"/>
  <c r="O179" i="19"/>
  <c r="P230" i="20"/>
  <c r="E231" i="20"/>
  <c r="I231" i="20"/>
  <c r="K231" i="20"/>
  <c r="C232" i="20"/>
  <c r="G232" i="21"/>
  <c r="I232" i="20"/>
  <c r="K181" i="19"/>
  <c r="M232" i="20"/>
  <c r="O181" i="19"/>
  <c r="P181" i="19"/>
  <c r="Q232" i="19"/>
  <c r="N182" i="19"/>
  <c r="O182" i="19"/>
  <c r="P182" i="19"/>
  <c r="Q182" i="19"/>
  <c r="D183" i="19"/>
  <c r="G183" i="19"/>
  <c r="J183" i="19"/>
  <c r="K183" i="19"/>
  <c r="L183" i="19"/>
  <c r="M183" i="19"/>
  <c r="N183" i="19"/>
  <c r="O183" i="19"/>
  <c r="P183" i="19"/>
  <c r="Q183" i="19"/>
  <c r="K184" i="19"/>
  <c r="L233" i="20"/>
  <c r="M233" i="19"/>
  <c r="O184" i="19"/>
  <c r="P184" i="19"/>
  <c r="C185" i="19"/>
  <c r="D185" i="19"/>
  <c r="E185" i="19"/>
  <c r="F185" i="19"/>
  <c r="G185" i="19"/>
  <c r="H185" i="19"/>
  <c r="I185" i="19"/>
  <c r="J185" i="19"/>
  <c r="K185" i="19"/>
  <c r="L185" i="19"/>
  <c r="M185" i="19"/>
  <c r="N185" i="19"/>
  <c r="O185" i="19"/>
  <c r="P185" i="19"/>
  <c r="Q185" i="19"/>
  <c r="B186" i="19"/>
  <c r="G186" i="19"/>
  <c r="J186" i="19"/>
  <c r="Q186" i="19"/>
  <c r="D234" i="20"/>
  <c r="E234" i="20"/>
  <c r="G234" i="21"/>
  <c r="I234" i="20"/>
  <c r="K234" i="20"/>
  <c r="L234" i="20"/>
  <c r="M234" i="20"/>
  <c r="P187" i="19"/>
  <c r="Q234" i="19"/>
  <c r="L188" i="19"/>
  <c r="N188" i="19"/>
  <c r="O188" i="19"/>
  <c r="P188" i="19"/>
  <c r="Q188" i="19"/>
  <c r="B189" i="19"/>
  <c r="C189" i="19"/>
  <c r="D189" i="19"/>
  <c r="E189" i="19"/>
  <c r="F189" i="19"/>
  <c r="G189" i="19"/>
  <c r="H189" i="19"/>
  <c r="I189" i="19"/>
  <c r="J189" i="19"/>
  <c r="K189" i="19"/>
  <c r="L189" i="19"/>
  <c r="M189" i="19"/>
  <c r="N189" i="19"/>
  <c r="O189" i="19"/>
  <c r="Q189" i="19"/>
  <c r="K190" i="19"/>
  <c r="O190" i="19"/>
  <c r="P190" i="19"/>
  <c r="Q190" i="19"/>
  <c r="C235" i="20"/>
  <c r="D191" i="19"/>
  <c r="E235" i="20"/>
  <c r="F191" i="19"/>
  <c r="G191" i="19"/>
  <c r="H235" i="20"/>
  <c r="I235" i="20"/>
  <c r="M235" i="20"/>
  <c r="N191" i="19"/>
  <c r="B237" i="21"/>
  <c r="F237" i="21"/>
  <c r="K198" i="19"/>
  <c r="O207" i="19"/>
  <c r="Q195" i="19"/>
  <c r="B195" i="19"/>
  <c r="C195" i="19"/>
  <c r="B196" i="19"/>
  <c r="H196" i="19"/>
  <c r="I196" i="19"/>
  <c r="M239" i="20"/>
  <c r="O239" i="20"/>
  <c r="P239" i="20"/>
  <c r="B197" i="19"/>
  <c r="C197" i="19"/>
  <c r="F197" i="19"/>
  <c r="K197" i="19"/>
  <c r="L197" i="19"/>
  <c r="M240" i="19"/>
  <c r="G241" i="20"/>
  <c r="H241" i="20"/>
  <c r="L241" i="20"/>
  <c r="C199" i="19"/>
  <c r="D199" i="19"/>
  <c r="G199" i="19"/>
  <c r="H199" i="19"/>
  <c r="K243" i="21"/>
  <c r="M200" i="19"/>
  <c r="G201" i="19"/>
  <c r="H201" i="19"/>
  <c r="I201" i="19"/>
  <c r="B202" i="19"/>
  <c r="C202" i="19"/>
  <c r="M202" i="19"/>
  <c r="C203" i="19"/>
  <c r="D203" i="19"/>
  <c r="G203" i="19"/>
  <c r="H203" i="19"/>
  <c r="I203" i="19"/>
  <c r="K203" i="19"/>
  <c r="M244" i="20"/>
  <c r="O244" i="20"/>
  <c r="Q244" i="20"/>
  <c r="B204" i="19"/>
  <c r="D204" i="19"/>
  <c r="E204" i="19"/>
  <c r="F204" i="19"/>
  <c r="G204" i="19"/>
  <c r="H204" i="19"/>
  <c r="I204" i="19"/>
  <c r="J204" i="19"/>
  <c r="K204" i="19"/>
  <c r="L204" i="19"/>
  <c r="M204" i="19"/>
  <c r="B205" i="19"/>
  <c r="C205" i="19"/>
  <c r="D205" i="19"/>
  <c r="E205" i="19"/>
  <c r="G205" i="19"/>
  <c r="J205" i="19"/>
  <c r="K205" i="19"/>
  <c r="L205" i="19"/>
  <c r="M205" i="19"/>
  <c r="N205" i="19"/>
  <c r="E245" i="20"/>
  <c r="M206" i="19"/>
  <c r="D207" i="19"/>
  <c r="G207" i="19"/>
  <c r="H207" i="19"/>
  <c r="I207" i="19"/>
  <c r="B208" i="19"/>
  <c r="E208" i="19"/>
  <c r="F208" i="19"/>
  <c r="G208" i="19"/>
  <c r="H208" i="19"/>
  <c r="I208" i="19"/>
  <c r="J208" i="19"/>
  <c r="K208" i="19"/>
  <c r="L208" i="19"/>
  <c r="M208" i="19"/>
  <c r="B209" i="19"/>
  <c r="C209" i="19"/>
  <c r="D209" i="19"/>
  <c r="H209" i="19"/>
  <c r="I209" i="19"/>
  <c r="B210" i="19"/>
  <c r="F210" i="19"/>
  <c r="H159" i="19"/>
  <c r="K159" i="19"/>
  <c r="L159" i="19"/>
  <c r="O160" i="19"/>
  <c r="P160" i="19"/>
  <c r="G161" i="19"/>
  <c r="H161" i="19"/>
  <c r="I161" i="19"/>
  <c r="K161" i="19"/>
  <c r="O163" i="19"/>
  <c r="P163" i="19"/>
  <c r="K165" i="19"/>
  <c r="L165" i="19"/>
  <c r="M165" i="19"/>
  <c r="O165" i="19"/>
  <c r="P165" i="19"/>
  <c r="C166" i="19"/>
  <c r="E166" i="19"/>
  <c r="M168" i="19"/>
  <c r="I170" i="19"/>
  <c r="K170" i="19"/>
  <c r="L170" i="19"/>
  <c r="O170" i="19"/>
  <c r="P170" i="19"/>
  <c r="C171" i="19"/>
  <c r="D171" i="19"/>
  <c r="K177" i="19"/>
  <c r="L177" i="19"/>
  <c r="O177" i="19"/>
  <c r="P177" i="19"/>
  <c r="K179" i="19"/>
  <c r="L179" i="19"/>
  <c r="C180" i="19"/>
  <c r="D180" i="19"/>
  <c r="G180" i="19"/>
  <c r="H180" i="19"/>
  <c r="K180" i="19"/>
  <c r="L180" i="19"/>
  <c r="O180" i="19"/>
  <c r="P180" i="19"/>
  <c r="G181" i="19"/>
  <c r="L182" i="19"/>
  <c r="L184" i="19"/>
  <c r="K186" i="19"/>
  <c r="L186" i="19"/>
  <c r="O186" i="19"/>
  <c r="P186" i="19"/>
  <c r="C187" i="19"/>
  <c r="D187" i="19"/>
  <c r="G187" i="19"/>
  <c r="H187" i="19"/>
  <c r="K187" i="19"/>
  <c r="L187" i="19"/>
  <c r="O187" i="19"/>
  <c r="C188" i="19"/>
  <c r="D188" i="19"/>
  <c r="K188" i="19"/>
  <c r="P189" i="19"/>
  <c r="L190" i="19"/>
  <c r="K191" i="19"/>
  <c r="L191" i="19"/>
  <c r="O191" i="19"/>
  <c r="C196" i="19"/>
  <c r="D196" i="19"/>
  <c r="G196" i="19"/>
  <c r="D198" i="19"/>
  <c r="I199" i="19"/>
  <c r="K199" i="19"/>
  <c r="L199" i="19"/>
  <c r="M199" i="19"/>
  <c r="K200" i="19"/>
  <c r="L200" i="19"/>
  <c r="C201" i="19"/>
  <c r="D201" i="19"/>
  <c r="K201" i="19"/>
  <c r="L201" i="19"/>
  <c r="M201" i="19"/>
  <c r="C204" i="19"/>
  <c r="H205" i="19"/>
  <c r="I205" i="19"/>
  <c r="C206" i="19"/>
  <c r="D206" i="19"/>
  <c r="G206" i="19"/>
  <c r="H206" i="19"/>
  <c r="K206" i="19"/>
  <c r="L206" i="19"/>
  <c r="K207" i="19"/>
  <c r="L207" i="19"/>
  <c r="M207" i="19"/>
  <c r="C208" i="19"/>
  <c r="D208" i="19"/>
  <c r="G209" i="19"/>
  <c r="C210" i="19"/>
  <c r="D210" i="19"/>
  <c r="G210" i="19"/>
  <c r="H210" i="19"/>
  <c r="I210" i="19"/>
  <c r="K210" i="19"/>
  <c r="L210" i="19"/>
  <c r="M210" i="19"/>
  <c r="O210" i="19"/>
  <c r="E215" i="19"/>
  <c r="Q219" i="19"/>
  <c r="I232" i="19"/>
  <c r="M232" i="19"/>
  <c r="C233" i="19"/>
  <c r="I233" i="19"/>
  <c r="I234" i="19"/>
  <c r="M234" i="19"/>
  <c r="M235" i="19"/>
  <c r="Q243" i="19"/>
  <c r="Q245" i="19"/>
  <c r="M246" i="19"/>
  <c r="E84" i="18"/>
  <c r="C85" i="18"/>
  <c r="Q86" i="18"/>
  <c r="M86" i="18"/>
  <c r="O240" i="19"/>
  <c r="B61" i="6"/>
  <c r="E90" i="18"/>
  <c r="F61" i="6"/>
  <c r="J61" i="6"/>
  <c r="N61" i="6"/>
  <c r="B62" i="6"/>
  <c r="E91" i="18"/>
  <c r="F62" i="6"/>
  <c r="I91" i="18"/>
  <c r="J62" i="6"/>
  <c r="M91" i="18"/>
  <c r="N62" i="6"/>
  <c r="Q91" i="18"/>
  <c r="B63" i="6"/>
  <c r="E92" i="18"/>
  <c r="F63" i="6"/>
  <c r="J63" i="6"/>
  <c r="K92" i="18"/>
  <c r="N63" i="6"/>
  <c r="O92" i="18"/>
  <c r="Q92" i="18"/>
  <c r="B94" i="6"/>
  <c r="F94" i="6"/>
  <c r="J94" i="6"/>
  <c r="N94" i="6"/>
  <c r="B70" i="18"/>
  <c r="F70" i="18"/>
  <c r="H70" i="18"/>
  <c r="A71" i="18"/>
  <c r="D70" i="18"/>
  <c r="E70" i="18"/>
  <c r="I70" i="18"/>
  <c r="J70" i="18"/>
  <c r="L70" i="18"/>
  <c r="M70" i="18"/>
  <c r="N70" i="18"/>
  <c r="P70" i="18"/>
  <c r="A72" i="18"/>
  <c r="A73" i="18"/>
  <c r="C75" i="18"/>
  <c r="C40" i="9"/>
  <c r="D40" i="9"/>
  <c r="E40" i="9"/>
  <c r="F40" i="9"/>
  <c r="G40" i="9"/>
  <c r="H40" i="9"/>
  <c r="I40" i="9"/>
  <c r="J40" i="9"/>
  <c r="K40" i="9"/>
  <c r="L40" i="9"/>
  <c r="M40" i="9"/>
  <c r="N40" i="9"/>
  <c r="P40" i="9"/>
  <c r="Q40" i="9"/>
  <c r="C80" i="18"/>
  <c r="C109" i="6" s="1"/>
  <c r="B81" i="18"/>
  <c r="B110" i="6" s="1"/>
  <c r="C81" i="18"/>
  <c r="C110" i="6" s="1"/>
  <c r="E81" i="18"/>
  <c r="E110" i="6" s="1"/>
  <c r="F81" i="18"/>
  <c r="F110" i="6" s="1"/>
  <c r="G81" i="18"/>
  <c r="G110" i="6" s="1"/>
  <c r="I81" i="18"/>
  <c r="I110" i="6" s="1"/>
  <c r="K81" i="18"/>
  <c r="K110" i="6" s="1"/>
  <c r="M81" i="18"/>
  <c r="M110" i="6" s="1"/>
  <c r="N81" i="18"/>
  <c r="N110" i="6" s="1"/>
  <c r="O81" i="18"/>
  <c r="O102" i="18" s="1"/>
  <c r="Q81" i="18"/>
  <c r="Q110" i="6" s="1"/>
  <c r="Q84" i="18"/>
  <c r="E85" i="18"/>
  <c r="I85" i="18"/>
  <c r="M85" i="18"/>
  <c r="Q85" i="18"/>
  <c r="E86" i="18"/>
  <c r="I86" i="18"/>
  <c r="E95" i="18"/>
  <c r="I95" i="18"/>
  <c r="M95" i="18"/>
  <c r="Q95" i="18"/>
  <c r="E96" i="18"/>
  <c r="I96" i="18"/>
  <c r="M96" i="18"/>
  <c r="Q96" i="18"/>
  <c r="E97" i="18"/>
  <c r="I97" i="18"/>
  <c r="M97" i="18"/>
  <c r="Q97" i="18"/>
  <c r="K98" i="18"/>
  <c r="M98" i="18"/>
  <c r="Q98" i="18"/>
  <c r="B163" i="17"/>
  <c r="C73" i="14"/>
  <c r="C102" i="6" s="1"/>
  <c r="E163" i="17"/>
  <c r="F163" i="17"/>
  <c r="C159" i="17"/>
  <c r="D159" i="17"/>
  <c r="E159" i="17"/>
  <c r="I221" i="17"/>
  <c r="J221" i="17"/>
  <c r="K221" i="17"/>
  <c r="L221" i="17"/>
  <c r="M221" i="17"/>
  <c r="N221" i="17"/>
  <c r="O221" i="17"/>
  <c r="B222" i="17"/>
  <c r="E160" i="17"/>
  <c r="F222" i="17"/>
  <c r="H222" i="17"/>
  <c r="J222" i="17"/>
  <c r="D161" i="17"/>
  <c r="E161" i="17"/>
  <c r="G161" i="17"/>
  <c r="J223" i="17"/>
  <c r="N223" i="17"/>
  <c r="C162" i="17"/>
  <c r="F224" i="17"/>
  <c r="O224" i="17"/>
  <c r="P224" i="17"/>
  <c r="K163" i="17"/>
  <c r="M163" i="17"/>
  <c r="N163" i="17"/>
  <c r="P163" i="17"/>
  <c r="H164" i="17"/>
  <c r="Q164" i="17"/>
  <c r="B165" i="17"/>
  <c r="C165" i="17"/>
  <c r="K165" i="17"/>
  <c r="M165" i="17"/>
  <c r="O165" i="17"/>
  <c r="P165" i="17"/>
  <c r="Q165" i="17"/>
  <c r="D174" i="17"/>
  <c r="H230" i="17"/>
  <c r="J230" i="17"/>
  <c r="N230" i="17"/>
  <c r="Q168" i="17"/>
  <c r="C169" i="17"/>
  <c r="D169" i="17"/>
  <c r="E169" i="17"/>
  <c r="F231" i="17"/>
  <c r="H231" i="17"/>
  <c r="J231" i="17"/>
  <c r="C232" i="17"/>
  <c r="D232" i="17"/>
  <c r="E232" i="17"/>
  <c r="F232" i="17"/>
  <c r="H232" i="17"/>
  <c r="J232" i="17"/>
  <c r="M170" i="17"/>
  <c r="C171" i="17"/>
  <c r="G171" i="17"/>
  <c r="H171" i="17"/>
  <c r="I171" i="17"/>
  <c r="K171" i="17"/>
  <c r="O233" i="17"/>
  <c r="Q233" i="17"/>
  <c r="B173" i="17"/>
  <c r="C235" i="17"/>
  <c r="D235" i="17"/>
  <c r="F173" i="17"/>
  <c r="H173" i="17"/>
  <c r="J173" i="17"/>
  <c r="N173" i="17"/>
  <c r="B176" i="17"/>
  <c r="C176" i="17"/>
  <c r="D176" i="17"/>
  <c r="E176" i="17"/>
  <c r="F176" i="17"/>
  <c r="G176" i="17"/>
  <c r="H176" i="17"/>
  <c r="I176" i="17"/>
  <c r="J176" i="17"/>
  <c r="K176" i="17"/>
  <c r="L176" i="17"/>
  <c r="N176" i="17"/>
  <c r="B180" i="17"/>
  <c r="C180" i="17"/>
  <c r="D180" i="17"/>
  <c r="E180" i="17"/>
  <c r="F180" i="17"/>
  <c r="G180" i="17"/>
  <c r="I180" i="17"/>
  <c r="K180" i="17"/>
  <c r="L180" i="17"/>
  <c r="M180" i="17"/>
  <c r="N180" i="17"/>
  <c r="O180" i="17"/>
  <c r="P180" i="17"/>
  <c r="Q180" i="17"/>
  <c r="B75" i="14"/>
  <c r="F75" i="14"/>
  <c r="J75" i="14"/>
  <c r="N75" i="14"/>
  <c r="M196" i="17"/>
  <c r="C184" i="17"/>
  <c r="D184" i="17"/>
  <c r="E184" i="17"/>
  <c r="G184" i="17"/>
  <c r="J240" i="17"/>
  <c r="K184" i="17"/>
  <c r="L184" i="17"/>
  <c r="M184" i="17"/>
  <c r="O184" i="17"/>
  <c r="P184" i="17"/>
  <c r="B185" i="17"/>
  <c r="C185" i="17"/>
  <c r="D185" i="17"/>
  <c r="F185" i="17"/>
  <c r="J241" i="17"/>
  <c r="K185" i="17"/>
  <c r="L185" i="17"/>
  <c r="M185" i="17"/>
  <c r="E186" i="17"/>
  <c r="J242" i="17"/>
  <c r="K186" i="17"/>
  <c r="L186" i="17"/>
  <c r="M186" i="17"/>
  <c r="N242" i="17"/>
  <c r="B187" i="17"/>
  <c r="G243" i="17"/>
  <c r="J243" i="17"/>
  <c r="N243" i="17"/>
  <c r="B188" i="17"/>
  <c r="C188" i="17"/>
  <c r="D188" i="17"/>
  <c r="E188" i="17"/>
  <c r="F188" i="17"/>
  <c r="G188" i="17"/>
  <c r="H188" i="17"/>
  <c r="I188" i="17"/>
  <c r="J188" i="17"/>
  <c r="K188" i="17"/>
  <c r="L188" i="17"/>
  <c r="M188" i="17"/>
  <c r="N188" i="17"/>
  <c r="B189" i="17"/>
  <c r="C189" i="17"/>
  <c r="D189" i="17"/>
  <c r="E189" i="17"/>
  <c r="F189" i="17"/>
  <c r="H189" i="17"/>
  <c r="B190" i="17"/>
  <c r="C190" i="17"/>
  <c r="D190" i="17"/>
  <c r="E190" i="17"/>
  <c r="F190" i="17"/>
  <c r="M190" i="17"/>
  <c r="B191" i="17"/>
  <c r="C191" i="17"/>
  <c r="D191" i="17"/>
  <c r="E191" i="17"/>
  <c r="F191" i="17"/>
  <c r="B192" i="17"/>
  <c r="C192" i="17"/>
  <c r="D192" i="17"/>
  <c r="E192" i="17"/>
  <c r="F192" i="17"/>
  <c r="G192" i="17"/>
  <c r="H192" i="17"/>
  <c r="I192" i="17"/>
  <c r="J192" i="17"/>
  <c r="K192" i="17"/>
  <c r="L192" i="17"/>
  <c r="M192" i="17"/>
  <c r="N192" i="17"/>
  <c r="P192" i="17"/>
  <c r="B193" i="17"/>
  <c r="C193" i="17"/>
  <c r="D193" i="17"/>
  <c r="E193" i="17"/>
  <c r="F193" i="17"/>
  <c r="J193" i="17"/>
  <c r="K193" i="17"/>
  <c r="L193" i="17"/>
  <c r="M193" i="17"/>
  <c r="O193" i="17"/>
  <c r="P193" i="17"/>
  <c r="Q193" i="17"/>
  <c r="B194" i="17"/>
  <c r="C194" i="17"/>
  <c r="D194" i="17"/>
  <c r="E194" i="17"/>
  <c r="F194" i="17"/>
  <c r="I194" i="17"/>
  <c r="J194" i="17"/>
  <c r="B195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O195" i="17"/>
  <c r="P195" i="17"/>
  <c r="Q195" i="17"/>
  <c r="B196" i="17"/>
  <c r="C196" i="17"/>
  <c r="D196" i="17"/>
  <c r="E196" i="17"/>
  <c r="F196" i="17"/>
  <c r="B197" i="17"/>
  <c r="C197" i="17"/>
  <c r="D197" i="17"/>
  <c r="E197" i="17"/>
  <c r="F197" i="17"/>
  <c r="G197" i="17"/>
  <c r="H197" i="17"/>
  <c r="I197" i="17"/>
  <c r="J197" i="17"/>
  <c r="K197" i="17"/>
  <c r="L197" i="17"/>
  <c r="M197" i="17"/>
  <c r="N197" i="17"/>
  <c r="B198" i="17"/>
  <c r="C198" i="17"/>
  <c r="D198" i="17"/>
  <c r="E198" i="17"/>
  <c r="F198" i="17"/>
  <c r="G198" i="17"/>
  <c r="H198" i="17"/>
  <c r="I198" i="17"/>
  <c r="J198" i="17"/>
  <c r="K198" i="17"/>
  <c r="B201" i="17"/>
  <c r="C201" i="17"/>
  <c r="D201" i="17"/>
  <c r="E201" i="17"/>
  <c r="F201" i="17"/>
  <c r="K201" i="17"/>
  <c r="L201" i="17"/>
  <c r="M201" i="17"/>
  <c r="N201" i="17"/>
  <c r="O201" i="17"/>
  <c r="P201" i="17"/>
  <c r="Q201" i="17"/>
  <c r="B202" i="17"/>
  <c r="C202" i="17"/>
  <c r="D202" i="17"/>
  <c r="E202" i="17"/>
  <c r="F202" i="17"/>
  <c r="G251" i="17"/>
  <c r="H202" i="17"/>
  <c r="J251" i="17"/>
  <c r="K251" i="17"/>
  <c r="L251" i="17"/>
  <c r="M251" i="17"/>
  <c r="N251" i="17"/>
  <c r="O202" i="17"/>
  <c r="P202" i="17"/>
  <c r="C203" i="17"/>
  <c r="D203" i="17"/>
  <c r="E203" i="17"/>
  <c r="F203" i="17"/>
  <c r="G252" i="17"/>
  <c r="H252" i="17"/>
  <c r="I252" i="17"/>
  <c r="J252" i="17"/>
  <c r="K203" i="17"/>
  <c r="L203" i="17"/>
  <c r="M203" i="17"/>
  <c r="N203" i="17"/>
  <c r="O203" i="17"/>
  <c r="P203" i="17"/>
  <c r="B204" i="17"/>
  <c r="L253" i="17"/>
  <c r="M253" i="17"/>
  <c r="N253" i="17"/>
  <c r="O253" i="17"/>
  <c r="B208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O208" i="17"/>
  <c r="P208" i="17"/>
  <c r="Q208" i="17"/>
  <c r="P210" i="17"/>
  <c r="B211" i="17"/>
  <c r="C211" i="17"/>
  <c r="D211" i="17"/>
  <c r="E211" i="17"/>
  <c r="F211" i="17"/>
  <c r="G211" i="17"/>
  <c r="H211" i="17"/>
  <c r="N211" i="17"/>
  <c r="Q211" i="17"/>
  <c r="P213" i="17"/>
  <c r="M215" i="17"/>
  <c r="N215" i="17"/>
  <c r="O215" i="17"/>
  <c r="P215" i="17"/>
  <c r="Q215" i="17"/>
  <c r="B77" i="14"/>
  <c r="B106" i="6" s="1"/>
  <c r="F77" i="14"/>
  <c r="F106" i="6" s="1"/>
  <c r="N77" i="14"/>
  <c r="N106" i="6" s="1"/>
  <c r="P209" i="17"/>
  <c r="I159" i="17"/>
  <c r="L159" i="17"/>
  <c r="P159" i="17"/>
  <c r="Q159" i="17"/>
  <c r="B160" i="17"/>
  <c r="C160" i="17"/>
  <c r="D160" i="17"/>
  <c r="F160" i="17"/>
  <c r="H160" i="17"/>
  <c r="J160" i="17"/>
  <c r="H161" i="17"/>
  <c r="I161" i="17"/>
  <c r="J161" i="17"/>
  <c r="K161" i="17"/>
  <c r="L161" i="17"/>
  <c r="M161" i="17"/>
  <c r="N161" i="17"/>
  <c r="O161" i="17"/>
  <c r="P161" i="17"/>
  <c r="D162" i="17"/>
  <c r="P162" i="17"/>
  <c r="Q162" i="17"/>
  <c r="D163" i="17"/>
  <c r="H163" i="17"/>
  <c r="J163" i="17"/>
  <c r="D165" i="17"/>
  <c r="E165" i="17"/>
  <c r="F165" i="17"/>
  <c r="G165" i="17"/>
  <c r="H165" i="17"/>
  <c r="I165" i="17"/>
  <c r="J165" i="17"/>
  <c r="L165" i="17"/>
  <c r="N165" i="17"/>
  <c r="G168" i="17"/>
  <c r="H168" i="17"/>
  <c r="I168" i="17"/>
  <c r="J168" i="17"/>
  <c r="K168" i="17"/>
  <c r="L168" i="17"/>
  <c r="M168" i="17"/>
  <c r="N168" i="17"/>
  <c r="O168" i="17"/>
  <c r="P168" i="17"/>
  <c r="F169" i="17"/>
  <c r="H169" i="17"/>
  <c r="J169" i="17"/>
  <c r="C170" i="17"/>
  <c r="D170" i="17"/>
  <c r="E170" i="17"/>
  <c r="F170" i="17"/>
  <c r="G170" i="17"/>
  <c r="H170" i="17"/>
  <c r="I170" i="17"/>
  <c r="J170" i="17"/>
  <c r="K170" i="17"/>
  <c r="L170" i="17"/>
  <c r="P171" i="17"/>
  <c r="G173" i="17"/>
  <c r="I173" i="17"/>
  <c r="K173" i="17"/>
  <c r="L173" i="17"/>
  <c r="M173" i="17"/>
  <c r="O173" i="17"/>
  <c r="P173" i="17"/>
  <c r="Q173" i="17"/>
  <c r="M176" i="17"/>
  <c r="O176" i="17"/>
  <c r="P176" i="17"/>
  <c r="Q176" i="17"/>
  <c r="H180" i="17"/>
  <c r="J180" i="17"/>
  <c r="H184" i="17"/>
  <c r="I184" i="17"/>
  <c r="O185" i="17"/>
  <c r="P185" i="17"/>
  <c r="Q185" i="17"/>
  <c r="G186" i="17"/>
  <c r="H186" i="17"/>
  <c r="I186" i="17"/>
  <c r="N186" i="17"/>
  <c r="G187" i="17"/>
  <c r="H187" i="17"/>
  <c r="I187" i="17"/>
  <c r="J187" i="17"/>
  <c r="K187" i="17"/>
  <c r="L187" i="17"/>
  <c r="M187" i="17"/>
  <c r="N187" i="17"/>
  <c r="G189" i="17"/>
  <c r="K189" i="17"/>
  <c r="L189" i="17"/>
  <c r="M189" i="17"/>
  <c r="P189" i="17"/>
  <c r="Q189" i="17"/>
  <c r="G191" i="17"/>
  <c r="H191" i="17"/>
  <c r="I191" i="17"/>
  <c r="J191" i="17"/>
  <c r="K191" i="17"/>
  <c r="L191" i="17"/>
  <c r="M191" i="17"/>
  <c r="N191" i="17"/>
  <c r="O191" i="17"/>
  <c r="P191" i="17"/>
  <c r="Q191" i="17"/>
  <c r="H193" i="17"/>
  <c r="I193" i="17"/>
  <c r="N193" i="17"/>
  <c r="G194" i="17"/>
  <c r="H194" i="17"/>
  <c r="K194" i="17"/>
  <c r="L194" i="17"/>
  <c r="M194" i="17"/>
  <c r="N194" i="17"/>
  <c r="O194" i="17"/>
  <c r="P194" i="17"/>
  <c r="Q194" i="17"/>
  <c r="G196" i="17"/>
  <c r="H196" i="17"/>
  <c r="L198" i="17"/>
  <c r="M198" i="17"/>
  <c r="N198" i="17"/>
  <c r="O198" i="17"/>
  <c r="P198" i="17"/>
  <c r="Q198" i="17"/>
  <c r="G201" i="17"/>
  <c r="H201" i="17"/>
  <c r="I202" i="17"/>
  <c r="J202" i="17"/>
  <c r="K202" i="17"/>
  <c r="L202" i="17"/>
  <c r="M202" i="17"/>
  <c r="N202" i="17"/>
  <c r="H203" i="17"/>
  <c r="I203" i="17"/>
  <c r="L204" i="17"/>
  <c r="M204" i="17"/>
  <c r="O204" i="17"/>
  <c r="P204" i="17"/>
  <c r="P205" i="17"/>
  <c r="P206" i="17"/>
  <c r="P207" i="17"/>
  <c r="I211" i="17"/>
  <c r="J211" i="17"/>
  <c r="K211" i="17"/>
  <c r="L211" i="17"/>
  <c r="M211" i="17"/>
  <c r="O211" i="17"/>
  <c r="P211" i="17"/>
  <c r="P212" i="17"/>
  <c r="P214" i="17"/>
  <c r="B215" i="17"/>
  <c r="C215" i="17"/>
  <c r="D215" i="17"/>
  <c r="E215" i="17"/>
  <c r="F215" i="17"/>
  <c r="G215" i="17"/>
  <c r="H215" i="17"/>
  <c r="I215" i="17"/>
  <c r="J215" i="17"/>
  <c r="K215" i="17"/>
  <c r="L215" i="17"/>
  <c r="C221" i="17"/>
  <c r="D221" i="17"/>
  <c r="E221" i="17"/>
  <c r="P221" i="17"/>
  <c r="Q221" i="17"/>
  <c r="C222" i="17"/>
  <c r="D222" i="17"/>
  <c r="E222" i="17"/>
  <c r="D223" i="17"/>
  <c r="H223" i="17"/>
  <c r="I223" i="17"/>
  <c r="K223" i="17"/>
  <c r="L223" i="17"/>
  <c r="M223" i="17"/>
  <c r="O223" i="17"/>
  <c r="P223" i="17"/>
  <c r="C224" i="17"/>
  <c r="D224" i="17"/>
  <c r="Q224" i="17"/>
  <c r="G230" i="17"/>
  <c r="I230" i="17"/>
  <c r="K230" i="17"/>
  <c r="L230" i="17"/>
  <c r="M230" i="17"/>
  <c r="O230" i="17"/>
  <c r="P230" i="17"/>
  <c r="Q230" i="17"/>
  <c r="C231" i="17"/>
  <c r="D231" i="17"/>
  <c r="G232" i="17"/>
  <c r="I232" i="17"/>
  <c r="K232" i="17"/>
  <c r="L232" i="17"/>
  <c r="M232" i="17"/>
  <c r="G233" i="17"/>
  <c r="I233" i="17"/>
  <c r="K233" i="17"/>
  <c r="P233" i="17"/>
  <c r="G235" i="17"/>
  <c r="H235" i="17"/>
  <c r="I235" i="17"/>
  <c r="K235" i="17"/>
  <c r="L235" i="17"/>
  <c r="M235" i="17"/>
  <c r="O235" i="17"/>
  <c r="P235" i="17"/>
  <c r="Q235" i="17"/>
  <c r="H240" i="17"/>
  <c r="I240" i="17"/>
  <c r="K240" i="17"/>
  <c r="L240" i="17"/>
  <c r="M240" i="17"/>
  <c r="O240" i="17"/>
  <c r="P240" i="17"/>
  <c r="K241" i="17"/>
  <c r="L241" i="17"/>
  <c r="M241" i="17"/>
  <c r="O241" i="17"/>
  <c r="P241" i="17"/>
  <c r="Q241" i="17"/>
  <c r="E242" i="17"/>
  <c r="G242" i="17"/>
  <c r="H242" i="17"/>
  <c r="I242" i="17"/>
  <c r="K242" i="17"/>
  <c r="L242" i="17"/>
  <c r="H243" i="17"/>
  <c r="I243" i="17"/>
  <c r="K243" i="17"/>
  <c r="L243" i="17"/>
  <c r="M243" i="17"/>
  <c r="B250" i="17"/>
  <c r="C250" i="17"/>
  <c r="D250" i="17"/>
  <c r="F250" i="17"/>
  <c r="G250" i="17"/>
  <c r="H250" i="17"/>
  <c r="L250" i="17"/>
  <c r="M250" i="17"/>
  <c r="N250" i="17"/>
  <c r="O250" i="17"/>
  <c r="P250" i="17"/>
  <c r="Q250" i="17"/>
  <c r="C251" i="17"/>
  <c r="D251" i="17"/>
  <c r="H251" i="17"/>
  <c r="I251" i="17"/>
  <c r="K252" i="17"/>
  <c r="L252" i="17"/>
  <c r="M252" i="17"/>
  <c r="N252" i="17"/>
  <c r="O252" i="17"/>
  <c r="P252" i="17"/>
  <c r="B253" i="17"/>
  <c r="P253" i="17"/>
  <c r="H164" i="16"/>
  <c r="K159" i="16"/>
  <c r="L159" i="16"/>
  <c r="P159" i="16"/>
  <c r="B160" i="16"/>
  <c r="B161" i="16"/>
  <c r="C161" i="16"/>
  <c r="D161" i="16"/>
  <c r="E161" i="16"/>
  <c r="F161" i="16"/>
  <c r="G161" i="16"/>
  <c r="H161" i="16"/>
  <c r="J161" i="16"/>
  <c r="L161" i="16"/>
  <c r="O161" i="16"/>
  <c r="P161" i="16"/>
  <c r="O162" i="16"/>
  <c r="P162" i="16"/>
  <c r="B163" i="16"/>
  <c r="Q163" i="16"/>
  <c r="K164" i="16"/>
  <c r="L164" i="16"/>
  <c r="O164" i="16"/>
  <c r="P164" i="16"/>
  <c r="Q164" i="16"/>
  <c r="B165" i="16"/>
  <c r="C165" i="16"/>
  <c r="D165" i="16"/>
  <c r="E165" i="16"/>
  <c r="F165" i="16"/>
  <c r="I165" i="16"/>
  <c r="J165" i="16"/>
  <c r="K165" i="16"/>
  <c r="M165" i="16"/>
  <c r="N165" i="16"/>
  <c r="O165" i="16"/>
  <c r="P165" i="16"/>
  <c r="Q165" i="16"/>
  <c r="B92" i="14"/>
  <c r="E171" i="16"/>
  <c r="G171" i="16"/>
  <c r="H178" i="16"/>
  <c r="I169" i="16"/>
  <c r="N169" i="16"/>
  <c r="O169" i="16"/>
  <c r="L168" i="16"/>
  <c r="M168" i="16"/>
  <c r="N168" i="16"/>
  <c r="O168" i="16"/>
  <c r="P168" i="16"/>
  <c r="Q168" i="16"/>
  <c r="B169" i="16"/>
  <c r="Q169" i="16"/>
  <c r="D170" i="16"/>
  <c r="E170" i="16"/>
  <c r="F170" i="16"/>
  <c r="G170" i="16"/>
  <c r="H170" i="16"/>
  <c r="I170" i="16"/>
  <c r="J170" i="16"/>
  <c r="K170" i="16"/>
  <c r="L170" i="16"/>
  <c r="M170" i="16"/>
  <c r="Q172" i="16"/>
  <c r="I173" i="16"/>
  <c r="K173" i="16"/>
  <c r="M173" i="16"/>
  <c r="N173" i="16"/>
  <c r="O173" i="16"/>
  <c r="P173" i="16"/>
  <c r="Q173" i="16"/>
  <c r="Q174" i="16"/>
  <c r="D175" i="16"/>
  <c r="E175" i="16"/>
  <c r="F175" i="16"/>
  <c r="H175" i="16"/>
  <c r="I175" i="16"/>
  <c r="J175" i="16"/>
  <c r="K175" i="16"/>
  <c r="L175" i="16"/>
  <c r="M175" i="16"/>
  <c r="Q176" i="16"/>
  <c r="E177" i="16"/>
  <c r="F177" i="16"/>
  <c r="G177" i="16"/>
  <c r="H177" i="16"/>
  <c r="I177" i="16"/>
  <c r="J177" i="16"/>
  <c r="I178" i="16"/>
  <c r="M178" i="16"/>
  <c r="N178" i="16"/>
  <c r="O178" i="16"/>
  <c r="Q178" i="16"/>
  <c r="Q179" i="16"/>
  <c r="H180" i="16"/>
  <c r="I180" i="16"/>
  <c r="K180" i="16"/>
  <c r="L180" i="16"/>
  <c r="M180" i="16"/>
  <c r="N180" i="16"/>
  <c r="O180" i="16"/>
  <c r="P180" i="16"/>
  <c r="Q180" i="16"/>
  <c r="B91" i="14"/>
  <c r="P189" i="16"/>
  <c r="E184" i="16"/>
  <c r="F184" i="16"/>
  <c r="G184" i="16"/>
  <c r="H184" i="16"/>
  <c r="I184" i="16"/>
  <c r="J184" i="16"/>
  <c r="K184" i="16"/>
  <c r="M184" i="16"/>
  <c r="N184" i="16"/>
  <c r="O184" i="16"/>
  <c r="I185" i="16"/>
  <c r="J185" i="16"/>
  <c r="L241" i="16"/>
  <c r="B186" i="16"/>
  <c r="E186" i="16"/>
  <c r="I186" i="16"/>
  <c r="K186" i="16"/>
  <c r="P186" i="16"/>
  <c r="E187" i="16"/>
  <c r="F187" i="16"/>
  <c r="G187" i="16"/>
  <c r="H187" i="16"/>
  <c r="I187" i="16"/>
  <c r="O187" i="16"/>
  <c r="H188" i="16"/>
  <c r="I188" i="16"/>
  <c r="J188" i="16"/>
  <c r="K188" i="16"/>
  <c r="L188" i="16"/>
  <c r="N188" i="16"/>
  <c r="O188" i="16"/>
  <c r="P188" i="16"/>
  <c r="B189" i="16"/>
  <c r="E189" i="16"/>
  <c r="F189" i="16"/>
  <c r="G189" i="16"/>
  <c r="H189" i="16"/>
  <c r="I189" i="16"/>
  <c r="J189" i="16"/>
  <c r="K189" i="16"/>
  <c r="M189" i="16"/>
  <c r="I190" i="16"/>
  <c r="K190" i="16"/>
  <c r="L190" i="16"/>
  <c r="O190" i="16"/>
  <c r="P190" i="16"/>
  <c r="C191" i="16"/>
  <c r="D191" i="16"/>
  <c r="E191" i="16"/>
  <c r="F191" i="16"/>
  <c r="G191" i="16"/>
  <c r="H191" i="16"/>
  <c r="I191" i="16"/>
  <c r="J191" i="16"/>
  <c r="L191" i="16"/>
  <c r="N191" i="16"/>
  <c r="O191" i="16"/>
  <c r="H192" i="16"/>
  <c r="I192" i="16"/>
  <c r="J192" i="16"/>
  <c r="M192" i="16"/>
  <c r="N192" i="16"/>
  <c r="O192" i="16"/>
  <c r="P192" i="16"/>
  <c r="B193" i="16"/>
  <c r="C193" i="16"/>
  <c r="E193" i="16"/>
  <c r="I193" i="16"/>
  <c r="O193" i="16"/>
  <c r="P193" i="16"/>
  <c r="Q193" i="16"/>
  <c r="H194" i="16"/>
  <c r="I194" i="16"/>
  <c r="J194" i="16"/>
  <c r="K194" i="16"/>
  <c r="L194" i="16"/>
  <c r="N194" i="16"/>
  <c r="O194" i="16"/>
  <c r="C195" i="16"/>
  <c r="D195" i="16"/>
  <c r="E195" i="16"/>
  <c r="F195" i="16"/>
  <c r="G195" i="16"/>
  <c r="I195" i="16"/>
  <c r="M195" i="16"/>
  <c r="Q195" i="16"/>
  <c r="B196" i="16"/>
  <c r="C196" i="16"/>
  <c r="E196" i="16"/>
  <c r="F196" i="16"/>
  <c r="G196" i="16"/>
  <c r="H196" i="16"/>
  <c r="I196" i="16"/>
  <c r="J196" i="16"/>
  <c r="N196" i="16"/>
  <c r="O196" i="16"/>
  <c r="H197" i="16"/>
  <c r="I197" i="16"/>
  <c r="J197" i="16"/>
  <c r="K197" i="16"/>
  <c r="L197" i="16"/>
  <c r="M197" i="16"/>
  <c r="N197" i="16"/>
  <c r="O197" i="16"/>
  <c r="P197" i="16"/>
  <c r="C198" i="16"/>
  <c r="D198" i="16"/>
  <c r="E198" i="16"/>
  <c r="F198" i="16"/>
  <c r="G198" i="16"/>
  <c r="H198" i="16"/>
  <c r="I198" i="16"/>
  <c r="J198" i="16"/>
  <c r="K198" i="16"/>
  <c r="L198" i="16"/>
  <c r="M198" i="16"/>
  <c r="N198" i="16"/>
  <c r="H210" i="16"/>
  <c r="I205" i="16"/>
  <c r="K205" i="16"/>
  <c r="N208" i="16"/>
  <c r="P215" i="16"/>
  <c r="Q94" i="14"/>
  <c r="B201" i="16"/>
  <c r="C201" i="16"/>
  <c r="E201" i="16"/>
  <c r="F201" i="16"/>
  <c r="G201" i="16"/>
  <c r="B202" i="16"/>
  <c r="C202" i="16"/>
  <c r="G202" i="16"/>
  <c r="H202" i="16"/>
  <c r="B203" i="16"/>
  <c r="C203" i="16"/>
  <c r="D203" i="16"/>
  <c r="E203" i="16"/>
  <c r="I203" i="16"/>
  <c r="J203" i="16"/>
  <c r="K203" i="16"/>
  <c r="M203" i="16"/>
  <c r="N203" i="16"/>
  <c r="O203" i="16"/>
  <c r="P203" i="16"/>
  <c r="B204" i="16"/>
  <c r="C204" i="16"/>
  <c r="D204" i="16"/>
  <c r="E204" i="16"/>
  <c r="F204" i="16"/>
  <c r="G204" i="16"/>
  <c r="Q204" i="16"/>
  <c r="B205" i="16"/>
  <c r="C205" i="16"/>
  <c r="D205" i="16"/>
  <c r="E205" i="16"/>
  <c r="F205" i="16"/>
  <c r="G205" i="16"/>
  <c r="H205" i="16"/>
  <c r="J205" i="16"/>
  <c r="B206" i="16"/>
  <c r="C206" i="16"/>
  <c r="E206" i="16"/>
  <c r="F206" i="16"/>
  <c r="G206" i="16"/>
  <c r="P206" i="16"/>
  <c r="Q206" i="16"/>
  <c r="B207" i="16"/>
  <c r="C207" i="16"/>
  <c r="D207" i="16"/>
  <c r="E207" i="16"/>
  <c r="F207" i="16"/>
  <c r="G207" i="16"/>
  <c r="H207" i="16"/>
  <c r="B208" i="16"/>
  <c r="C208" i="16"/>
  <c r="D208" i="16"/>
  <c r="E208" i="16"/>
  <c r="K208" i="16"/>
  <c r="F209" i="16"/>
  <c r="G209" i="16"/>
  <c r="H209" i="16"/>
  <c r="I209" i="16"/>
  <c r="J209" i="16"/>
  <c r="K209" i="16"/>
  <c r="M209" i="16"/>
  <c r="N209" i="16"/>
  <c r="O209" i="16"/>
  <c r="B210" i="16"/>
  <c r="C210" i="16"/>
  <c r="D210" i="16"/>
  <c r="E210" i="16"/>
  <c r="G210" i="16"/>
  <c r="B211" i="16"/>
  <c r="C211" i="16"/>
  <c r="D211" i="16"/>
  <c r="E211" i="16"/>
  <c r="I211" i="16"/>
  <c r="J211" i="16"/>
  <c r="Q211" i="16"/>
  <c r="B212" i="16"/>
  <c r="B213" i="16"/>
  <c r="C213" i="16"/>
  <c r="D213" i="16"/>
  <c r="E213" i="16"/>
  <c r="F213" i="16"/>
  <c r="G213" i="16"/>
  <c r="H213" i="16"/>
  <c r="K213" i="16"/>
  <c r="I214" i="16"/>
  <c r="J214" i="16"/>
  <c r="K214" i="16"/>
  <c r="L214" i="16"/>
  <c r="M214" i="16"/>
  <c r="N214" i="16"/>
  <c r="O214" i="16"/>
  <c r="Q214" i="16"/>
  <c r="B215" i="16"/>
  <c r="C215" i="16"/>
  <c r="D215" i="16"/>
  <c r="E215" i="16"/>
  <c r="F215" i="16"/>
  <c r="G215" i="16"/>
  <c r="H215" i="16"/>
  <c r="J215" i="16"/>
  <c r="O159" i="16"/>
  <c r="F160" i="16"/>
  <c r="G160" i="16"/>
  <c r="H160" i="16"/>
  <c r="K160" i="16"/>
  <c r="L160" i="16"/>
  <c r="N160" i="16"/>
  <c r="O160" i="16"/>
  <c r="P160" i="16"/>
  <c r="H162" i="16"/>
  <c r="K162" i="16"/>
  <c r="L162" i="16"/>
  <c r="L163" i="16"/>
  <c r="P163" i="16"/>
  <c r="G165" i="16"/>
  <c r="H165" i="16"/>
  <c r="L165" i="16"/>
  <c r="E168" i="16"/>
  <c r="F168" i="16"/>
  <c r="G168" i="16"/>
  <c r="H168" i="16"/>
  <c r="I168" i="16"/>
  <c r="K168" i="16"/>
  <c r="G169" i="16"/>
  <c r="H169" i="16"/>
  <c r="K169" i="16"/>
  <c r="L169" i="16"/>
  <c r="M169" i="16"/>
  <c r="N170" i="16"/>
  <c r="O170" i="16"/>
  <c r="P170" i="16"/>
  <c r="Q170" i="16"/>
  <c r="H171" i="16"/>
  <c r="I171" i="16"/>
  <c r="M171" i="16"/>
  <c r="N171" i="16"/>
  <c r="O171" i="16"/>
  <c r="P171" i="16"/>
  <c r="Q171" i="16"/>
  <c r="I172" i="16"/>
  <c r="J172" i="16"/>
  <c r="K172" i="16"/>
  <c r="L172" i="16"/>
  <c r="M172" i="16"/>
  <c r="N172" i="16"/>
  <c r="O172" i="16"/>
  <c r="P172" i="16"/>
  <c r="G174" i="16"/>
  <c r="H174" i="16"/>
  <c r="I174" i="16"/>
  <c r="K174" i="16"/>
  <c r="L174" i="16"/>
  <c r="M174" i="16"/>
  <c r="N174" i="16"/>
  <c r="P174" i="16"/>
  <c r="G175" i="16"/>
  <c r="N175" i="16"/>
  <c r="O175" i="16"/>
  <c r="P175" i="16"/>
  <c r="Q175" i="16"/>
  <c r="M176" i="16"/>
  <c r="K177" i="16"/>
  <c r="L177" i="16"/>
  <c r="M177" i="16"/>
  <c r="N177" i="16"/>
  <c r="O177" i="16"/>
  <c r="P177" i="16"/>
  <c r="Q177" i="16"/>
  <c r="P178" i="16"/>
  <c r="F179" i="16"/>
  <c r="G179" i="16"/>
  <c r="H179" i="16"/>
  <c r="I179" i="16"/>
  <c r="K179" i="16"/>
  <c r="L179" i="16"/>
  <c r="M179" i="16"/>
  <c r="N179" i="16"/>
  <c r="O179" i="16"/>
  <c r="P179" i="16"/>
  <c r="F185" i="16"/>
  <c r="H185" i="16"/>
  <c r="K185" i="16"/>
  <c r="L185" i="16"/>
  <c r="N185" i="16"/>
  <c r="O185" i="16"/>
  <c r="P185" i="16"/>
  <c r="C186" i="16"/>
  <c r="D186" i="16"/>
  <c r="F186" i="16"/>
  <c r="G186" i="16"/>
  <c r="H186" i="16"/>
  <c r="J186" i="16"/>
  <c r="N186" i="16"/>
  <c r="O186" i="16"/>
  <c r="N187" i="16"/>
  <c r="C189" i="16"/>
  <c r="L189" i="16"/>
  <c r="N189" i="16"/>
  <c r="F190" i="16"/>
  <c r="G190" i="16"/>
  <c r="H190" i="16"/>
  <c r="J190" i="16"/>
  <c r="N190" i="16"/>
  <c r="K191" i="16"/>
  <c r="P191" i="16"/>
  <c r="K192" i="16"/>
  <c r="D193" i="16"/>
  <c r="F193" i="16"/>
  <c r="G193" i="16"/>
  <c r="H193" i="16"/>
  <c r="J193" i="16"/>
  <c r="K193" i="16"/>
  <c r="L193" i="16"/>
  <c r="N193" i="16"/>
  <c r="F194" i="16"/>
  <c r="G194" i="16"/>
  <c r="P194" i="16"/>
  <c r="H195" i="16"/>
  <c r="J195" i="16"/>
  <c r="K195" i="16"/>
  <c r="L195" i="16"/>
  <c r="N195" i="16"/>
  <c r="O195" i="16"/>
  <c r="P195" i="16"/>
  <c r="K196" i="16"/>
  <c r="L196" i="16"/>
  <c r="F197" i="16"/>
  <c r="O198" i="16"/>
  <c r="P198" i="16"/>
  <c r="H201" i="16"/>
  <c r="K201" i="16"/>
  <c r="L201" i="16"/>
  <c r="M201" i="16"/>
  <c r="N201" i="16"/>
  <c r="E202" i="16"/>
  <c r="F202" i="16"/>
  <c r="F203" i="16"/>
  <c r="G203" i="16"/>
  <c r="H203" i="16"/>
  <c r="M205" i="16"/>
  <c r="D206" i="16"/>
  <c r="M206" i="16"/>
  <c r="N206" i="16"/>
  <c r="F208" i="16"/>
  <c r="G208" i="16"/>
  <c r="H208" i="16"/>
  <c r="B209" i="16"/>
  <c r="C209" i="16"/>
  <c r="D209" i="16"/>
  <c r="E209" i="16"/>
  <c r="F210" i="16"/>
  <c r="J210" i="16"/>
  <c r="K210" i="16"/>
  <c r="M210" i="16"/>
  <c r="N210" i="16"/>
  <c r="F211" i="16"/>
  <c r="G211" i="16"/>
  <c r="H211" i="16"/>
  <c r="C212" i="16"/>
  <c r="D212" i="16"/>
  <c r="E212" i="16"/>
  <c r="F212" i="16"/>
  <c r="G212" i="16"/>
  <c r="B214" i="16"/>
  <c r="C214" i="16"/>
  <c r="D214" i="16"/>
  <c r="E214" i="16"/>
  <c r="F214" i="16"/>
  <c r="G214" i="16"/>
  <c r="H214" i="16"/>
  <c r="P214" i="16"/>
  <c r="N215" i="16"/>
  <c r="O215" i="16"/>
  <c r="E159" i="15"/>
  <c r="I164" i="15"/>
  <c r="N159" i="15"/>
  <c r="O164" i="15"/>
  <c r="D221" i="16"/>
  <c r="F221" i="16"/>
  <c r="H221" i="16"/>
  <c r="P221" i="16"/>
  <c r="D222" i="16"/>
  <c r="E160" i="15"/>
  <c r="F222" i="16"/>
  <c r="G160" i="15"/>
  <c r="I160" i="15"/>
  <c r="L222" i="16"/>
  <c r="P222" i="16"/>
  <c r="L223" i="16"/>
  <c r="Q161" i="15"/>
  <c r="B224" i="16"/>
  <c r="D224" i="16"/>
  <c r="G162" i="15"/>
  <c r="H224" i="16"/>
  <c r="P224" i="16"/>
  <c r="C225" i="17"/>
  <c r="D163" i="15"/>
  <c r="E163" i="15"/>
  <c r="F225" i="16"/>
  <c r="G225" i="17"/>
  <c r="H225" i="16"/>
  <c r="I163" i="15"/>
  <c r="J225" i="16"/>
  <c r="N225" i="16"/>
  <c r="O225" i="17"/>
  <c r="D226" i="16"/>
  <c r="F226" i="16"/>
  <c r="G226" i="17"/>
  <c r="D165" i="15"/>
  <c r="H227" i="16"/>
  <c r="K227" i="17"/>
  <c r="O227" i="17"/>
  <c r="P165" i="15"/>
  <c r="Q165" i="15"/>
  <c r="D173" i="15"/>
  <c r="H229" i="16"/>
  <c r="O168" i="15"/>
  <c r="P174" i="15"/>
  <c r="B230" i="16"/>
  <c r="G168" i="15"/>
  <c r="H230" i="16"/>
  <c r="E169" i="15"/>
  <c r="F231" i="16"/>
  <c r="G169" i="15"/>
  <c r="H231" i="16"/>
  <c r="J231" i="16"/>
  <c r="N231" i="16"/>
  <c r="H232" i="16"/>
  <c r="L170" i="15"/>
  <c r="O170" i="15"/>
  <c r="Q170" i="15"/>
  <c r="B233" i="16"/>
  <c r="D233" i="16"/>
  <c r="F233" i="16"/>
  <c r="G171" i="15"/>
  <c r="P233" i="16"/>
  <c r="C234" i="17"/>
  <c r="D234" i="16"/>
  <c r="E234" i="15"/>
  <c r="G234" i="17"/>
  <c r="H172" i="15"/>
  <c r="J234" i="16"/>
  <c r="B235" i="16"/>
  <c r="D235" i="16"/>
  <c r="F235" i="16"/>
  <c r="G173" i="15"/>
  <c r="P235" i="16"/>
  <c r="E174" i="15"/>
  <c r="G174" i="15"/>
  <c r="H174" i="15"/>
  <c r="I174" i="15"/>
  <c r="J236" i="16"/>
  <c r="O174" i="15"/>
  <c r="D175" i="15"/>
  <c r="E175" i="15"/>
  <c r="H175" i="15"/>
  <c r="L175" i="15"/>
  <c r="M175" i="15"/>
  <c r="N175" i="15"/>
  <c r="O175" i="15"/>
  <c r="P175" i="15"/>
  <c r="Q175" i="15"/>
  <c r="D176" i="15"/>
  <c r="B177" i="15"/>
  <c r="H177" i="15"/>
  <c r="L177" i="15"/>
  <c r="M177" i="15"/>
  <c r="N177" i="15"/>
  <c r="O177" i="15"/>
  <c r="P177" i="15"/>
  <c r="Q177" i="15"/>
  <c r="G178" i="15"/>
  <c r="D179" i="15"/>
  <c r="F179" i="15"/>
  <c r="H179" i="15"/>
  <c r="I179" i="15"/>
  <c r="G180" i="15"/>
  <c r="C198" i="15"/>
  <c r="G190" i="15"/>
  <c r="H188" i="15"/>
  <c r="O188" i="15"/>
  <c r="H240" i="16"/>
  <c r="L184" i="15"/>
  <c r="M184" i="15"/>
  <c r="N184" i="15"/>
  <c r="O184" i="15"/>
  <c r="P184" i="15"/>
  <c r="Q184" i="15"/>
  <c r="B241" i="16"/>
  <c r="C185" i="15"/>
  <c r="P241" i="16"/>
  <c r="F242" i="16"/>
  <c r="I186" i="15"/>
  <c r="K186" i="15"/>
  <c r="N242" i="16"/>
  <c r="O186" i="15"/>
  <c r="Q186" i="15"/>
  <c r="M187" i="15"/>
  <c r="O187" i="15"/>
  <c r="Q187" i="15"/>
  <c r="C188" i="15"/>
  <c r="M188" i="15"/>
  <c r="N188" i="15"/>
  <c r="P188" i="15"/>
  <c r="Q188" i="15"/>
  <c r="M189" i="15"/>
  <c r="N189" i="15"/>
  <c r="O189" i="15"/>
  <c r="P189" i="15"/>
  <c r="Q189" i="15"/>
  <c r="B190" i="15"/>
  <c r="C190" i="15"/>
  <c r="E190" i="15"/>
  <c r="F190" i="15"/>
  <c r="L190" i="15"/>
  <c r="B191" i="15"/>
  <c r="L191" i="15"/>
  <c r="M191" i="15"/>
  <c r="N191" i="15"/>
  <c r="O191" i="15"/>
  <c r="P191" i="15"/>
  <c r="Q191" i="15"/>
  <c r="B192" i="15"/>
  <c r="E192" i="15"/>
  <c r="F192" i="15"/>
  <c r="L246" i="17"/>
  <c r="N192" i="15"/>
  <c r="P192" i="15"/>
  <c r="Q192" i="15"/>
  <c r="B193" i="15"/>
  <c r="C193" i="15"/>
  <c r="D193" i="15"/>
  <c r="E193" i="15"/>
  <c r="F193" i="15"/>
  <c r="G193" i="15"/>
  <c r="H193" i="15"/>
  <c r="I193" i="15"/>
  <c r="J193" i="15"/>
  <c r="K193" i="15"/>
  <c r="L193" i="15"/>
  <c r="M193" i="15"/>
  <c r="N193" i="15"/>
  <c r="O193" i="15"/>
  <c r="Q193" i="15"/>
  <c r="E194" i="15"/>
  <c r="F194" i="15"/>
  <c r="P194" i="15"/>
  <c r="E195" i="15"/>
  <c r="F195" i="15"/>
  <c r="G195" i="15"/>
  <c r="I195" i="15"/>
  <c r="K195" i="15"/>
  <c r="N195" i="15"/>
  <c r="O195" i="15"/>
  <c r="P195" i="15"/>
  <c r="B196" i="15"/>
  <c r="L196" i="15"/>
  <c r="N196" i="15"/>
  <c r="O196" i="15"/>
  <c r="P196" i="15"/>
  <c r="Q196" i="15"/>
  <c r="B197" i="15"/>
  <c r="C197" i="15"/>
  <c r="D197" i="15"/>
  <c r="E197" i="15"/>
  <c r="F197" i="15"/>
  <c r="B198" i="15"/>
  <c r="L198" i="15"/>
  <c r="M198" i="15"/>
  <c r="N198" i="15"/>
  <c r="O198" i="15"/>
  <c r="P198" i="15"/>
  <c r="C207" i="15"/>
  <c r="H207" i="15"/>
  <c r="I213" i="15"/>
  <c r="J207" i="15"/>
  <c r="P249" i="17"/>
  <c r="H201" i="15"/>
  <c r="I201" i="15"/>
  <c r="J250" i="16"/>
  <c r="K201" i="15"/>
  <c r="L250" i="16"/>
  <c r="M201" i="15"/>
  <c r="O201" i="15"/>
  <c r="L202" i="15"/>
  <c r="M202" i="15"/>
  <c r="N202" i="15"/>
  <c r="O202" i="15"/>
  <c r="P202" i="15"/>
  <c r="B203" i="15"/>
  <c r="C203" i="15"/>
  <c r="D252" i="16"/>
  <c r="E203" i="15"/>
  <c r="G203" i="15"/>
  <c r="O203" i="15"/>
  <c r="P203" i="15"/>
  <c r="D253" i="16"/>
  <c r="I204" i="15"/>
  <c r="J204" i="15"/>
  <c r="K204" i="15"/>
  <c r="L204" i="15"/>
  <c r="N204" i="15"/>
  <c r="O204" i="15"/>
  <c r="P204" i="15"/>
  <c r="Q204" i="15"/>
  <c r="B254" i="17"/>
  <c r="M205" i="15"/>
  <c r="N205" i="15"/>
  <c r="O205" i="15"/>
  <c r="Q205" i="15"/>
  <c r="B255" i="17"/>
  <c r="G206" i="15"/>
  <c r="H206" i="15"/>
  <c r="I206" i="15"/>
  <c r="J206" i="15"/>
  <c r="K206" i="15"/>
  <c r="L206" i="15"/>
  <c r="M206" i="15"/>
  <c r="N206" i="15"/>
  <c r="P255" i="17"/>
  <c r="K207" i="15"/>
  <c r="L207" i="15"/>
  <c r="N207" i="15"/>
  <c r="O207" i="15"/>
  <c r="P207" i="15"/>
  <c r="Q207" i="15"/>
  <c r="P208" i="15"/>
  <c r="B256" i="17"/>
  <c r="C209" i="15"/>
  <c r="D256" i="17"/>
  <c r="E209" i="15"/>
  <c r="F209" i="15"/>
  <c r="G209" i="15"/>
  <c r="H209" i="15"/>
  <c r="I209" i="15"/>
  <c r="J256" i="17"/>
  <c r="K209" i="15"/>
  <c r="L256" i="17"/>
  <c r="N209" i="15"/>
  <c r="O209" i="15"/>
  <c r="Q209" i="15"/>
  <c r="D210" i="15"/>
  <c r="I210" i="15"/>
  <c r="J210" i="15"/>
  <c r="K210" i="15"/>
  <c r="L210" i="15"/>
  <c r="M210" i="15"/>
  <c r="N210" i="15"/>
  <c r="O210" i="15"/>
  <c r="B211" i="15"/>
  <c r="C211" i="15"/>
  <c r="D211" i="15"/>
  <c r="E211" i="15"/>
  <c r="F211" i="15"/>
  <c r="G211" i="15"/>
  <c r="H211" i="15"/>
  <c r="I211" i="15"/>
  <c r="O211" i="15"/>
  <c r="P211" i="15"/>
  <c r="B257" i="17"/>
  <c r="D257" i="17"/>
  <c r="G212" i="15"/>
  <c r="H212" i="15"/>
  <c r="I212" i="15"/>
  <c r="K212" i="15"/>
  <c r="M212" i="15"/>
  <c r="N212" i="15"/>
  <c r="O212" i="15"/>
  <c r="P257" i="17"/>
  <c r="Q212" i="15"/>
  <c r="K213" i="15"/>
  <c r="L213" i="15"/>
  <c r="P213" i="15"/>
  <c r="Q213" i="15"/>
  <c r="B214" i="15"/>
  <c r="C214" i="15"/>
  <c r="D214" i="15"/>
  <c r="E214" i="15"/>
  <c r="F214" i="15"/>
  <c r="G214" i="15"/>
  <c r="H214" i="15"/>
  <c r="L214" i="15"/>
  <c r="P214" i="15"/>
  <c r="K215" i="15"/>
  <c r="L215" i="15"/>
  <c r="M215" i="15"/>
  <c r="N215" i="15"/>
  <c r="O215" i="15"/>
  <c r="P215" i="15"/>
  <c r="Q215" i="15"/>
  <c r="G159" i="15"/>
  <c r="H159" i="15"/>
  <c r="I159" i="15"/>
  <c r="J159" i="15"/>
  <c r="K159" i="15"/>
  <c r="L159" i="15"/>
  <c r="B160" i="15"/>
  <c r="J160" i="15"/>
  <c r="K160" i="15"/>
  <c r="B161" i="15"/>
  <c r="C161" i="15"/>
  <c r="D161" i="15"/>
  <c r="E161" i="15"/>
  <c r="F161" i="15"/>
  <c r="G161" i="15"/>
  <c r="H161" i="15"/>
  <c r="I161" i="15"/>
  <c r="J161" i="15"/>
  <c r="K161" i="15"/>
  <c r="L161" i="15"/>
  <c r="M161" i="15"/>
  <c r="B162" i="15"/>
  <c r="E162" i="15"/>
  <c r="F162" i="15"/>
  <c r="H162" i="15"/>
  <c r="I162" i="15"/>
  <c r="B163" i="15"/>
  <c r="C163" i="15"/>
  <c r="J163" i="15"/>
  <c r="K163" i="15"/>
  <c r="N163" i="15"/>
  <c r="B165" i="15"/>
  <c r="C165" i="15"/>
  <c r="E165" i="15"/>
  <c r="F165" i="15"/>
  <c r="G165" i="15"/>
  <c r="H165" i="15"/>
  <c r="I165" i="15"/>
  <c r="J165" i="15"/>
  <c r="K165" i="15"/>
  <c r="L165" i="15"/>
  <c r="M165" i="15"/>
  <c r="N165" i="15"/>
  <c r="O165" i="15"/>
  <c r="H168" i="15"/>
  <c r="I168" i="15"/>
  <c r="K168" i="15"/>
  <c r="B169" i="15"/>
  <c r="C169" i="15"/>
  <c r="I169" i="15"/>
  <c r="K169" i="15"/>
  <c r="L169" i="15"/>
  <c r="M169" i="15"/>
  <c r="N169" i="15"/>
  <c r="B170" i="15"/>
  <c r="C170" i="15"/>
  <c r="D170" i="15"/>
  <c r="E170" i="15"/>
  <c r="F170" i="15"/>
  <c r="G170" i="15"/>
  <c r="I170" i="15"/>
  <c r="K170" i="15"/>
  <c r="C171" i="15"/>
  <c r="E171" i="15"/>
  <c r="F171" i="15"/>
  <c r="H171" i="15"/>
  <c r="I171" i="15"/>
  <c r="B172" i="15"/>
  <c r="E172" i="15"/>
  <c r="F172" i="15"/>
  <c r="I172" i="15"/>
  <c r="K172" i="15"/>
  <c r="B173" i="15"/>
  <c r="C173" i="15"/>
  <c r="E173" i="15"/>
  <c r="F173" i="15"/>
  <c r="K173" i="15"/>
  <c r="O173" i="15"/>
  <c r="Q173" i="15"/>
  <c r="F174" i="15"/>
  <c r="B175" i="15"/>
  <c r="F175" i="15"/>
  <c r="G175" i="15"/>
  <c r="I175" i="15"/>
  <c r="J175" i="15"/>
  <c r="K175" i="15"/>
  <c r="B176" i="15"/>
  <c r="E176" i="15"/>
  <c r="F176" i="15"/>
  <c r="G176" i="15"/>
  <c r="H176" i="15"/>
  <c r="I176" i="15"/>
  <c r="K176" i="15"/>
  <c r="L176" i="15"/>
  <c r="N176" i="15"/>
  <c r="C177" i="15"/>
  <c r="D177" i="15"/>
  <c r="E177" i="15"/>
  <c r="F177" i="15"/>
  <c r="G177" i="15"/>
  <c r="I177" i="15"/>
  <c r="J177" i="15"/>
  <c r="K177" i="15"/>
  <c r="B178" i="15"/>
  <c r="D178" i="15"/>
  <c r="E178" i="15"/>
  <c r="F178" i="15"/>
  <c r="H178" i="15"/>
  <c r="I178" i="15"/>
  <c r="O178" i="15"/>
  <c r="Q178" i="15"/>
  <c r="B179" i="15"/>
  <c r="C179" i="15"/>
  <c r="E179" i="15"/>
  <c r="G179" i="15"/>
  <c r="J179" i="15"/>
  <c r="K179" i="15"/>
  <c r="B180" i="15"/>
  <c r="E180" i="15"/>
  <c r="F180" i="15"/>
  <c r="K180" i="15"/>
  <c r="B184" i="15"/>
  <c r="C184" i="15"/>
  <c r="F184" i="15"/>
  <c r="G184" i="15"/>
  <c r="I184" i="15"/>
  <c r="B185" i="15"/>
  <c r="N185" i="15"/>
  <c r="P185" i="15"/>
  <c r="Q185" i="15"/>
  <c r="B186" i="15"/>
  <c r="C186" i="15"/>
  <c r="D186" i="15"/>
  <c r="E186" i="15"/>
  <c r="F186" i="15"/>
  <c r="G186" i="15"/>
  <c r="N186" i="15"/>
  <c r="B188" i="15"/>
  <c r="B189" i="15"/>
  <c r="C189" i="15"/>
  <c r="D189" i="15"/>
  <c r="E189" i="15"/>
  <c r="F189" i="15"/>
  <c r="G189" i="15"/>
  <c r="I189" i="15"/>
  <c r="K189" i="15"/>
  <c r="N190" i="15"/>
  <c r="P190" i="15"/>
  <c r="Q190" i="15"/>
  <c r="H191" i="15"/>
  <c r="I191" i="15"/>
  <c r="J191" i="15"/>
  <c r="P193" i="15"/>
  <c r="B194" i="15"/>
  <c r="C194" i="15"/>
  <c r="K194" i="15"/>
  <c r="N194" i="15"/>
  <c r="Q194" i="15"/>
  <c r="B195" i="15"/>
  <c r="C195" i="15"/>
  <c r="D195" i="15"/>
  <c r="Q195" i="15"/>
  <c r="C196" i="15"/>
  <c r="K197" i="15"/>
  <c r="L197" i="15"/>
  <c r="M197" i="15"/>
  <c r="N197" i="15"/>
  <c r="P197" i="15"/>
  <c r="Q197" i="15"/>
  <c r="Q198" i="15"/>
  <c r="B201" i="15"/>
  <c r="D201" i="15"/>
  <c r="G201" i="15"/>
  <c r="I202" i="15"/>
  <c r="J202" i="15"/>
  <c r="K202" i="15"/>
  <c r="H203" i="15"/>
  <c r="I203" i="15"/>
  <c r="J203" i="15"/>
  <c r="K203" i="15"/>
  <c r="L203" i="15"/>
  <c r="M203" i="15"/>
  <c r="N203" i="15"/>
  <c r="Q203" i="15"/>
  <c r="B204" i="15"/>
  <c r="C204" i="15"/>
  <c r="D204" i="15"/>
  <c r="I205" i="15"/>
  <c r="J205" i="15"/>
  <c r="K205" i="15"/>
  <c r="O206" i="15"/>
  <c r="P206" i="15"/>
  <c r="Q206" i="15"/>
  <c r="I207" i="15"/>
  <c r="M207" i="15"/>
  <c r="J208" i="15"/>
  <c r="K208" i="15"/>
  <c r="L208" i="15"/>
  <c r="M208" i="15"/>
  <c r="N208" i="15"/>
  <c r="O208" i="15"/>
  <c r="Q208" i="15"/>
  <c r="L209" i="15"/>
  <c r="M209" i="15"/>
  <c r="P210" i="15"/>
  <c r="Q210" i="15"/>
  <c r="J211" i="15"/>
  <c r="L211" i="15"/>
  <c r="N211" i="15"/>
  <c r="Q211" i="15"/>
  <c r="B212" i="15"/>
  <c r="C212" i="15"/>
  <c r="D212" i="15"/>
  <c r="J213" i="15"/>
  <c r="M213" i="15"/>
  <c r="N213" i="15"/>
  <c r="O213" i="15"/>
  <c r="I214" i="15"/>
  <c r="J214" i="15"/>
  <c r="K214" i="15"/>
  <c r="M214" i="15"/>
  <c r="N214" i="15"/>
  <c r="O214" i="15"/>
  <c r="Q214" i="15"/>
  <c r="I215" i="15"/>
  <c r="M235" i="15"/>
  <c r="M241" i="15"/>
  <c r="Q242" i="15"/>
  <c r="Q246" i="15"/>
  <c r="E250" i="15"/>
  <c r="E254" i="15"/>
  <c r="B5" i="6"/>
  <c r="D5" i="6"/>
  <c r="F5" i="6"/>
  <c r="H5" i="6"/>
  <c r="J5" i="6"/>
  <c r="L5" i="6"/>
  <c r="N5" i="6"/>
  <c r="P5" i="6"/>
  <c r="B6" i="6"/>
  <c r="C80" i="14"/>
  <c r="F6" i="6"/>
  <c r="J6" i="6"/>
  <c r="M80" i="14"/>
  <c r="N6" i="6"/>
  <c r="B7" i="6"/>
  <c r="F7" i="6"/>
  <c r="J7" i="6"/>
  <c r="M81" i="14"/>
  <c r="O81" i="14"/>
  <c r="C82" i="14"/>
  <c r="J8" i="6"/>
  <c r="N8" i="6"/>
  <c r="B90" i="14"/>
  <c r="C90" i="14"/>
  <c r="M84" i="14"/>
  <c r="O80" i="14"/>
  <c r="Q222" i="15"/>
  <c r="C91" i="14"/>
  <c r="E230" i="15"/>
  <c r="F92" i="14"/>
  <c r="G92" i="14"/>
  <c r="K92" i="14"/>
  <c r="N92" i="14"/>
  <c r="O92" i="14"/>
  <c r="J93" i="14"/>
  <c r="M93" i="14"/>
  <c r="C94" i="14"/>
  <c r="K82" i="14"/>
  <c r="M34" i="6"/>
  <c r="M40" i="6"/>
  <c r="L86" i="14"/>
  <c r="B58" i="6"/>
  <c r="C87" i="14"/>
  <c r="D58" i="6"/>
  <c r="E58" i="6"/>
  <c r="F58" i="6"/>
  <c r="G87" i="14"/>
  <c r="H58" i="6"/>
  <c r="L58" i="6"/>
  <c r="N58" i="6"/>
  <c r="P58" i="6"/>
  <c r="C88" i="14"/>
  <c r="E59" i="6"/>
  <c r="F59" i="6"/>
  <c r="G59" i="6"/>
  <c r="H88" i="14"/>
  <c r="I59" i="6"/>
  <c r="K59" i="6"/>
  <c r="L88" i="14"/>
  <c r="N59" i="6"/>
  <c r="Q59" i="6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73" i="14"/>
  <c r="B102" i="6" s="1"/>
  <c r="D73" i="14"/>
  <c r="E73" i="14"/>
  <c r="F73" i="14"/>
  <c r="F102" i="6" s="1"/>
  <c r="G73" i="14"/>
  <c r="G102" i="6" s="1"/>
  <c r="H73" i="14"/>
  <c r="I73" i="14"/>
  <c r="I102" i="6" s="1"/>
  <c r="J73" i="14"/>
  <c r="J102" i="6" s="1"/>
  <c r="K73" i="14"/>
  <c r="K102" i="6" s="1"/>
  <c r="L73" i="14"/>
  <c r="M73" i="14"/>
  <c r="N73" i="14"/>
  <c r="N102" i="6" s="1"/>
  <c r="O73" i="14"/>
  <c r="O102" i="6" s="1"/>
  <c r="P73" i="14"/>
  <c r="Q73" i="14"/>
  <c r="C76" i="14"/>
  <c r="C105" i="6" s="1"/>
  <c r="D76" i="14"/>
  <c r="E76" i="14"/>
  <c r="E105" i="6" s="1"/>
  <c r="G76" i="14"/>
  <c r="G105" i="6" s="1"/>
  <c r="H76" i="14"/>
  <c r="I76" i="14"/>
  <c r="I105" i="6" s="1"/>
  <c r="K76" i="14"/>
  <c r="L76" i="14"/>
  <c r="M76" i="14"/>
  <c r="M105" i="6" s="1"/>
  <c r="O76" i="14"/>
  <c r="O105" i="6" s="1"/>
  <c r="P76" i="14"/>
  <c r="J77" i="14"/>
  <c r="J106" i="6" s="1"/>
  <c r="P77" i="14"/>
  <c r="P106" i="6" s="1"/>
  <c r="B80" i="14"/>
  <c r="F80" i="14"/>
  <c r="G80" i="14"/>
  <c r="J80" i="14"/>
  <c r="K80" i="14"/>
  <c r="N80" i="14"/>
  <c r="F81" i="14"/>
  <c r="G81" i="14"/>
  <c r="J81" i="14"/>
  <c r="K81" i="14"/>
  <c r="N82" i="14"/>
  <c r="O82" i="14"/>
  <c r="F90" i="14"/>
  <c r="G90" i="14"/>
  <c r="J90" i="14"/>
  <c r="K90" i="14"/>
  <c r="M90" i="14"/>
  <c r="N90" i="14"/>
  <c r="O90" i="14"/>
  <c r="F91" i="14"/>
  <c r="G91" i="14"/>
  <c r="K91" i="14"/>
  <c r="M91" i="14"/>
  <c r="N91" i="14"/>
  <c r="O91" i="14"/>
  <c r="F93" i="14"/>
  <c r="G93" i="14"/>
  <c r="K93" i="14"/>
  <c r="N93" i="14"/>
  <c r="O93" i="14"/>
  <c r="B94" i="14"/>
  <c r="N94" i="14"/>
  <c r="O94" i="14"/>
  <c r="I138" i="13"/>
  <c r="B108" i="13"/>
  <c r="C108" i="13"/>
  <c r="D108" i="13"/>
  <c r="E108" i="13"/>
  <c r="M108" i="13"/>
  <c r="Q108" i="13"/>
  <c r="B112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B54" i="10"/>
  <c r="B99" i="6" s="1"/>
  <c r="D54" i="10"/>
  <c r="F54" i="10"/>
  <c r="F99" i="6" s="1"/>
  <c r="L54" i="10"/>
  <c r="N54" i="10"/>
  <c r="N99" i="6" s="1"/>
  <c r="P54" i="10"/>
  <c r="P99" i="6" s="1"/>
  <c r="B116" i="13"/>
  <c r="C116" i="13"/>
  <c r="D116" i="13"/>
  <c r="E146" i="13"/>
  <c r="I146" i="13"/>
  <c r="J146" i="13"/>
  <c r="K146" i="13"/>
  <c r="L146" i="13"/>
  <c r="M146" i="13"/>
  <c r="P116" i="13"/>
  <c r="Q146" i="13"/>
  <c r="C117" i="13"/>
  <c r="F117" i="13"/>
  <c r="G117" i="13"/>
  <c r="H117" i="13"/>
  <c r="I117" i="13"/>
  <c r="J117" i="13"/>
  <c r="K117" i="13"/>
  <c r="L117" i="13"/>
  <c r="M117" i="13"/>
  <c r="N117" i="13"/>
  <c r="O117" i="13"/>
  <c r="P117" i="13"/>
  <c r="G118" i="13"/>
  <c r="I148" i="13"/>
  <c r="J118" i="13"/>
  <c r="L118" i="13"/>
  <c r="M118" i="13"/>
  <c r="O118" i="13"/>
  <c r="C119" i="13"/>
  <c r="F119" i="13"/>
  <c r="H149" i="13"/>
  <c r="I149" i="13"/>
  <c r="J149" i="13"/>
  <c r="K149" i="13"/>
  <c r="L149" i="13"/>
  <c r="M149" i="13"/>
  <c r="N149" i="13"/>
  <c r="O149" i="13"/>
  <c r="P149" i="13"/>
  <c r="Q149" i="13"/>
  <c r="B122" i="13"/>
  <c r="C152" i="13"/>
  <c r="D122" i="13"/>
  <c r="E122" i="13"/>
  <c r="F122" i="13"/>
  <c r="K122" i="13"/>
  <c r="L122" i="13"/>
  <c r="M122" i="13"/>
  <c r="N122" i="13"/>
  <c r="O122" i="13"/>
  <c r="P122" i="13"/>
  <c r="Q122" i="13"/>
  <c r="E125" i="13"/>
  <c r="G125" i="13"/>
  <c r="I125" i="13"/>
  <c r="J125" i="13"/>
  <c r="K125" i="13"/>
  <c r="L125" i="13"/>
  <c r="M125" i="13"/>
  <c r="N125" i="13"/>
  <c r="O125" i="13"/>
  <c r="P125" i="13"/>
  <c r="Q125" i="13"/>
  <c r="B129" i="13"/>
  <c r="C129" i="13"/>
  <c r="P129" i="13"/>
  <c r="Q129" i="13"/>
  <c r="B55" i="10"/>
  <c r="B100" i="6" s="1"/>
  <c r="D55" i="10"/>
  <c r="D100" i="6" s="1"/>
  <c r="B99" i="13"/>
  <c r="K99" i="13"/>
  <c r="L99" i="13"/>
  <c r="M99" i="13"/>
  <c r="N99" i="13"/>
  <c r="O99" i="13"/>
  <c r="P99" i="13"/>
  <c r="Q99" i="13"/>
  <c r="N100" i="13"/>
  <c r="H101" i="13"/>
  <c r="K101" i="13"/>
  <c r="L101" i="13"/>
  <c r="O101" i="13"/>
  <c r="D102" i="13"/>
  <c r="H102" i="13"/>
  <c r="J102" i="13"/>
  <c r="F108" i="13"/>
  <c r="G108" i="13"/>
  <c r="H108" i="13"/>
  <c r="I108" i="13"/>
  <c r="J108" i="13"/>
  <c r="K108" i="13"/>
  <c r="L108" i="13"/>
  <c r="N108" i="13"/>
  <c r="O108" i="13"/>
  <c r="P108" i="13"/>
  <c r="O116" i="13"/>
  <c r="Q116" i="13"/>
  <c r="B117" i="13"/>
  <c r="D117" i="13"/>
  <c r="E117" i="13"/>
  <c r="H118" i="13"/>
  <c r="K118" i="13"/>
  <c r="N118" i="13"/>
  <c r="P118" i="13"/>
  <c r="Q118" i="13"/>
  <c r="I119" i="13"/>
  <c r="L119" i="13"/>
  <c r="P119" i="13"/>
  <c r="Q119" i="13"/>
  <c r="B125" i="13"/>
  <c r="C125" i="13"/>
  <c r="D125" i="13"/>
  <c r="F125" i="13"/>
  <c r="H125" i="13"/>
  <c r="D129" i="13"/>
  <c r="E129" i="13"/>
  <c r="F129" i="13"/>
  <c r="G129" i="13"/>
  <c r="H129" i="13"/>
  <c r="I129" i="13"/>
  <c r="J129" i="13"/>
  <c r="K129" i="13"/>
  <c r="L129" i="13"/>
  <c r="M129" i="13"/>
  <c r="N129" i="13"/>
  <c r="D135" i="13"/>
  <c r="F135" i="13"/>
  <c r="G135" i="13"/>
  <c r="H135" i="13"/>
  <c r="J135" i="13"/>
  <c r="K135" i="13"/>
  <c r="L135" i="13"/>
  <c r="J136" i="13"/>
  <c r="K136" i="13"/>
  <c r="L136" i="13"/>
  <c r="M136" i="13"/>
  <c r="N136" i="13"/>
  <c r="C137" i="13"/>
  <c r="D137" i="13"/>
  <c r="F137" i="13"/>
  <c r="G137" i="13"/>
  <c r="H137" i="13"/>
  <c r="F138" i="13"/>
  <c r="G138" i="13"/>
  <c r="H138" i="13"/>
  <c r="J138" i="13"/>
  <c r="B146" i="13"/>
  <c r="C146" i="13"/>
  <c r="O146" i="13"/>
  <c r="B147" i="13"/>
  <c r="C147" i="13"/>
  <c r="D147" i="13"/>
  <c r="E147" i="13"/>
  <c r="F147" i="13"/>
  <c r="G148" i="13"/>
  <c r="H148" i="13"/>
  <c r="J148" i="13"/>
  <c r="K148" i="13"/>
  <c r="M148" i="13"/>
  <c r="N148" i="13"/>
  <c r="O148" i="13"/>
  <c r="P148" i="13"/>
  <c r="Q148" i="13"/>
  <c r="F149" i="13"/>
  <c r="B152" i="13"/>
  <c r="E152" i="13"/>
  <c r="O152" i="13"/>
  <c r="P152" i="13"/>
  <c r="Q152" i="13"/>
  <c r="M99" i="12"/>
  <c r="N99" i="12"/>
  <c r="I103" i="12"/>
  <c r="K103" i="12"/>
  <c r="L103" i="12"/>
  <c r="M103" i="12"/>
  <c r="N103" i="12"/>
  <c r="O103" i="12"/>
  <c r="P103" i="12"/>
  <c r="B140" i="12"/>
  <c r="H104" i="12"/>
  <c r="B141" i="12"/>
  <c r="C105" i="12"/>
  <c r="L105" i="12"/>
  <c r="M105" i="12"/>
  <c r="N105" i="12"/>
  <c r="B142" i="12"/>
  <c r="G106" i="12"/>
  <c r="H106" i="12"/>
  <c r="I106" i="12"/>
  <c r="P106" i="12"/>
  <c r="H107" i="12"/>
  <c r="I107" i="12"/>
  <c r="J107" i="12"/>
  <c r="K107" i="12"/>
  <c r="L107" i="12"/>
  <c r="M107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H109" i="12"/>
  <c r="J143" i="12"/>
  <c r="K109" i="12"/>
  <c r="L109" i="12"/>
  <c r="N143" i="12"/>
  <c r="O109" i="12"/>
  <c r="P109" i="12"/>
  <c r="B110" i="12"/>
  <c r="C110" i="12"/>
  <c r="I110" i="12"/>
  <c r="K110" i="12"/>
  <c r="N110" i="12"/>
  <c r="P110" i="12"/>
  <c r="Q110" i="12"/>
  <c r="B111" i="12"/>
  <c r="I111" i="12"/>
  <c r="J111" i="12"/>
  <c r="K111" i="12"/>
  <c r="L111" i="12"/>
  <c r="M111" i="12"/>
  <c r="N111" i="12"/>
  <c r="P111" i="12"/>
  <c r="G112" i="12"/>
  <c r="H112" i="12"/>
  <c r="I112" i="12"/>
  <c r="J112" i="12"/>
  <c r="K112" i="12"/>
  <c r="L112" i="12"/>
  <c r="M112" i="12"/>
  <c r="N112" i="12"/>
  <c r="O112" i="12"/>
  <c r="P112" i="12"/>
  <c r="Q112" i="12"/>
  <c r="B122" i="12"/>
  <c r="D119" i="12"/>
  <c r="E129" i="12"/>
  <c r="F119" i="12"/>
  <c r="G120" i="12"/>
  <c r="H125" i="12"/>
  <c r="I125" i="12"/>
  <c r="J125" i="12"/>
  <c r="L120" i="12"/>
  <c r="H116" i="12"/>
  <c r="I116" i="12"/>
  <c r="J146" i="12"/>
  <c r="K116" i="12"/>
  <c r="L116" i="12"/>
  <c r="N116" i="12"/>
  <c r="O116" i="12"/>
  <c r="O117" i="12"/>
  <c r="P117" i="12"/>
  <c r="Q117" i="12"/>
  <c r="B148" i="12"/>
  <c r="C118" i="12"/>
  <c r="D118" i="12"/>
  <c r="E118" i="12"/>
  <c r="F148" i="12"/>
  <c r="G118" i="12"/>
  <c r="K118" i="12"/>
  <c r="L118" i="12"/>
  <c r="M118" i="12"/>
  <c r="H119" i="12"/>
  <c r="I119" i="12"/>
  <c r="K119" i="12"/>
  <c r="L119" i="12"/>
  <c r="M119" i="12"/>
  <c r="N149" i="12"/>
  <c r="Q119" i="12"/>
  <c r="H121" i="12"/>
  <c r="I121" i="12"/>
  <c r="J121" i="12"/>
  <c r="K121" i="12"/>
  <c r="L121" i="12"/>
  <c r="M121" i="12"/>
  <c r="N121" i="12"/>
  <c r="O121" i="12"/>
  <c r="P121" i="12"/>
  <c r="Q121" i="12"/>
  <c r="H122" i="12"/>
  <c r="I122" i="12"/>
  <c r="K122" i="12"/>
  <c r="L122" i="12"/>
  <c r="M122" i="12"/>
  <c r="N152" i="12"/>
  <c r="O122" i="12"/>
  <c r="P122" i="12"/>
  <c r="B124" i="12"/>
  <c r="C124" i="12"/>
  <c r="E124" i="12"/>
  <c r="F124" i="12"/>
  <c r="G124" i="12"/>
  <c r="H124" i="12"/>
  <c r="I124" i="12"/>
  <c r="J124" i="12"/>
  <c r="K124" i="12"/>
  <c r="L124" i="12"/>
  <c r="M124" i="12"/>
  <c r="N124" i="12"/>
  <c r="Q124" i="12"/>
  <c r="O125" i="12"/>
  <c r="P125" i="12"/>
  <c r="Q125" i="12"/>
  <c r="C126" i="12"/>
  <c r="D126" i="12"/>
  <c r="E126" i="12"/>
  <c r="F154" i="12"/>
  <c r="G126" i="12"/>
  <c r="H126" i="12"/>
  <c r="L126" i="12"/>
  <c r="N126" i="12"/>
  <c r="H127" i="12"/>
  <c r="I127" i="12"/>
  <c r="J127" i="12"/>
  <c r="K127" i="12"/>
  <c r="L127" i="12"/>
  <c r="M127" i="12"/>
  <c r="N127" i="12"/>
  <c r="O127" i="12"/>
  <c r="P127" i="12"/>
  <c r="Q127" i="12"/>
  <c r="H128" i="12"/>
  <c r="L128" i="12"/>
  <c r="O128" i="12"/>
  <c r="P128" i="12"/>
  <c r="Q128" i="12"/>
  <c r="L129" i="12"/>
  <c r="G99" i="12"/>
  <c r="H99" i="12"/>
  <c r="I99" i="12"/>
  <c r="J99" i="12"/>
  <c r="K99" i="12"/>
  <c r="O99" i="12"/>
  <c r="H100" i="12"/>
  <c r="M100" i="12"/>
  <c r="N100" i="12"/>
  <c r="O100" i="12"/>
  <c r="P100" i="12"/>
  <c r="Q100" i="12"/>
  <c r="J101" i="12"/>
  <c r="K101" i="12"/>
  <c r="P101" i="12"/>
  <c r="Q101" i="12"/>
  <c r="H102" i="12"/>
  <c r="I102" i="12"/>
  <c r="J102" i="12"/>
  <c r="K102" i="12"/>
  <c r="L102" i="12"/>
  <c r="M102" i="12"/>
  <c r="N102" i="12"/>
  <c r="O102" i="12"/>
  <c r="P102" i="12"/>
  <c r="G104" i="12"/>
  <c r="I104" i="12"/>
  <c r="J104" i="12"/>
  <c r="K104" i="12"/>
  <c r="L104" i="12"/>
  <c r="M104" i="12"/>
  <c r="O104" i="12"/>
  <c r="P104" i="12"/>
  <c r="Q104" i="12"/>
  <c r="H105" i="12"/>
  <c r="I105" i="12"/>
  <c r="J105" i="12"/>
  <c r="K105" i="12"/>
  <c r="O105" i="12"/>
  <c r="P105" i="12"/>
  <c r="J106" i="12"/>
  <c r="K106" i="12"/>
  <c r="L106" i="12"/>
  <c r="M106" i="12"/>
  <c r="N106" i="12"/>
  <c r="O106" i="12"/>
  <c r="N107" i="12"/>
  <c r="O107" i="12"/>
  <c r="P107" i="12"/>
  <c r="F109" i="12"/>
  <c r="I109" i="12"/>
  <c r="M109" i="12"/>
  <c r="N109" i="12"/>
  <c r="H110" i="12"/>
  <c r="J110" i="12"/>
  <c r="L110" i="12"/>
  <c r="M110" i="12"/>
  <c r="O110" i="12"/>
  <c r="G111" i="12"/>
  <c r="H111" i="12"/>
  <c r="O111" i="12"/>
  <c r="M116" i="12"/>
  <c r="E117" i="12"/>
  <c r="G117" i="12"/>
  <c r="H117" i="12"/>
  <c r="J117" i="12"/>
  <c r="M117" i="12"/>
  <c r="N117" i="12"/>
  <c r="H118" i="12"/>
  <c r="I118" i="12"/>
  <c r="J118" i="12"/>
  <c r="N119" i="12"/>
  <c r="O119" i="12"/>
  <c r="P119" i="12"/>
  <c r="N122" i="12"/>
  <c r="Q122" i="12"/>
  <c r="H123" i="12"/>
  <c r="I123" i="12"/>
  <c r="J123" i="12"/>
  <c r="K123" i="12"/>
  <c r="L123" i="12"/>
  <c r="M123" i="12"/>
  <c r="N123" i="12"/>
  <c r="O123" i="12"/>
  <c r="D124" i="12"/>
  <c r="O124" i="12"/>
  <c r="P124" i="12"/>
  <c r="I126" i="12"/>
  <c r="J126" i="12"/>
  <c r="K126" i="12"/>
  <c r="M126" i="12"/>
  <c r="O126" i="12"/>
  <c r="P126" i="12"/>
  <c r="C127" i="12"/>
  <c r="E127" i="12"/>
  <c r="F127" i="12"/>
  <c r="G127" i="12"/>
  <c r="B128" i="12"/>
  <c r="F129" i="12"/>
  <c r="H129" i="12"/>
  <c r="I129" i="12"/>
  <c r="K129" i="12"/>
  <c r="N129" i="12"/>
  <c r="J135" i="12"/>
  <c r="N136" i="12"/>
  <c r="C108" i="11"/>
  <c r="D105" i="11"/>
  <c r="F105" i="11"/>
  <c r="G105" i="11"/>
  <c r="I109" i="11"/>
  <c r="J107" i="11"/>
  <c r="K134" i="12"/>
  <c r="N134" i="12"/>
  <c r="O111" i="11"/>
  <c r="P100" i="11"/>
  <c r="C103" i="11"/>
  <c r="E103" i="11"/>
  <c r="F103" i="11"/>
  <c r="G103" i="11"/>
  <c r="H139" i="13"/>
  <c r="P139" i="13"/>
  <c r="H140" i="13"/>
  <c r="J104" i="11"/>
  <c r="K104" i="11"/>
  <c r="L140" i="13"/>
  <c r="M104" i="11"/>
  <c r="H141" i="13"/>
  <c r="J141" i="12"/>
  <c r="K141" i="12"/>
  <c r="L141" i="13"/>
  <c r="O141" i="12"/>
  <c r="Q141" i="12"/>
  <c r="H142" i="13"/>
  <c r="L142" i="13"/>
  <c r="O106" i="11"/>
  <c r="Q106" i="11"/>
  <c r="B107" i="11"/>
  <c r="C107" i="11"/>
  <c r="E107" i="11"/>
  <c r="F107" i="11"/>
  <c r="G107" i="11"/>
  <c r="L108" i="11"/>
  <c r="P108" i="11"/>
  <c r="Q108" i="11"/>
  <c r="E109" i="11"/>
  <c r="P143" i="13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L111" i="11"/>
  <c r="M111" i="11"/>
  <c r="Q111" i="11"/>
  <c r="D112" i="11"/>
  <c r="H112" i="11"/>
  <c r="L112" i="11"/>
  <c r="O112" i="11"/>
  <c r="P112" i="11"/>
  <c r="Q112" i="11"/>
  <c r="L116" i="11"/>
  <c r="M145" i="12"/>
  <c r="O119" i="11"/>
  <c r="P119" i="11"/>
  <c r="B116" i="11"/>
  <c r="D116" i="11"/>
  <c r="E116" i="11"/>
  <c r="F116" i="11"/>
  <c r="G116" i="11"/>
  <c r="H116" i="11"/>
  <c r="B117" i="11"/>
  <c r="C147" i="12"/>
  <c r="D117" i="11"/>
  <c r="E117" i="11"/>
  <c r="F117" i="11"/>
  <c r="G147" i="12"/>
  <c r="H117" i="11"/>
  <c r="I117" i="11"/>
  <c r="M117" i="11"/>
  <c r="N117" i="11"/>
  <c r="D118" i="11"/>
  <c r="F118" i="11"/>
  <c r="H118" i="11"/>
  <c r="I118" i="11"/>
  <c r="J118" i="11"/>
  <c r="L118" i="11"/>
  <c r="N118" i="11"/>
  <c r="Q148" i="12"/>
  <c r="B119" i="11"/>
  <c r="E119" i="11"/>
  <c r="F119" i="11"/>
  <c r="H119" i="11"/>
  <c r="C120" i="11"/>
  <c r="D150" i="13"/>
  <c r="E120" i="11"/>
  <c r="F120" i="11"/>
  <c r="G150" i="12"/>
  <c r="H150" i="13"/>
  <c r="I120" i="11"/>
  <c r="J120" i="11"/>
  <c r="L150" i="13"/>
  <c r="N120" i="11"/>
  <c r="B121" i="11"/>
  <c r="E121" i="11"/>
  <c r="F121" i="11"/>
  <c r="P151" i="13"/>
  <c r="C152" i="12"/>
  <c r="E122" i="11"/>
  <c r="F122" i="11"/>
  <c r="G152" i="12"/>
  <c r="D153" i="13"/>
  <c r="E123" i="11"/>
  <c r="F123" i="11"/>
  <c r="G123" i="11"/>
  <c r="I123" i="11"/>
  <c r="J123" i="11"/>
  <c r="K153" i="12"/>
  <c r="M123" i="11"/>
  <c r="N123" i="11"/>
  <c r="F124" i="11"/>
  <c r="H124" i="11"/>
  <c r="I124" i="11"/>
  <c r="J124" i="11"/>
  <c r="K124" i="11"/>
  <c r="L124" i="11"/>
  <c r="M124" i="11"/>
  <c r="N124" i="11"/>
  <c r="O124" i="11"/>
  <c r="P124" i="11"/>
  <c r="F125" i="11"/>
  <c r="G125" i="11"/>
  <c r="H125" i="11"/>
  <c r="I125" i="11"/>
  <c r="M125" i="11"/>
  <c r="N125" i="11"/>
  <c r="O125" i="11"/>
  <c r="I126" i="11"/>
  <c r="J126" i="11"/>
  <c r="M126" i="11"/>
  <c r="O154" i="12"/>
  <c r="P154" i="13"/>
  <c r="Q154" i="12"/>
  <c r="C127" i="11"/>
  <c r="D127" i="11"/>
  <c r="E127" i="11"/>
  <c r="F127" i="11"/>
  <c r="G127" i="11"/>
  <c r="H127" i="11"/>
  <c r="B128" i="11"/>
  <c r="C128" i="11"/>
  <c r="D128" i="11"/>
  <c r="E128" i="11"/>
  <c r="F128" i="11"/>
  <c r="G128" i="11"/>
  <c r="H128" i="11"/>
  <c r="I128" i="11"/>
  <c r="J128" i="11"/>
  <c r="K128" i="11"/>
  <c r="L128" i="11"/>
  <c r="N128" i="11"/>
  <c r="O128" i="11"/>
  <c r="B129" i="11"/>
  <c r="D129" i="11"/>
  <c r="E129" i="11"/>
  <c r="F129" i="11"/>
  <c r="G129" i="11"/>
  <c r="F99" i="11"/>
  <c r="G99" i="11"/>
  <c r="J99" i="11"/>
  <c r="M99" i="11"/>
  <c r="N99" i="11"/>
  <c r="P99" i="11"/>
  <c r="Q99" i="11"/>
  <c r="B100" i="11"/>
  <c r="C100" i="11"/>
  <c r="I100" i="11"/>
  <c r="J100" i="11"/>
  <c r="Q100" i="11"/>
  <c r="E102" i="11"/>
  <c r="F102" i="11"/>
  <c r="I102" i="11"/>
  <c r="K102" i="11"/>
  <c r="B103" i="11"/>
  <c r="H103" i="11"/>
  <c r="I103" i="11"/>
  <c r="J103" i="11"/>
  <c r="K103" i="11"/>
  <c r="P103" i="11"/>
  <c r="Q103" i="11"/>
  <c r="B104" i="11"/>
  <c r="K105" i="11"/>
  <c r="L105" i="11"/>
  <c r="P105" i="11"/>
  <c r="Q105" i="11"/>
  <c r="F106" i="11"/>
  <c r="G106" i="11"/>
  <c r="K106" i="11"/>
  <c r="M106" i="11"/>
  <c r="N106" i="11"/>
  <c r="P107" i="11"/>
  <c r="Q107" i="11"/>
  <c r="B108" i="11"/>
  <c r="H108" i="11"/>
  <c r="I108" i="11"/>
  <c r="J108" i="11"/>
  <c r="M108" i="11"/>
  <c r="F109" i="11"/>
  <c r="P109" i="11"/>
  <c r="Q109" i="11"/>
  <c r="B110" i="11"/>
  <c r="C110" i="11"/>
  <c r="P111" i="11"/>
  <c r="B112" i="11"/>
  <c r="C112" i="11"/>
  <c r="E112" i="11"/>
  <c r="F112" i="11"/>
  <c r="G112" i="11"/>
  <c r="K112" i="11"/>
  <c r="M112" i="11"/>
  <c r="N112" i="11"/>
  <c r="J116" i="11"/>
  <c r="J117" i="11"/>
  <c r="K117" i="11"/>
  <c r="B118" i="11"/>
  <c r="C118" i="11"/>
  <c r="E118" i="11"/>
  <c r="G118" i="11"/>
  <c r="D119" i="11"/>
  <c r="M119" i="11"/>
  <c r="N119" i="11"/>
  <c r="B120" i="11"/>
  <c r="K121" i="11"/>
  <c r="L121" i="11"/>
  <c r="N121" i="11"/>
  <c r="B122" i="11"/>
  <c r="D122" i="11"/>
  <c r="H122" i="11"/>
  <c r="K122" i="11"/>
  <c r="B124" i="11"/>
  <c r="C124" i="11"/>
  <c r="D124" i="11"/>
  <c r="E124" i="11"/>
  <c r="G124" i="11"/>
  <c r="C125" i="11"/>
  <c r="D125" i="11"/>
  <c r="E125" i="11"/>
  <c r="J125" i="11"/>
  <c r="K125" i="11"/>
  <c r="C126" i="11"/>
  <c r="E126" i="11"/>
  <c r="F126" i="11"/>
  <c r="N126" i="11"/>
  <c r="O126" i="11"/>
  <c r="B127" i="11"/>
  <c r="C129" i="11"/>
  <c r="H129" i="11"/>
  <c r="I129" i="11"/>
  <c r="K129" i="11"/>
  <c r="L129" i="11"/>
  <c r="O129" i="11"/>
  <c r="Q152" i="11"/>
  <c r="B3" i="6"/>
  <c r="D3" i="6"/>
  <c r="E4" i="6"/>
  <c r="F3" i="6"/>
  <c r="G4" i="6"/>
  <c r="H3" i="6"/>
  <c r="I4" i="6"/>
  <c r="J3" i="6"/>
  <c r="K4" i="6"/>
  <c r="L3" i="6"/>
  <c r="M4" i="6"/>
  <c r="N3" i="6"/>
  <c r="P3" i="6"/>
  <c r="M62" i="10"/>
  <c r="O62" i="10"/>
  <c r="C63" i="10"/>
  <c r="E63" i="10"/>
  <c r="G63" i="10"/>
  <c r="C29" i="6"/>
  <c r="E29" i="6"/>
  <c r="I29" i="6"/>
  <c r="M29" i="6"/>
  <c r="Q29" i="6"/>
  <c r="E31" i="6"/>
  <c r="K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M35" i="6"/>
  <c r="C36" i="6"/>
  <c r="K37" i="6"/>
  <c r="I38" i="6"/>
  <c r="K40" i="6"/>
  <c r="M41" i="6"/>
  <c r="Q41" i="6"/>
  <c r="E43" i="6"/>
  <c r="I43" i="6"/>
  <c r="K43" i="6"/>
  <c r="M44" i="6"/>
  <c r="Q44" i="6"/>
  <c r="C45" i="6"/>
  <c r="I45" i="6"/>
  <c r="K45" i="6"/>
  <c r="K46" i="6"/>
  <c r="M47" i="6"/>
  <c r="Q47" i="6"/>
  <c r="C48" i="6"/>
  <c r="E49" i="6"/>
  <c r="I49" i="6"/>
  <c r="K49" i="6"/>
  <c r="B52" i="6"/>
  <c r="C52" i="6"/>
  <c r="E52" i="6"/>
  <c r="F52" i="6"/>
  <c r="G52" i="6"/>
  <c r="H46" i="10"/>
  <c r="I52" i="6"/>
  <c r="K52" i="6"/>
  <c r="B66" i="10"/>
  <c r="B155" i="6" s="1"/>
  <c r="C53" i="6"/>
  <c r="E53" i="6"/>
  <c r="F53" i="6"/>
  <c r="J53" i="6"/>
  <c r="K53" i="6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H54" i="10"/>
  <c r="H99" i="6" s="1"/>
  <c r="J54" i="10"/>
  <c r="J65" i="10" s="1"/>
  <c r="J154" i="6" s="1"/>
  <c r="F55" i="10"/>
  <c r="F100" i="6" s="1"/>
  <c r="H55" i="10"/>
  <c r="H100" i="6" s="1"/>
  <c r="J55" i="10"/>
  <c r="J100" i="6" s="1"/>
  <c r="L55" i="10"/>
  <c r="L100" i="6" s="1"/>
  <c r="N55" i="10"/>
  <c r="N100" i="6" s="1"/>
  <c r="P55" i="10"/>
  <c r="P100" i="6" s="1"/>
  <c r="G60" i="10"/>
  <c r="G62" i="10"/>
  <c r="K62" i="10"/>
  <c r="K63" i="10"/>
  <c r="M63" i="10"/>
  <c r="O63" i="10"/>
  <c r="A1" i="9"/>
  <c r="B40" i="9"/>
  <c r="B41" i="9"/>
  <c r="B125" i="6"/>
  <c r="H125" i="6"/>
  <c r="I125" i="6"/>
  <c r="J125" i="6"/>
  <c r="K125" i="6"/>
  <c r="L125" i="6"/>
  <c r="M125" i="6"/>
  <c r="A46" i="9"/>
  <c r="A52" i="9"/>
  <c r="A53" i="9"/>
  <c r="A1" i="8"/>
  <c r="A40" i="8"/>
  <c r="A46" i="8"/>
  <c r="A47" i="8"/>
  <c r="A1" i="7"/>
  <c r="A40" i="7"/>
  <c r="A46" i="7"/>
  <c r="A47" i="7"/>
  <c r="A1" i="6"/>
  <c r="C3" i="6"/>
  <c r="E3" i="6"/>
  <c r="G3" i="6"/>
  <c r="I3" i="6"/>
  <c r="K3" i="6"/>
  <c r="M3" i="6"/>
  <c r="O3" i="6"/>
  <c r="Q3" i="6"/>
  <c r="C4" i="6"/>
  <c r="O4" i="6"/>
  <c r="Q4" i="6"/>
  <c r="C5" i="6"/>
  <c r="E5" i="6"/>
  <c r="G5" i="6"/>
  <c r="I5" i="6"/>
  <c r="K5" i="6"/>
  <c r="M5" i="6"/>
  <c r="O5" i="6"/>
  <c r="Q5" i="6"/>
  <c r="C6" i="6"/>
  <c r="E6" i="6"/>
  <c r="G6" i="6"/>
  <c r="I6" i="6"/>
  <c r="K6" i="6"/>
  <c r="M6" i="6"/>
  <c r="O6" i="6"/>
  <c r="Q6" i="6"/>
  <c r="C7" i="6"/>
  <c r="E7" i="6"/>
  <c r="G7" i="6"/>
  <c r="I7" i="6"/>
  <c r="K7" i="6"/>
  <c r="M7" i="6"/>
  <c r="O7" i="6"/>
  <c r="Q7" i="6"/>
  <c r="C8" i="6"/>
  <c r="E8" i="6"/>
  <c r="G8" i="6"/>
  <c r="I8" i="6"/>
  <c r="K8" i="6"/>
  <c r="M8" i="6"/>
  <c r="O8" i="6"/>
  <c r="Q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B10" i="6"/>
  <c r="C10" i="6"/>
  <c r="D10" i="6"/>
  <c r="E10" i="6"/>
  <c r="F10" i="6"/>
  <c r="G10" i="6"/>
  <c r="H10" i="6"/>
  <c r="I10" i="6"/>
  <c r="J10" i="6"/>
  <c r="J134" i="6" s="1"/>
  <c r="K10" i="6"/>
  <c r="L10" i="6"/>
  <c r="M10" i="6"/>
  <c r="N10" i="6"/>
  <c r="O10" i="6"/>
  <c r="P10" i="6"/>
  <c r="Q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N135" i="6" s="1"/>
  <c r="O11" i="6"/>
  <c r="P11" i="6"/>
  <c r="Q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B15" i="6"/>
  <c r="C15" i="6"/>
  <c r="D15" i="6"/>
  <c r="D139" i="6" s="1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M31" i="6"/>
  <c r="Q32" i="6"/>
  <c r="I34" i="6"/>
  <c r="K34" i="6"/>
  <c r="I36" i="6"/>
  <c r="E37" i="6"/>
  <c r="I37" i="6"/>
  <c r="E38" i="6"/>
  <c r="K38" i="6"/>
  <c r="M38" i="6"/>
  <c r="Q38" i="6"/>
  <c r="C40" i="6"/>
  <c r="E40" i="6"/>
  <c r="I40" i="6"/>
  <c r="E45" i="6"/>
  <c r="I46" i="6"/>
  <c r="J52" i="6"/>
  <c r="M52" i="6"/>
  <c r="G53" i="6"/>
  <c r="E55" i="6"/>
  <c r="I55" i="6"/>
  <c r="K55" i="6"/>
  <c r="M55" i="6"/>
  <c r="M130" i="6" s="1"/>
  <c r="C57" i="6"/>
  <c r="E57" i="6"/>
  <c r="I57" i="6"/>
  <c r="K57" i="6"/>
  <c r="I58" i="6"/>
  <c r="K58" i="6"/>
  <c r="M58" i="6"/>
  <c r="Q58" i="6"/>
  <c r="C61" i="6"/>
  <c r="D61" i="6"/>
  <c r="E61" i="6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P62" i="6"/>
  <c r="Q62" i="6"/>
  <c r="C63" i="6"/>
  <c r="D63" i="6"/>
  <c r="E63" i="6"/>
  <c r="G63" i="6"/>
  <c r="H63" i="6"/>
  <c r="H136" i="6" s="1"/>
  <c r="I63" i="6"/>
  <c r="K63" i="6"/>
  <c r="L63" i="6"/>
  <c r="M63" i="6"/>
  <c r="O63" i="6"/>
  <c r="P63" i="6"/>
  <c r="Q63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J68" i="6"/>
  <c r="B69" i="6"/>
  <c r="C69" i="6"/>
  <c r="D69" i="6"/>
  <c r="E69" i="6"/>
  <c r="F69" i="6"/>
  <c r="F142" i="6" s="1"/>
  <c r="G69" i="6"/>
  <c r="H69" i="6"/>
  <c r="I69" i="6"/>
  <c r="J69" i="6"/>
  <c r="K69" i="6"/>
  <c r="L69" i="6"/>
  <c r="M69" i="6"/>
  <c r="N69" i="6"/>
  <c r="O69" i="6"/>
  <c r="P69" i="6"/>
  <c r="Q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P146" i="6" s="1"/>
  <c r="Q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B75" i="6"/>
  <c r="C75" i="6"/>
  <c r="D75" i="6"/>
  <c r="E75" i="6"/>
  <c r="F75" i="6"/>
  <c r="F148" i="6" s="1"/>
  <c r="G75" i="6"/>
  <c r="H75" i="6"/>
  <c r="I75" i="6"/>
  <c r="J75" i="6"/>
  <c r="K75" i="6"/>
  <c r="L75" i="6"/>
  <c r="M75" i="6"/>
  <c r="N75" i="6"/>
  <c r="O75" i="6"/>
  <c r="P75" i="6"/>
  <c r="Q75" i="6"/>
  <c r="B76" i="6"/>
  <c r="C76" i="6"/>
  <c r="D76" i="6"/>
  <c r="E76" i="6"/>
  <c r="F76" i="6"/>
  <c r="G76" i="6"/>
  <c r="H76" i="6"/>
  <c r="I76" i="6"/>
  <c r="J76" i="6"/>
  <c r="K76" i="6"/>
  <c r="L76" i="6"/>
  <c r="L149" i="6" s="1"/>
  <c r="M76" i="6"/>
  <c r="N76" i="6"/>
  <c r="O76" i="6"/>
  <c r="P76" i="6"/>
  <c r="Q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C94" i="6"/>
  <c r="D94" i="6"/>
  <c r="E94" i="6"/>
  <c r="G94" i="6"/>
  <c r="H94" i="6"/>
  <c r="I94" i="6"/>
  <c r="K94" i="6"/>
  <c r="L94" i="6"/>
  <c r="M94" i="6"/>
  <c r="O94" i="6"/>
  <c r="P94" i="6"/>
  <c r="Q94" i="6"/>
  <c r="E102" i="6"/>
  <c r="M102" i="6"/>
  <c r="Q102" i="6"/>
  <c r="K105" i="6"/>
  <c r="C108" i="6"/>
  <c r="G109" i="6"/>
  <c r="P110" i="6"/>
  <c r="B112" i="6"/>
  <c r="F112" i="6"/>
  <c r="H112" i="6"/>
  <c r="P112" i="6"/>
  <c r="B113" i="6"/>
  <c r="J113" i="6"/>
  <c r="N113" i="6"/>
  <c r="P113" i="6"/>
  <c r="D114" i="6"/>
  <c r="F114" i="6"/>
  <c r="J114" i="6"/>
  <c r="L114" i="6"/>
  <c r="N114" i="6"/>
  <c r="C116" i="6"/>
  <c r="E116" i="6"/>
  <c r="G116" i="6"/>
  <c r="M116" i="6"/>
  <c r="O116" i="6"/>
  <c r="G117" i="6"/>
  <c r="I117" i="6"/>
  <c r="O117" i="6"/>
  <c r="Q117" i="6"/>
  <c r="E118" i="6"/>
  <c r="I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C125" i="6"/>
  <c r="D125" i="6"/>
  <c r="E125" i="6"/>
  <c r="F125" i="6"/>
  <c r="G125" i="6"/>
  <c r="N125" i="6"/>
  <c r="O125" i="6"/>
  <c r="P125" i="6"/>
  <c r="Q125" i="6"/>
  <c r="A127" i="6"/>
  <c r="L138" i="6"/>
  <c r="H139" i="6"/>
  <c r="O165" i="6"/>
  <c r="F167" i="6"/>
  <c r="H167" i="6"/>
  <c r="N168" i="6"/>
  <c r="E171" i="6"/>
  <c r="F174" i="6"/>
  <c r="H174" i="6"/>
  <c r="L175" i="6"/>
  <c r="F176" i="6"/>
  <c r="H176" i="6"/>
  <c r="O176" i="6"/>
  <c r="G177" i="6"/>
  <c r="H177" i="6"/>
  <c r="H178" i="6"/>
  <c r="J178" i="6"/>
  <c r="P178" i="6"/>
  <c r="B179" i="6"/>
  <c r="E179" i="6"/>
  <c r="B50" i="4"/>
  <c r="B5" i="4"/>
  <c r="B45" i="4"/>
  <c r="B41" i="4"/>
  <c r="B6" i="4"/>
  <c r="B43" i="4"/>
  <c r="B4" i="4"/>
  <c r="B30" i="4"/>
  <c r="B51" i="4"/>
  <c r="B10" i="4"/>
  <c r="B9" i="4"/>
  <c r="B38" i="4"/>
  <c r="B59" i="4"/>
  <c r="B11" i="4"/>
  <c r="B8" i="4"/>
  <c r="B16" i="4"/>
  <c r="B25" i="4"/>
  <c r="B40" i="4"/>
  <c r="B58" i="4"/>
  <c r="B13" i="4"/>
  <c r="B28" i="4"/>
  <c r="B31" i="4"/>
  <c r="B53" i="4"/>
  <c r="B18" i="4"/>
  <c r="B33" i="4"/>
  <c r="B36" i="4"/>
  <c r="B61" i="4"/>
  <c r="B14" i="4"/>
  <c r="B21" i="4"/>
  <c r="B49" i="4"/>
  <c r="B23" i="4"/>
  <c r="B20" i="4"/>
  <c r="B56" i="4"/>
  <c r="B15" i="4"/>
  <c r="B35" i="4"/>
  <c r="B44" i="4"/>
  <c r="B60" i="4"/>
  <c r="B48" i="4"/>
  <c r="B29" i="4"/>
  <c r="B34" i="4"/>
  <c r="B19" i="4"/>
  <c r="B24" i="4"/>
  <c r="B39" i="4"/>
  <c r="B26" i="4"/>
  <c r="B55" i="4"/>
  <c r="B46" i="4"/>
  <c r="B54" i="4"/>
  <c r="P114" i="6" l="1"/>
  <c r="B139" i="6"/>
  <c r="E117" i="6"/>
  <c r="L112" i="6"/>
  <c r="L139" i="6"/>
  <c r="Q116" i="6"/>
  <c r="E136" i="6"/>
  <c r="J145" i="6"/>
  <c r="J142" i="6"/>
  <c r="D148" i="6"/>
  <c r="L146" i="6"/>
  <c r="L143" i="6"/>
  <c r="D142" i="6"/>
  <c r="N150" i="6"/>
  <c r="N147" i="6"/>
  <c r="B146" i="6"/>
  <c r="Q37" i="9"/>
  <c r="P37" i="9"/>
  <c r="L136" i="6"/>
  <c r="L140" i="6"/>
  <c r="N37" i="9"/>
  <c r="I136" i="6"/>
  <c r="F147" i="6"/>
  <c r="P149" i="6"/>
  <c r="H148" i="6"/>
  <c r="H145" i="6"/>
  <c r="D145" i="6"/>
  <c r="M118" i="6"/>
  <c r="K118" i="6"/>
  <c r="I56" i="26"/>
  <c r="P143" i="6"/>
  <c r="J144" i="6"/>
  <c r="F144" i="6"/>
  <c r="N142" i="6"/>
  <c r="P139" i="6"/>
  <c r="H138" i="6"/>
  <c r="O139" i="6"/>
  <c r="G138" i="6"/>
  <c r="H140" i="6"/>
  <c r="P138" i="6"/>
  <c r="D138" i="6"/>
  <c r="K139" i="6"/>
  <c r="C138" i="6"/>
  <c r="F140" i="6"/>
  <c r="J139" i="6"/>
  <c r="B138" i="6"/>
  <c r="D140" i="6"/>
  <c r="P140" i="6"/>
  <c r="O140" i="6"/>
  <c r="G139" i="6"/>
  <c r="I102" i="18"/>
  <c r="I165" i="6" s="1"/>
  <c r="L135" i="6"/>
  <c r="K136" i="6"/>
  <c r="D135" i="6"/>
  <c r="J136" i="6"/>
  <c r="M37" i="9"/>
  <c r="K37" i="9"/>
  <c r="N132" i="6"/>
  <c r="J99" i="6"/>
  <c r="N137" i="12"/>
  <c r="C119" i="12"/>
  <c r="C122" i="12"/>
  <c r="K100" i="12"/>
  <c r="D152" i="13"/>
  <c r="K119" i="13"/>
  <c r="G122" i="11"/>
  <c r="L119" i="11"/>
  <c r="E100" i="11"/>
  <c r="M134" i="12"/>
  <c r="M100" i="11"/>
  <c r="M107" i="11"/>
  <c r="M109" i="11"/>
  <c r="J149" i="12"/>
  <c r="J119" i="12"/>
  <c r="B138" i="12"/>
  <c r="J100" i="12"/>
  <c r="J119" i="13"/>
  <c r="F118" i="13"/>
  <c r="F148" i="13"/>
  <c r="N116" i="13"/>
  <c r="N146" i="13"/>
  <c r="L100" i="12"/>
  <c r="L147" i="6"/>
  <c r="L125" i="11"/>
  <c r="L153" i="13"/>
  <c r="L123" i="11"/>
  <c r="L117" i="11"/>
  <c r="L115" i="11" s="1"/>
  <c r="D107" i="11"/>
  <c r="D139" i="13"/>
  <c r="D103" i="11"/>
  <c r="D100" i="11"/>
  <c r="L100" i="11"/>
  <c r="L107" i="11"/>
  <c r="L109" i="11"/>
  <c r="I100" i="12"/>
  <c r="I98" i="12" s="1"/>
  <c r="Q102" i="12"/>
  <c r="Q105" i="12"/>
  <c r="Q108" i="12"/>
  <c r="E148" i="13"/>
  <c r="E118" i="13"/>
  <c r="E102" i="13"/>
  <c r="E138" i="13"/>
  <c r="M100" i="13"/>
  <c r="E99" i="13"/>
  <c r="E135" i="13"/>
  <c r="Q148" i="11"/>
  <c r="O109" i="11"/>
  <c r="K150" i="12"/>
  <c r="K120" i="11"/>
  <c r="C149" i="12"/>
  <c r="C119" i="11"/>
  <c r="C143" i="12"/>
  <c r="C109" i="11"/>
  <c r="D129" i="12"/>
  <c r="H119" i="13"/>
  <c r="D148" i="13"/>
  <c r="D118" i="13"/>
  <c r="D138" i="13"/>
  <c r="E80" i="52"/>
  <c r="E87" i="52"/>
  <c r="E88" i="52"/>
  <c r="E76" i="52"/>
  <c r="E77" i="52"/>
  <c r="E78" i="52"/>
  <c r="K60" i="10"/>
  <c r="C122" i="11"/>
  <c r="N109" i="11"/>
  <c r="D106" i="11"/>
  <c r="B109" i="11"/>
  <c r="B143" i="12"/>
  <c r="J137" i="12"/>
  <c r="C148" i="13"/>
  <c r="C118" i="13"/>
  <c r="O99" i="11"/>
  <c r="Q124" i="11"/>
  <c r="Q125" i="11"/>
  <c r="Q128" i="11"/>
  <c r="Q123" i="11"/>
  <c r="Q140" i="12"/>
  <c r="Q104" i="11"/>
  <c r="Q102" i="11"/>
  <c r="B148" i="13"/>
  <c r="B118" i="13"/>
  <c r="B138" i="13"/>
  <c r="Q121" i="11"/>
  <c r="H153" i="13"/>
  <c r="H123" i="11"/>
  <c r="P142" i="13"/>
  <c r="P106" i="11"/>
  <c r="P140" i="13"/>
  <c r="P104" i="11"/>
  <c r="P102" i="11"/>
  <c r="J109" i="12"/>
  <c r="Q147" i="13"/>
  <c r="Q117" i="13"/>
  <c r="Q137" i="13"/>
  <c r="I100" i="13"/>
  <c r="P121" i="11"/>
  <c r="O105" i="11"/>
  <c r="O148" i="12"/>
  <c r="O118" i="11"/>
  <c r="O108" i="11"/>
  <c r="O104" i="11"/>
  <c r="O102" i="11"/>
  <c r="D122" i="12"/>
  <c r="H146" i="13"/>
  <c r="H116" i="13"/>
  <c r="P49" i="9"/>
  <c r="P137" i="13"/>
  <c r="H100" i="13"/>
  <c r="O153" i="12"/>
  <c r="O123" i="11"/>
  <c r="O150" i="12"/>
  <c r="O120" i="11"/>
  <c r="G136" i="12"/>
  <c r="O121" i="11"/>
  <c r="K108" i="11"/>
  <c r="N105" i="11"/>
  <c r="K99" i="11"/>
  <c r="K98" i="11" s="1"/>
  <c r="F15" i="7"/>
  <c r="N108" i="11"/>
  <c r="N104" i="11"/>
  <c r="N102" i="11"/>
  <c r="D123" i="12"/>
  <c r="G146" i="13"/>
  <c r="G116" i="13"/>
  <c r="O49" i="9"/>
  <c r="O137" i="13"/>
  <c r="G48" i="9"/>
  <c r="G100" i="13"/>
  <c r="Q117" i="11"/>
  <c r="M105" i="11"/>
  <c r="M102" i="11"/>
  <c r="E111" i="11"/>
  <c r="E105" i="11"/>
  <c r="D127" i="12"/>
  <c r="F146" i="13"/>
  <c r="F116" i="13"/>
  <c r="N15" i="9"/>
  <c r="N137" i="13"/>
  <c r="F100" i="13"/>
  <c r="F136" i="13"/>
  <c r="L154" i="13"/>
  <c r="L126" i="11"/>
  <c r="L102" i="11"/>
  <c r="D101" i="11"/>
  <c r="L99" i="11"/>
  <c r="E119" i="13"/>
  <c r="E149" i="13"/>
  <c r="M137" i="13"/>
  <c r="Q202" i="17"/>
  <c r="Q251" i="17"/>
  <c r="N111" i="11"/>
  <c r="N101" i="11"/>
  <c r="K148" i="12"/>
  <c r="K118" i="11"/>
  <c r="K145" i="12"/>
  <c r="K116" i="11"/>
  <c r="C15" i="7"/>
  <c r="K111" i="11"/>
  <c r="K138" i="12"/>
  <c r="C101" i="11"/>
  <c r="B127" i="12"/>
  <c r="D117" i="12"/>
  <c r="D119" i="13"/>
  <c r="D149" i="13"/>
  <c r="L15" i="9"/>
  <c r="K140" i="6"/>
  <c r="C139" i="6"/>
  <c r="I134" i="6"/>
  <c r="G108" i="11"/>
  <c r="M101" i="11"/>
  <c r="D99" i="11"/>
  <c r="J129" i="11"/>
  <c r="J121" i="11"/>
  <c r="J111" i="11"/>
  <c r="J106" i="11"/>
  <c r="B101" i="11"/>
  <c r="B99" i="11"/>
  <c r="B98" i="11" s="1"/>
  <c r="B111" i="11"/>
  <c r="B105" i="11"/>
  <c r="B117" i="12"/>
  <c r="G125" i="12"/>
  <c r="P147" i="13"/>
  <c r="B102" i="13"/>
  <c r="K15" i="9"/>
  <c r="C48" i="9"/>
  <c r="C100" i="13"/>
  <c r="C136" i="13"/>
  <c r="J140" i="6"/>
  <c r="H120" i="11"/>
  <c r="H111" i="11"/>
  <c r="F108" i="11"/>
  <c r="C105" i="11"/>
  <c r="L101" i="11"/>
  <c r="F128" i="12"/>
  <c r="F125" i="12"/>
  <c r="F153" i="12"/>
  <c r="N118" i="12"/>
  <c r="N128" i="12"/>
  <c r="N147" i="13"/>
  <c r="Q101" i="13"/>
  <c r="B119" i="13"/>
  <c r="B149" i="13"/>
  <c r="J15" i="9"/>
  <c r="O134" i="12"/>
  <c r="O100" i="11"/>
  <c r="G136" i="6"/>
  <c r="G134" i="6"/>
  <c r="G120" i="11"/>
  <c r="G115" i="11" s="1"/>
  <c r="G117" i="11"/>
  <c r="E108" i="11"/>
  <c r="K101" i="11"/>
  <c r="B137" i="12"/>
  <c r="E128" i="12"/>
  <c r="E125" i="12"/>
  <c r="E123" i="12"/>
  <c r="M120" i="12"/>
  <c r="M128" i="12"/>
  <c r="M116" i="13"/>
  <c r="P101" i="13"/>
  <c r="E134" i="6"/>
  <c r="Q46" i="10"/>
  <c r="Q51" i="6" s="1"/>
  <c r="Q128" i="6" s="1"/>
  <c r="D108" i="11"/>
  <c r="L104" i="11"/>
  <c r="J101" i="11"/>
  <c r="D128" i="12"/>
  <c r="D125" i="12"/>
  <c r="L99" i="12"/>
  <c r="I136" i="13"/>
  <c r="L116" i="13"/>
  <c r="P254" i="17"/>
  <c r="P205" i="15"/>
  <c r="I253" i="17"/>
  <c r="I204" i="17"/>
  <c r="O138" i="6"/>
  <c r="Q31" i="6"/>
  <c r="N149" i="6"/>
  <c r="N143" i="6"/>
  <c r="C117" i="11"/>
  <c r="I101" i="11"/>
  <c r="N127" i="11"/>
  <c r="N116" i="11"/>
  <c r="J136" i="12"/>
  <c r="Q103" i="12"/>
  <c r="C128" i="12"/>
  <c r="C125" i="12"/>
  <c r="C123" i="12"/>
  <c r="C117" i="12"/>
  <c r="K128" i="12"/>
  <c r="K125" i="12"/>
  <c r="C26" i="8"/>
  <c r="C10" i="8"/>
  <c r="H136" i="13"/>
  <c r="K116" i="13"/>
  <c r="N101" i="13"/>
  <c r="C136" i="6"/>
  <c r="C134" i="6"/>
  <c r="M46" i="6"/>
  <c r="O46" i="10"/>
  <c r="O51" i="6" s="1"/>
  <c r="O128" i="6" s="1"/>
  <c r="O127" i="11"/>
  <c r="D120" i="11"/>
  <c r="H101" i="11"/>
  <c r="N135" i="12"/>
  <c r="H120" i="12"/>
  <c r="B153" i="12"/>
  <c r="B150" i="12"/>
  <c r="B147" i="12"/>
  <c r="J142" i="12"/>
  <c r="J140" i="12"/>
  <c r="J138" i="12"/>
  <c r="B102" i="12"/>
  <c r="G136" i="13"/>
  <c r="C122" i="13"/>
  <c r="J116" i="13"/>
  <c r="M101" i="13"/>
  <c r="F252" i="16"/>
  <c r="F203" i="15"/>
  <c r="N250" i="16"/>
  <c r="N201" i="15"/>
  <c r="N200" i="15" s="1"/>
  <c r="F249" i="16"/>
  <c r="F202" i="15"/>
  <c r="F207" i="15"/>
  <c r="F205" i="15"/>
  <c r="F215" i="15"/>
  <c r="F213" i="15"/>
  <c r="F201" i="15"/>
  <c r="G15" i="7"/>
  <c r="D150" i="6"/>
  <c r="L148" i="6"/>
  <c r="L145" i="6"/>
  <c r="K127" i="11"/>
  <c r="Q116" i="11"/>
  <c r="I104" i="11"/>
  <c r="G101" i="11"/>
  <c r="Q109" i="12"/>
  <c r="Q107" i="12"/>
  <c r="I116" i="13"/>
  <c r="E202" i="15"/>
  <c r="E207" i="15"/>
  <c r="E212" i="15"/>
  <c r="M46" i="10"/>
  <c r="P116" i="11"/>
  <c r="F101" i="11"/>
  <c r="B135" i="12"/>
  <c r="F120" i="12"/>
  <c r="E116" i="13"/>
  <c r="O101" i="11"/>
  <c r="C140" i="6"/>
  <c r="O135" i="6"/>
  <c r="J149" i="6"/>
  <c r="B148" i="6"/>
  <c r="B142" i="6"/>
  <c r="L46" i="10"/>
  <c r="L51" i="6" s="1"/>
  <c r="Q119" i="11"/>
  <c r="O116" i="11"/>
  <c r="O107" i="11"/>
  <c r="E101" i="11"/>
  <c r="B125" i="12"/>
  <c r="E120" i="12"/>
  <c r="G129" i="12"/>
  <c r="G128" i="12"/>
  <c r="B140" i="6"/>
  <c r="I107" i="11"/>
  <c r="D120" i="12"/>
  <c r="N119" i="13"/>
  <c r="J46" i="10"/>
  <c r="J51" i="6" s="1"/>
  <c r="O103" i="11"/>
  <c r="K100" i="11"/>
  <c r="P128" i="11"/>
  <c r="P153" i="13"/>
  <c r="H151" i="13"/>
  <c r="H121" i="11"/>
  <c r="P101" i="11"/>
  <c r="C120" i="12"/>
  <c r="N152" i="13"/>
  <c r="D146" i="13"/>
  <c r="M119" i="13"/>
  <c r="Q230" i="20"/>
  <c r="Q230" i="19"/>
  <c r="Q222" i="19"/>
  <c r="Q165" i="19"/>
  <c r="Q159" i="19"/>
  <c r="Q168" i="19"/>
  <c r="Q163" i="19"/>
  <c r="Q170" i="19"/>
  <c r="D99" i="13"/>
  <c r="L257" i="17"/>
  <c r="L212" i="15"/>
  <c r="D207" i="15"/>
  <c r="D249" i="16"/>
  <c r="L247" i="17"/>
  <c r="L195" i="15"/>
  <c r="D194" i="15"/>
  <c r="D246" i="17"/>
  <c r="D192" i="15"/>
  <c r="D246" i="16"/>
  <c r="D190" i="15"/>
  <c r="I210" i="16"/>
  <c r="C50" i="9"/>
  <c r="C102" i="13"/>
  <c r="K100" i="13"/>
  <c r="K48" i="9"/>
  <c r="C99" i="13"/>
  <c r="C47" i="9"/>
  <c r="K184" i="15"/>
  <c r="K183" i="15" s="1"/>
  <c r="K185" i="15"/>
  <c r="K198" i="15"/>
  <c r="J213" i="16"/>
  <c r="J208" i="16"/>
  <c r="J207" i="16"/>
  <c r="J202" i="16"/>
  <c r="J171" i="16"/>
  <c r="J169" i="16"/>
  <c r="J91" i="14"/>
  <c r="J168" i="16"/>
  <c r="J163" i="16"/>
  <c r="J162" i="16"/>
  <c r="J100" i="13"/>
  <c r="B135" i="13"/>
  <c r="J257" i="17"/>
  <c r="J212" i="15"/>
  <c r="B249" i="16"/>
  <c r="B207" i="15"/>
  <c r="B215" i="15"/>
  <c r="I215" i="16"/>
  <c r="I213" i="16"/>
  <c r="I208" i="16"/>
  <c r="I190" i="15"/>
  <c r="I187" i="15"/>
  <c r="I192" i="15"/>
  <c r="I198" i="15"/>
  <c r="Q172" i="15"/>
  <c r="Q168" i="15"/>
  <c r="Q179" i="15"/>
  <c r="Q160" i="15"/>
  <c r="Q159" i="15"/>
  <c r="Q163" i="15"/>
  <c r="Q164" i="15"/>
  <c r="Q162" i="15"/>
  <c r="I201" i="16"/>
  <c r="P243" i="16"/>
  <c r="P187" i="15"/>
  <c r="P223" i="16"/>
  <c r="P161" i="15"/>
  <c r="H222" i="16"/>
  <c r="H160" i="15"/>
  <c r="P160" i="15"/>
  <c r="P163" i="15"/>
  <c r="B192" i="16"/>
  <c r="M59" i="6"/>
  <c r="M132" i="6" s="1"/>
  <c r="M88" i="14"/>
  <c r="E46" i="6"/>
  <c r="E34" i="6"/>
  <c r="F212" i="15"/>
  <c r="F210" i="15"/>
  <c r="F206" i="15"/>
  <c r="F253" i="16"/>
  <c r="F204" i="15"/>
  <c r="N243" i="16"/>
  <c r="N187" i="15"/>
  <c r="F198" i="15"/>
  <c r="F196" i="15"/>
  <c r="N232" i="16"/>
  <c r="N170" i="15"/>
  <c r="N229" i="16"/>
  <c r="N168" i="15"/>
  <c r="N179" i="15"/>
  <c r="N173" i="15"/>
  <c r="N223" i="16"/>
  <c r="N161" i="15"/>
  <c r="M96" i="14"/>
  <c r="M157" i="6" s="1"/>
  <c r="E210" i="15"/>
  <c r="E206" i="15"/>
  <c r="E204" i="15"/>
  <c r="E201" i="15"/>
  <c r="E198" i="15"/>
  <c r="E188" i="15"/>
  <c r="M179" i="15"/>
  <c r="M173" i="15"/>
  <c r="M162" i="15"/>
  <c r="M164" i="15"/>
  <c r="L209" i="16"/>
  <c r="L256" i="16"/>
  <c r="L203" i="16"/>
  <c r="L252" i="16"/>
  <c r="D251" i="16"/>
  <c r="D202" i="16"/>
  <c r="L210" i="16"/>
  <c r="L208" i="16"/>
  <c r="L246" i="16"/>
  <c r="L192" i="16"/>
  <c r="L235" i="16"/>
  <c r="L173" i="16"/>
  <c r="D173" i="16"/>
  <c r="D180" i="16"/>
  <c r="D164" i="16"/>
  <c r="D159" i="16"/>
  <c r="D162" i="16"/>
  <c r="D163" i="16"/>
  <c r="L137" i="13"/>
  <c r="D100" i="13"/>
  <c r="L245" i="17"/>
  <c r="L189" i="15"/>
  <c r="L243" i="16"/>
  <c r="L187" i="15"/>
  <c r="D239" i="17"/>
  <c r="D188" i="15"/>
  <c r="D231" i="16"/>
  <c r="D169" i="15"/>
  <c r="D167" i="15" s="1"/>
  <c r="L229" i="16"/>
  <c r="L179" i="15"/>
  <c r="L162" i="15"/>
  <c r="L160" i="15"/>
  <c r="J212" i="16"/>
  <c r="J201" i="16"/>
  <c r="J137" i="13"/>
  <c r="B100" i="13"/>
  <c r="Q129" i="11"/>
  <c r="Q151" i="12"/>
  <c r="Q146" i="12"/>
  <c r="I145" i="12"/>
  <c r="I111" i="11"/>
  <c r="I106" i="11"/>
  <c r="I10" i="7"/>
  <c r="Q139" i="12"/>
  <c r="I99" i="11"/>
  <c r="G122" i="12"/>
  <c r="G121" i="12"/>
  <c r="G119" i="12"/>
  <c r="G116" i="12"/>
  <c r="O15" i="8"/>
  <c r="O26" i="8"/>
  <c r="J101" i="13"/>
  <c r="Q102" i="13"/>
  <c r="I137" i="13"/>
  <c r="P64" i="14"/>
  <c r="E184" i="15"/>
  <c r="H169" i="15"/>
  <c r="H167" i="15" s="1"/>
  <c r="M163" i="15"/>
  <c r="L206" i="16"/>
  <c r="I121" i="11"/>
  <c r="H15" i="7"/>
  <c r="H10" i="7"/>
  <c r="N125" i="12"/>
  <c r="F151" i="12"/>
  <c r="F149" i="12"/>
  <c r="N147" i="12"/>
  <c r="F146" i="12"/>
  <c r="N15" i="8"/>
  <c r="F103" i="12"/>
  <c r="N101" i="12"/>
  <c r="E136" i="13"/>
  <c r="I101" i="13"/>
  <c r="I188" i="15"/>
  <c r="D184" i="15"/>
  <c r="Q171" i="15"/>
  <c r="L163" i="15"/>
  <c r="H205" i="15"/>
  <c r="P168" i="15"/>
  <c r="P164" i="15"/>
  <c r="K206" i="16"/>
  <c r="O151" i="12"/>
  <c r="O146" i="12"/>
  <c r="G145" i="12"/>
  <c r="G141" i="12"/>
  <c r="O10" i="7"/>
  <c r="G10" i="7"/>
  <c r="O139" i="12"/>
  <c r="G138" i="12"/>
  <c r="O136" i="12"/>
  <c r="M125" i="12"/>
  <c r="E122" i="12"/>
  <c r="E121" i="12"/>
  <c r="E119" i="12"/>
  <c r="E116" i="12"/>
  <c r="D136" i="13"/>
  <c r="I118" i="13"/>
  <c r="P171" i="15"/>
  <c r="J206" i="16"/>
  <c r="J160" i="16"/>
  <c r="N122" i="11"/>
  <c r="F111" i="11"/>
  <c r="N107" i="11"/>
  <c r="F104" i="11"/>
  <c r="N10" i="7"/>
  <c r="F10" i="7"/>
  <c r="F138" i="12"/>
  <c r="L125" i="12"/>
  <c r="D121" i="12"/>
  <c r="L117" i="12"/>
  <c r="D116" i="12"/>
  <c r="L15" i="8"/>
  <c r="D15" i="8"/>
  <c r="G188" i="15"/>
  <c r="O171" i="15"/>
  <c r="J179" i="16"/>
  <c r="J174" i="16"/>
  <c r="I116" i="11"/>
  <c r="M129" i="11"/>
  <c r="M122" i="11"/>
  <c r="E145" i="12"/>
  <c r="E15" i="7"/>
  <c r="M15" i="7"/>
  <c r="E106" i="11"/>
  <c r="E104" i="11"/>
  <c r="M10" i="7"/>
  <c r="E10" i="7"/>
  <c r="M103" i="11"/>
  <c r="E99" i="11"/>
  <c r="C129" i="12"/>
  <c r="C121" i="12"/>
  <c r="K120" i="12"/>
  <c r="K117" i="12"/>
  <c r="C116" i="12"/>
  <c r="K15" i="8"/>
  <c r="C15" i="8"/>
  <c r="C107" i="12"/>
  <c r="B136" i="13"/>
  <c r="M15" i="9"/>
  <c r="E15" i="9"/>
  <c r="M10" i="9"/>
  <c r="M102" i="13"/>
  <c r="E101" i="13"/>
  <c r="E137" i="13"/>
  <c r="M135" i="13"/>
  <c r="F188" i="15"/>
  <c r="Q180" i="15"/>
  <c r="Q174" i="15"/>
  <c r="N171" i="15"/>
  <c r="Q35" i="6"/>
  <c r="L127" i="11"/>
  <c r="L122" i="11"/>
  <c r="L151" i="13"/>
  <c r="D15" i="7"/>
  <c r="L15" i="7"/>
  <c r="L143" i="13"/>
  <c r="D141" i="13"/>
  <c r="D10" i="7"/>
  <c r="B129" i="12"/>
  <c r="J128" i="12"/>
  <c r="B151" i="12"/>
  <c r="J147" i="12"/>
  <c r="B146" i="12"/>
  <c r="J15" i="8"/>
  <c r="B107" i="12"/>
  <c r="B139" i="12"/>
  <c r="B100" i="12"/>
  <c r="Q135" i="13"/>
  <c r="L100" i="13"/>
  <c r="C206" i="15"/>
  <c r="B202" i="15"/>
  <c r="P180" i="15"/>
  <c r="H163" i="15"/>
  <c r="M160" i="15"/>
  <c r="D198" i="15"/>
  <c r="L173" i="15"/>
  <c r="P46" i="10"/>
  <c r="N100" i="11"/>
  <c r="K151" i="12"/>
  <c r="C145" i="12"/>
  <c r="C111" i="11"/>
  <c r="K107" i="11"/>
  <c r="C142" i="12"/>
  <c r="K10" i="7"/>
  <c r="C10" i="7"/>
  <c r="C138" i="12"/>
  <c r="K136" i="12"/>
  <c r="C135" i="12"/>
  <c r="I128" i="12"/>
  <c r="I120" i="12"/>
  <c r="I117" i="12"/>
  <c r="Q15" i="8"/>
  <c r="I15" i="8"/>
  <c r="Q111" i="12"/>
  <c r="Q106" i="12"/>
  <c r="G187" i="15"/>
  <c r="O180" i="15"/>
  <c r="G163" i="15"/>
  <c r="J127" i="11"/>
  <c r="J122" i="11"/>
  <c r="J119" i="11"/>
  <c r="B125" i="11"/>
  <c r="B115" i="11" s="1"/>
  <c r="J109" i="11"/>
  <c r="B106" i="11"/>
  <c r="J10" i="7"/>
  <c r="B102" i="11"/>
  <c r="P15" i="8"/>
  <c r="H101" i="12"/>
  <c r="P99" i="12"/>
  <c r="P98" i="12" s="1"/>
  <c r="C138" i="13"/>
  <c r="E100" i="13"/>
  <c r="F187" i="15"/>
  <c r="N180" i="15"/>
  <c r="N174" i="15"/>
  <c r="F163" i="15"/>
  <c r="I127" i="11"/>
  <c r="Q153" i="12"/>
  <c r="I122" i="11"/>
  <c r="I115" i="11" s="1"/>
  <c r="Q150" i="12"/>
  <c r="I119" i="11"/>
  <c r="I15" i="7"/>
  <c r="Q10" i="7"/>
  <c r="Q101" i="11"/>
  <c r="Q98" i="11" s="1"/>
  <c r="Q134" i="12"/>
  <c r="G123" i="12"/>
  <c r="G101" i="12"/>
  <c r="Q15" i="9"/>
  <c r="Q10" i="9"/>
  <c r="I102" i="13"/>
  <c r="Q100" i="13"/>
  <c r="I99" i="13"/>
  <c r="I135" i="13"/>
  <c r="D209" i="15"/>
  <c r="L180" i="15"/>
  <c r="N142" i="12"/>
  <c r="N141" i="12"/>
  <c r="N140" i="12"/>
  <c r="N138" i="12"/>
  <c r="F101" i="12"/>
  <c r="L201" i="15"/>
  <c r="I196" i="15"/>
  <c r="K191" i="15"/>
  <c r="M159" i="15"/>
  <c r="E101" i="12"/>
  <c r="B209" i="15"/>
  <c r="G196" i="15"/>
  <c r="G207" i="15"/>
  <c r="G205" i="15"/>
  <c r="G197" i="15"/>
  <c r="G194" i="15"/>
  <c r="G192" i="15"/>
  <c r="G185" i="15"/>
  <c r="O197" i="15"/>
  <c r="O192" i="15"/>
  <c r="O185" i="15"/>
  <c r="O190" i="15"/>
  <c r="O179" i="15"/>
  <c r="O176" i="15"/>
  <c r="O172" i="15"/>
  <c r="O169" i="15"/>
  <c r="L249" i="16"/>
  <c r="J253" i="17"/>
  <c r="J204" i="17"/>
  <c r="B203" i="17"/>
  <c r="B252" i="17"/>
  <c r="J201" i="17"/>
  <c r="J250" i="17"/>
  <c r="I207" i="16"/>
  <c r="I202" i="16"/>
  <c r="Q197" i="16"/>
  <c r="Q194" i="16"/>
  <c r="Q192" i="16"/>
  <c r="Q190" i="16"/>
  <c r="Q188" i="16"/>
  <c r="Q185" i="16"/>
  <c r="P210" i="19"/>
  <c r="P195" i="19"/>
  <c r="O201" i="16"/>
  <c r="O206" i="16"/>
  <c r="G163" i="16"/>
  <c r="G164" i="16"/>
  <c r="G162" i="16"/>
  <c r="G158" i="16" s="1"/>
  <c r="F180" i="16"/>
  <c r="F173" i="16"/>
  <c r="F171" i="16"/>
  <c r="F169" i="16"/>
  <c r="F164" i="16"/>
  <c r="F159" i="16"/>
  <c r="E203" i="19"/>
  <c r="E199" i="19"/>
  <c r="M211" i="16"/>
  <c r="N204" i="17"/>
  <c r="K181" i="20"/>
  <c r="K176" i="20"/>
  <c r="K175" i="20" s="1"/>
  <c r="K183" i="20"/>
  <c r="K187" i="20"/>
  <c r="C159" i="16"/>
  <c r="C162" i="16"/>
  <c r="F243" i="17"/>
  <c r="F187" i="17"/>
  <c r="N241" i="17"/>
  <c r="N185" i="17"/>
  <c r="F240" i="17"/>
  <c r="F184" i="17"/>
  <c r="J180" i="16"/>
  <c r="J173" i="16"/>
  <c r="J164" i="16"/>
  <c r="J159" i="16"/>
  <c r="B159" i="16"/>
  <c r="B162" i="16"/>
  <c r="E187" i="17"/>
  <c r="E243" i="17"/>
  <c r="E173" i="17"/>
  <c r="E235" i="17"/>
  <c r="E171" i="17"/>
  <c r="E233" i="17"/>
  <c r="F223" i="17"/>
  <c r="F161" i="17"/>
  <c r="Q198" i="19"/>
  <c r="Q167" i="19"/>
  <c r="Q161" i="19"/>
  <c r="D187" i="17"/>
  <c r="D243" i="17"/>
  <c r="D171" i="17"/>
  <c r="D233" i="17"/>
  <c r="M162" i="17"/>
  <c r="M224" i="17"/>
  <c r="G75" i="18"/>
  <c r="H191" i="19"/>
  <c r="K253" i="17"/>
  <c r="K204" i="17"/>
  <c r="C187" i="17"/>
  <c r="C243" i="17"/>
  <c r="B240" i="17"/>
  <c r="B184" i="17"/>
  <c r="B233" i="17"/>
  <c r="B171" i="17"/>
  <c r="K162" i="17"/>
  <c r="K224" i="17"/>
  <c r="C223" i="17"/>
  <c r="C161" i="17"/>
  <c r="Q186" i="17"/>
  <c r="Q242" i="17"/>
  <c r="I185" i="17"/>
  <c r="I241" i="17"/>
  <c r="Q192" i="17"/>
  <c r="Q188" i="17"/>
  <c r="Q232" i="17"/>
  <c r="Q170" i="17"/>
  <c r="E246" i="20"/>
  <c r="E210" i="19"/>
  <c r="M241" i="20"/>
  <c r="M198" i="19"/>
  <c r="E209" i="19"/>
  <c r="E198" i="19"/>
  <c r="E206" i="19"/>
  <c r="E196" i="19"/>
  <c r="E201" i="19"/>
  <c r="E232" i="20"/>
  <c r="E232" i="19"/>
  <c r="M231" i="20"/>
  <c r="M231" i="19"/>
  <c r="E158" i="19"/>
  <c r="E163" i="19"/>
  <c r="E170" i="19"/>
  <c r="E164" i="19"/>
  <c r="E161" i="19"/>
  <c r="H15" i="9"/>
  <c r="P10" i="9"/>
  <c r="P102" i="13"/>
  <c r="P135" i="13"/>
  <c r="C46" i="6"/>
  <c r="C34" i="6"/>
  <c r="C210" i="15"/>
  <c r="C201" i="15"/>
  <c r="K196" i="15"/>
  <c r="K187" i="15"/>
  <c r="F174" i="16"/>
  <c r="C160" i="16"/>
  <c r="C163" i="17"/>
  <c r="O159" i="17"/>
  <c r="H253" i="17"/>
  <c r="H204" i="17"/>
  <c r="P186" i="17"/>
  <c r="P242" i="17"/>
  <c r="H185" i="17"/>
  <c r="H183" i="17" s="1"/>
  <c r="H241" i="17"/>
  <c r="P232" i="17"/>
  <c r="P170" i="17"/>
  <c r="M163" i="19"/>
  <c r="H26" i="8"/>
  <c r="H103" i="12"/>
  <c r="O10" i="9"/>
  <c r="O102" i="13"/>
  <c r="O50" i="9"/>
  <c r="G49" i="9"/>
  <c r="O135" i="13"/>
  <c r="O47" i="9"/>
  <c r="P162" i="15"/>
  <c r="J215" i="15"/>
  <c r="B210" i="15"/>
  <c r="B253" i="16"/>
  <c r="J251" i="16"/>
  <c r="J243" i="16"/>
  <c r="B242" i="16"/>
  <c r="J240" i="16"/>
  <c r="J237" i="16"/>
  <c r="B174" i="15"/>
  <c r="B234" i="16"/>
  <c r="B231" i="16"/>
  <c r="J227" i="16"/>
  <c r="B225" i="16"/>
  <c r="J223" i="16"/>
  <c r="B222" i="16"/>
  <c r="E174" i="16"/>
  <c r="E250" i="17"/>
  <c r="G223" i="17"/>
  <c r="N159" i="17"/>
  <c r="G253" i="17"/>
  <c r="G204" i="17"/>
  <c r="O186" i="17"/>
  <c r="O242" i="17"/>
  <c r="G185" i="17"/>
  <c r="G241" i="17"/>
  <c r="O232" i="17"/>
  <c r="O170" i="17"/>
  <c r="H162" i="17"/>
  <c r="H224" i="17"/>
  <c r="H159" i="17"/>
  <c r="H221" i="17"/>
  <c r="G26" i="8"/>
  <c r="G10" i="8"/>
  <c r="G103" i="12"/>
  <c r="O101" i="12"/>
  <c r="N10" i="9"/>
  <c r="N102" i="13"/>
  <c r="F101" i="13"/>
  <c r="N135" i="13"/>
  <c r="Q64" i="14"/>
  <c r="Q56" i="6" s="1"/>
  <c r="Q48" i="6"/>
  <c r="I47" i="6"/>
  <c r="Q45" i="6"/>
  <c r="I41" i="6"/>
  <c r="D180" i="15"/>
  <c r="D171" i="15"/>
  <c r="I208" i="15"/>
  <c r="Q201" i="15"/>
  <c r="Q208" i="16"/>
  <c r="G180" i="16"/>
  <c r="E223" i="17"/>
  <c r="D175" i="17"/>
  <c r="M159" i="17"/>
  <c r="F206" i="17"/>
  <c r="F204" i="17"/>
  <c r="F253" i="17"/>
  <c r="N76" i="14"/>
  <c r="N105" i="6" s="1"/>
  <c r="N196" i="17"/>
  <c r="N232" i="17"/>
  <c r="N170" i="17"/>
  <c r="G164" i="17"/>
  <c r="G162" i="17"/>
  <c r="G224" i="17"/>
  <c r="G159" i="17"/>
  <c r="G221" i="17"/>
  <c r="H208" i="15"/>
  <c r="P178" i="15"/>
  <c r="P208" i="16"/>
  <c r="E180" i="16"/>
  <c r="E206" i="17"/>
  <c r="E204" i="17"/>
  <c r="E253" i="17"/>
  <c r="E185" i="17"/>
  <c r="E241" i="17"/>
  <c r="F164" i="17"/>
  <c r="E103" i="12"/>
  <c r="M101" i="12"/>
  <c r="L10" i="9"/>
  <c r="D10" i="9"/>
  <c r="L102" i="13"/>
  <c r="D101" i="13"/>
  <c r="G35" i="6"/>
  <c r="G215" i="15"/>
  <c r="G208" i="15"/>
  <c r="G198" i="15"/>
  <c r="O194" i="15"/>
  <c r="G191" i="15"/>
  <c r="G227" i="17"/>
  <c r="O226" i="17"/>
  <c r="O159" i="15"/>
  <c r="O208" i="16"/>
  <c r="E231" i="17"/>
  <c r="O162" i="17"/>
  <c r="K159" i="17"/>
  <c r="D206" i="17"/>
  <c r="D204" i="17"/>
  <c r="D253" i="17"/>
  <c r="L190" i="17"/>
  <c r="L196" i="17"/>
  <c r="E164" i="17"/>
  <c r="E158" i="17" s="1"/>
  <c r="E162" i="17"/>
  <c r="E224" i="17"/>
  <c r="K102" i="18"/>
  <c r="K165" i="6" s="1"/>
  <c r="P51" i="18"/>
  <c r="P60" i="6" s="1"/>
  <c r="P133" i="6" s="1"/>
  <c r="P243" i="20"/>
  <c r="P200" i="20"/>
  <c r="L10" i="8"/>
  <c r="D103" i="12"/>
  <c r="L101" i="12"/>
  <c r="K10" i="9"/>
  <c r="K102" i="13"/>
  <c r="K50" i="9"/>
  <c r="C101" i="13"/>
  <c r="C49" i="9"/>
  <c r="K47" i="9"/>
  <c r="F96" i="14"/>
  <c r="F157" i="6" s="1"/>
  <c r="F208" i="15"/>
  <c r="N252" i="16"/>
  <c r="F251" i="16"/>
  <c r="N249" i="16"/>
  <c r="F191" i="15"/>
  <c r="F243" i="16"/>
  <c r="N241" i="16"/>
  <c r="F240" i="16"/>
  <c r="N178" i="15"/>
  <c r="N235" i="16"/>
  <c r="N233" i="16"/>
  <c r="F232" i="16"/>
  <c r="F229" i="16"/>
  <c r="F227" i="16"/>
  <c r="N226" i="16"/>
  <c r="N224" i="16"/>
  <c r="F223" i="16"/>
  <c r="N221" i="16"/>
  <c r="F163" i="16"/>
  <c r="D252" i="17"/>
  <c r="F162" i="17"/>
  <c r="J159" i="17"/>
  <c r="C206" i="17"/>
  <c r="C253" i="17"/>
  <c r="C204" i="17"/>
  <c r="K190" i="17"/>
  <c r="K196" i="17"/>
  <c r="K26" i="8"/>
  <c r="C103" i="12"/>
  <c r="C100" i="12"/>
  <c r="J10" i="9"/>
  <c r="B101" i="13"/>
  <c r="J99" i="13"/>
  <c r="Q76" i="14"/>
  <c r="Q105" i="6" s="1"/>
  <c r="M64" i="14"/>
  <c r="E96" i="14"/>
  <c r="E157" i="6" s="1"/>
  <c r="M48" i="6"/>
  <c r="E47" i="6"/>
  <c r="M45" i="6"/>
  <c r="E41" i="6"/>
  <c r="F160" i="15"/>
  <c r="E215" i="15"/>
  <c r="E213" i="15"/>
  <c r="E208" i="15"/>
  <c r="E205" i="15"/>
  <c r="M211" i="15"/>
  <c r="E196" i="15"/>
  <c r="E191" i="15"/>
  <c r="E187" i="15"/>
  <c r="M178" i="15"/>
  <c r="M208" i="16"/>
  <c r="C252" i="17"/>
  <c r="E240" i="17"/>
  <c r="B206" i="17"/>
  <c r="J196" i="17"/>
  <c r="J189" i="17"/>
  <c r="B231" i="17"/>
  <c r="B169" i="17"/>
  <c r="C164" i="17"/>
  <c r="N164" i="15"/>
  <c r="D215" i="15"/>
  <c r="D213" i="15"/>
  <c r="D208" i="15"/>
  <c r="D254" i="16"/>
  <c r="D202" i="15"/>
  <c r="D196" i="15"/>
  <c r="D191" i="15"/>
  <c r="D240" i="16"/>
  <c r="L178" i="15"/>
  <c r="D232" i="16"/>
  <c r="L230" i="16"/>
  <c r="D227" i="16"/>
  <c r="L164" i="15"/>
  <c r="L224" i="16"/>
  <c r="D223" i="16"/>
  <c r="C163" i="16"/>
  <c r="N213" i="16"/>
  <c r="D240" i="17"/>
  <c r="Q196" i="17"/>
  <c r="B164" i="17"/>
  <c r="H241" i="21"/>
  <c r="H198" i="21"/>
  <c r="P239" i="21"/>
  <c r="P196" i="21"/>
  <c r="H238" i="21"/>
  <c r="H195" i="21"/>
  <c r="H235" i="21"/>
  <c r="H191" i="21"/>
  <c r="P179" i="21"/>
  <c r="P230" i="21"/>
  <c r="H178" i="21"/>
  <c r="H229" i="21"/>
  <c r="P227" i="21"/>
  <c r="P176" i="21"/>
  <c r="P160" i="21"/>
  <c r="P217" i="21"/>
  <c r="Q10" i="8"/>
  <c r="I10" i="8"/>
  <c r="I101" i="12"/>
  <c r="Q99" i="12"/>
  <c r="P15" i="9"/>
  <c r="P26" i="9"/>
  <c r="P100" i="13"/>
  <c r="H99" i="13"/>
  <c r="C47" i="6"/>
  <c r="C41" i="6"/>
  <c r="C35" i="6"/>
  <c r="J209" i="15"/>
  <c r="L168" i="15"/>
  <c r="C215" i="15"/>
  <c r="C213" i="15"/>
  <c r="C208" i="15"/>
  <c r="C205" i="15"/>
  <c r="C202" i="15"/>
  <c r="K211" i="15"/>
  <c r="K192" i="15"/>
  <c r="K190" i="15"/>
  <c r="K188" i="15"/>
  <c r="K178" i="15"/>
  <c r="K171" i="15"/>
  <c r="K167" i="15" s="1"/>
  <c r="C174" i="15"/>
  <c r="C227" i="17"/>
  <c r="K226" i="17"/>
  <c r="M215" i="16"/>
  <c r="M213" i="16"/>
  <c r="M207" i="16"/>
  <c r="M202" i="16"/>
  <c r="E179" i="16"/>
  <c r="E172" i="16"/>
  <c r="E169" i="16"/>
  <c r="E163" i="16"/>
  <c r="E160" i="16"/>
  <c r="C240" i="17"/>
  <c r="O15" i="9"/>
  <c r="G102" i="13"/>
  <c r="G50" i="9"/>
  <c r="O100" i="13"/>
  <c r="O48" i="9"/>
  <c r="G99" i="13"/>
  <c r="G47" i="9"/>
  <c r="B213" i="15"/>
  <c r="B208" i="15"/>
  <c r="J252" i="16"/>
  <c r="B251" i="16"/>
  <c r="J249" i="16"/>
  <c r="J244" i="16"/>
  <c r="J241" i="16"/>
  <c r="B240" i="16"/>
  <c r="J233" i="16"/>
  <c r="B232" i="16"/>
  <c r="J230" i="16"/>
  <c r="B227" i="16"/>
  <c r="J226" i="16"/>
  <c r="B223" i="16"/>
  <c r="J221" i="16"/>
  <c r="B220" i="16"/>
  <c r="E176" i="16"/>
  <c r="L215" i="16"/>
  <c r="L207" i="16"/>
  <c r="L202" i="16"/>
  <c r="L251" i="16"/>
  <c r="D201" i="16"/>
  <c r="D250" i="16"/>
  <c r="L245" i="16"/>
  <c r="D176" i="16"/>
  <c r="D169" i="16"/>
  <c r="L171" i="16"/>
  <c r="D160" i="16"/>
  <c r="P251" i="17"/>
  <c r="J186" i="17"/>
  <c r="K190" i="20"/>
  <c r="F102" i="13"/>
  <c r="F99" i="13"/>
  <c r="Q49" i="6"/>
  <c r="Q34" i="6"/>
  <c r="H170" i="15"/>
  <c r="I197" i="15"/>
  <c r="I194" i="15"/>
  <c r="K215" i="16"/>
  <c r="K207" i="16"/>
  <c r="K202" i="16"/>
  <c r="C169" i="16"/>
  <c r="K171" i="16"/>
  <c r="K161" i="16"/>
  <c r="O251" i="17"/>
  <c r="M242" i="17"/>
  <c r="G163" i="17"/>
  <c r="H223" i="21"/>
  <c r="P222" i="21"/>
  <c r="G198" i="21"/>
  <c r="G241" i="21"/>
  <c r="G195" i="21"/>
  <c r="G238" i="21"/>
  <c r="O179" i="21"/>
  <c r="O230" i="21"/>
  <c r="G178" i="21"/>
  <c r="G229" i="21"/>
  <c r="O176" i="21"/>
  <c r="O227" i="21"/>
  <c r="M189" i="23"/>
  <c r="M136" i="23"/>
  <c r="K112" i="33"/>
  <c r="K90" i="31"/>
  <c r="K89" i="31"/>
  <c r="K91" i="31"/>
  <c r="K102" i="31"/>
  <c r="K84" i="31"/>
  <c r="F207" i="19"/>
  <c r="F201" i="19"/>
  <c r="H162" i="20"/>
  <c r="H209" i="20"/>
  <c r="H244" i="20"/>
  <c r="H196" i="20"/>
  <c r="H168" i="20"/>
  <c r="P160" i="20"/>
  <c r="M199" i="21"/>
  <c r="E178" i="21"/>
  <c r="E229" i="21"/>
  <c r="G162" i="20"/>
  <c r="L239" i="21"/>
  <c r="L196" i="21"/>
  <c r="D235" i="21"/>
  <c r="D191" i="21"/>
  <c r="D178" i="21"/>
  <c r="D229" i="21"/>
  <c r="L176" i="21"/>
  <c r="L227" i="21"/>
  <c r="G191" i="21"/>
  <c r="E179" i="21"/>
  <c r="C235" i="21"/>
  <c r="C191" i="21"/>
  <c r="C178" i="21"/>
  <c r="C229" i="21"/>
  <c r="K176" i="21"/>
  <c r="K227" i="21"/>
  <c r="C223" i="21"/>
  <c r="G161" i="20"/>
  <c r="J239" i="21"/>
  <c r="J196" i="21"/>
  <c r="B235" i="21"/>
  <c r="B191" i="21"/>
  <c r="L246" i="20"/>
  <c r="L197" i="21"/>
  <c r="Q207" i="21"/>
  <c r="Q203" i="21"/>
  <c r="I176" i="21"/>
  <c r="I227" i="21"/>
  <c r="Q163" i="21"/>
  <c r="Q220" i="21"/>
  <c r="I149" i="23"/>
  <c r="I197" i="23"/>
  <c r="H211" i="25"/>
  <c r="H175" i="25"/>
  <c r="H209" i="25"/>
  <c r="H171" i="25"/>
  <c r="H165" i="25"/>
  <c r="H205" i="25"/>
  <c r="I183" i="19"/>
  <c r="Q166" i="19"/>
  <c r="M220" i="21"/>
  <c r="H176" i="21"/>
  <c r="H227" i="21"/>
  <c r="G211" i="25"/>
  <c r="G175" i="25"/>
  <c r="G209" i="25"/>
  <c r="G171" i="25"/>
  <c r="P241" i="20"/>
  <c r="H183" i="19"/>
  <c r="H181" i="19"/>
  <c r="H227" i="20"/>
  <c r="P166" i="19"/>
  <c r="P220" i="20"/>
  <c r="P215" i="20"/>
  <c r="G176" i="21"/>
  <c r="G227" i="21"/>
  <c r="G169" i="21"/>
  <c r="O161" i="21"/>
  <c r="O218" i="21"/>
  <c r="G160" i="21"/>
  <c r="G217" i="21"/>
  <c r="O158" i="21"/>
  <c r="O215" i="21"/>
  <c r="G162" i="23"/>
  <c r="O148" i="23"/>
  <c r="O196" i="23"/>
  <c r="G246" i="20"/>
  <c r="O241" i="20"/>
  <c r="N158" i="21"/>
  <c r="N215" i="21"/>
  <c r="E139" i="25"/>
  <c r="K100" i="31"/>
  <c r="M158" i="21"/>
  <c r="M215" i="21"/>
  <c r="E210" i="23"/>
  <c r="E172" i="23"/>
  <c r="M167" i="23"/>
  <c r="P210" i="16"/>
  <c r="P204" i="16"/>
  <c r="H173" i="16"/>
  <c r="I190" i="17"/>
  <c r="H168" i="19"/>
  <c r="I163" i="19"/>
  <c r="G159" i="19"/>
  <c r="L202" i="19"/>
  <c r="L195" i="19"/>
  <c r="D181" i="19"/>
  <c r="L172" i="19"/>
  <c r="D159" i="19"/>
  <c r="G170" i="20"/>
  <c r="H164" i="20"/>
  <c r="O239" i="21"/>
  <c r="H217" i="21"/>
  <c r="N177" i="21"/>
  <c r="C200" i="23"/>
  <c r="C157" i="23"/>
  <c r="C195" i="23"/>
  <c r="C147" i="23"/>
  <c r="C187" i="23"/>
  <c r="C136" i="23"/>
  <c r="I185" i="15"/>
  <c r="I180" i="15"/>
  <c r="Q176" i="15"/>
  <c r="I173" i="15"/>
  <c r="I167" i="15" s="1"/>
  <c r="Q169" i="15"/>
  <c r="O212" i="16"/>
  <c r="O210" i="16"/>
  <c r="O204" i="16"/>
  <c r="G197" i="16"/>
  <c r="G192" i="16"/>
  <c r="G188" i="16"/>
  <c r="G185" i="16"/>
  <c r="O189" i="16"/>
  <c r="O183" i="16" s="1"/>
  <c r="G178" i="16"/>
  <c r="O174" i="16"/>
  <c r="G173" i="16"/>
  <c r="O163" i="16"/>
  <c r="O158" i="16" s="1"/>
  <c r="G159" i="16"/>
  <c r="I189" i="17"/>
  <c r="P196" i="17"/>
  <c r="H190" i="17"/>
  <c r="E244" i="19"/>
  <c r="H163" i="19"/>
  <c r="E159" i="19"/>
  <c r="K202" i="19"/>
  <c r="K195" i="19"/>
  <c r="C207" i="19"/>
  <c r="K172" i="19"/>
  <c r="K163" i="19"/>
  <c r="G196" i="20"/>
  <c r="E210" i="20"/>
  <c r="M188" i="20"/>
  <c r="M184" i="20"/>
  <c r="M182" i="20"/>
  <c r="M180" i="20"/>
  <c r="M177" i="20"/>
  <c r="M239" i="21"/>
  <c r="D217" i="21"/>
  <c r="N196" i="21"/>
  <c r="K188" i="21"/>
  <c r="B195" i="24"/>
  <c r="B147" i="23"/>
  <c r="J173" i="24"/>
  <c r="J170" i="24"/>
  <c r="J169" i="24"/>
  <c r="L159" i="28"/>
  <c r="L129" i="28"/>
  <c r="D153" i="28"/>
  <c r="D129" i="28"/>
  <c r="L116" i="28"/>
  <c r="L150" i="28"/>
  <c r="H180" i="15"/>
  <c r="P179" i="15"/>
  <c r="P176" i="15"/>
  <c r="P172" i="15"/>
  <c r="N212" i="16"/>
  <c r="N204" i="16"/>
  <c r="F192" i="16"/>
  <c r="F188" i="16"/>
  <c r="F183" i="16" s="1"/>
  <c r="F178" i="16"/>
  <c r="F162" i="16"/>
  <c r="F158" i="16" s="1"/>
  <c r="O196" i="17"/>
  <c r="O189" i="17"/>
  <c r="G190" i="17"/>
  <c r="P164" i="17"/>
  <c r="I231" i="19"/>
  <c r="G177" i="19"/>
  <c r="E168" i="19"/>
  <c r="G163" i="19"/>
  <c r="J202" i="19"/>
  <c r="J198" i="19"/>
  <c r="J195" i="19"/>
  <c r="J190" i="19"/>
  <c r="J177" i="19"/>
  <c r="J170" i="19"/>
  <c r="J167" i="19"/>
  <c r="E196" i="20"/>
  <c r="L243" i="20"/>
  <c r="L188" i="20"/>
  <c r="L184" i="20"/>
  <c r="L182" i="20"/>
  <c r="L180" i="20"/>
  <c r="D230" i="20"/>
  <c r="D217" i="20"/>
  <c r="K239" i="21"/>
  <c r="Q201" i="21"/>
  <c r="Q167" i="23"/>
  <c r="Q139" i="23"/>
  <c r="Q135" i="23"/>
  <c r="Q133" i="23"/>
  <c r="Q130" i="23"/>
  <c r="I174" i="24"/>
  <c r="I173" i="24"/>
  <c r="I170" i="24"/>
  <c r="I169" i="24"/>
  <c r="I167" i="24"/>
  <c r="C149" i="25"/>
  <c r="M212" i="16"/>
  <c r="M204" i="16"/>
  <c r="E197" i="16"/>
  <c r="E194" i="16"/>
  <c r="E192" i="16"/>
  <c r="E190" i="16"/>
  <c r="E188" i="16"/>
  <c r="E185" i="16"/>
  <c r="E178" i="16"/>
  <c r="E173" i="16"/>
  <c r="E164" i="16"/>
  <c r="E162" i="16"/>
  <c r="F207" i="17"/>
  <c r="F205" i="17"/>
  <c r="N189" i="17"/>
  <c r="F242" i="17"/>
  <c r="F186" i="17"/>
  <c r="O164" i="17"/>
  <c r="D51" i="18"/>
  <c r="D60" i="6" s="1"/>
  <c r="D133" i="6" s="1"/>
  <c r="P176" i="19"/>
  <c r="Q158" i="19"/>
  <c r="I202" i="19"/>
  <c r="Q196" i="19"/>
  <c r="I167" i="19"/>
  <c r="K188" i="20"/>
  <c r="K184" i="20"/>
  <c r="K182" i="20"/>
  <c r="K180" i="20"/>
  <c r="K177" i="20"/>
  <c r="E239" i="21"/>
  <c r="P135" i="23"/>
  <c r="P133" i="23"/>
  <c r="P130" i="23"/>
  <c r="L257" i="16"/>
  <c r="L255" i="16"/>
  <c r="L247" i="16"/>
  <c r="D194" i="16"/>
  <c r="D244" i="16"/>
  <c r="L242" i="16"/>
  <c r="L187" i="16"/>
  <c r="D178" i="16"/>
  <c r="L176" i="16"/>
  <c r="H233" i="17"/>
  <c r="E207" i="17"/>
  <c r="E205" i="17"/>
  <c r="N164" i="17"/>
  <c r="Q215" i="19"/>
  <c r="D163" i="19"/>
  <c r="P158" i="19"/>
  <c r="P207" i="19"/>
  <c r="H202" i="19"/>
  <c r="H200" i="19"/>
  <c r="H170" i="19"/>
  <c r="H167" i="19"/>
  <c r="M183" i="20"/>
  <c r="O224" i="21"/>
  <c r="O135" i="23"/>
  <c r="O133" i="23"/>
  <c r="O130" i="23"/>
  <c r="E185" i="15"/>
  <c r="E168" i="15"/>
  <c r="E164" i="15"/>
  <c r="K212" i="16"/>
  <c r="K204" i="16"/>
  <c r="C194" i="16"/>
  <c r="K187" i="16"/>
  <c r="K183" i="16" s="1"/>
  <c r="K176" i="16"/>
  <c r="C164" i="16"/>
  <c r="K163" i="16"/>
  <c r="F251" i="17"/>
  <c r="J203" i="17"/>
  <c r="J184" i="17"/>
  <c r="D242" i="17"/>
  <c r="D186" i="17"/>
  <c r="D177" i="17"/>
  <c r="M164" i="17"/>
  <c r="Q223" i="19"/>
  <c r="H190" i="19"/>
  <c r="H184" i="19"/>
  <c r="L176" i="19"/>
  <c r="L175" i="19" s="1"/>
  <c r="O158" i="19"/>
  <c r="G202" i="19"/>
  <c r="G182" i="19"/>
  <c r="G170" i="19"/>
  <c r="G167" i="19"/>
  <c r="N224" i="21"/>
  <c r="Q210" i="21"/>
  <c r="F160" i="21"/>
  <c r="D244" i="17"/>
  <c r="L172" i="15"/>
  <c r="J204" i="16"/>
  <c r="J187" i="16"/>
  <c r="J183" i="16" s="1"/>
  <c r="J176" i="16"/>
  <c r="B164" i="16"/>
  <c r="C207" i="17"/>
  <c r="C205" i="17"/>
  <c r="C242" i="17"/>
  <c r="C186" i="17"/>
  <c r="P198" i="19"/>
  <c r="G190" i="19"/>
  <c r="G184" i="19"/>
  <c r="K176" i="19"/>
  <c r="N209" i="19"/>
  <c r="N207" i="19"/>
  <c r="F202" i="19"/>
  <c r="N201" i="19"/>
  <c r="F198" i="19"/>
  <c r="N196" i="19"/>
  <c r="F195" i="19"/>
  <c r="G159" i="20"/>
  <c r="H243" i="20"/>
  <c r="H190" i="20"/>
  <c r="H188" i="20"/>
  <c r="H184" i="20"/>
  <c r="H182" i="20"/>
  <c r="H177" i="20"/>
  <c r="H172" i="20"/>
  <c r="H166" i="20"/>
  <c r="H163" i="20"/>
  <c r="H161" i="20"/>
  <c r="P159" i="20"/>
  <c r="H158" i="20"/>
  <c r="B229" i="21"/>
  <c r="M224" i="21"/>
  <c r="P210" i="21"/>
  <c r="E160" i="21"/>
  <c r="M209" i="23"/>
  <c r="M171" i="23"/>
  <c r="E207" i="23"/>
  <c r="E167" i="23"/>
  <c r="M186" i="23"/>
  <c r="M135" i="23"/>
  <c r="K132" i="25"/>
  <c r="K174" i="15"/>
  <c r="K234" i="17"/>
  <c r="C168" i="15"/>
  <c r="C226" i="17"/>
  <c r="K225" i="17"/>
  <c r="I212" i="16"/>
  <c r="I206" i="16"/>
  <c r="I204" i="16"/>
  <c r="Q198" i="16"/>
  <c r="Q196" i="16"/>
  <c r="Q191" i="16"/>
  <c r="Q189" i="16"/>
  <c r="Q187" i="16"/>
  <c r="I176" i="16"/>
  <c r="I167" i="16" s="1"/>
  <c r="B207" i="17"/>
  <c r="B205" i="17"/>
  <c r="B242" i="17"/>
  <c r="B186" i="17"/>
  <c r="K164" i="17"/>
  <c r="D184" i="19"/>
  <c r="D176" i="19"/>
  <c r="K166" i="19"/>
  <c r="L158" i="19"/>
  <c r="M209" i="19"/>
  <c r="E202" i="19"/>
  <c r="E167" i="19"/>
  <c r="G172" i="20"/>
  <c r="G166" i="20"/>
  <c r="G164" i="20"/>
  <c r="G163" i="20"/>
  <c r="G158" i="20"/>
  <c r="O246" i="21"/>
  <c r="Q228" i="21"/>
  <c r="N210" i="21"/>
  <c r="N194" i="21" s="1"/>
  <c r="F195" i="21"/>
  <c r="O139" i="23"/>
  <c r="C195" i="25"/>
  <c r="C147" i="25"/>
  <c r="K140" i="25"/>
  <c r="K189" i="25"/>
  <c r="C182" i="25"/>
  <c r="C131" i="25"/>
  <c r="P213" i="16"/>
  <c r="H257" i="16"/>
  <c r="P207" i="16"/>
  <c r="H206" i="16"/>
  <c r="H204" i="16"/>
  <c r="P196" i="16"/>
  <c r="P187" i="16"/>
  <c r="P184" i="16"/>
  <c r="P183" i="16" s="1"/>
  <c r="H176" i="16"/>
  <c r="H172" i="16"/>
  <c r="P169" i="16"/>
  <c r="B251" i="17"/>
  <c r="I196" i="17"/>
  <c r="I183" i="17" s="1"/>
  <c r="Q197" i="17"/>
  <c r="Q190" i="17"/>
  <c r="J164" i="17"/>
  <c r="L198" i="19"/>
  <c r="L209" i="19"/>
  <c r="L203" i="19"/>
  <c r="D202" i="19"/>
  <c r="D194" i="19" s="1"/>
  <c r="L239" i="20"/>
  <c r="D190" i="19"/>
  <c r="D231" i="20"/>
  <c r="D218" i="20"/>
  <c r="L216" i="20"/>
  <c r="P162" i="20"/>
  <c r="F170" i="20"/>
  <c r="F167" i="20"/>
  <c r="F166" i="20"/>
  <c r="M246" i="21"/>
  <c r="P228" i="21"/>
  <c r="E195" i="21"/>
  <c r="K164" i="23"/>
  <c r="O138" i="23"/>
  <c r="O213" i="16"/>
  <c r="O207" i="16"/>
  <c r="O202" i="16"/>
  <c r="G176" i="16"/>
  <c r="G172" i="16"/>
  <c r="P197" i="17"/>
  <c r="P190" i="17"/>
  <c r="P188" i="17"/>
  <c r="I164" i="17"/>
  <c r="O75" i="18"/>
  <c r="O40" i="9"/>
  <c r="O37" i="9" s="1"/>
  <c r="Q220" i="19"/>
  <c r="C183" i="19"/>
  <c r="K209" i="19"/>
  <c r="K196" i="19"/>
  <c r="K235" i="20"/>
  <c r="C233" i="20"/>
  <c r="C231" i="20"/>
  <c r="C228" i="20"/>
  <c r="K162" i="19"/>
  <c r="H203" i="20"/>
  <c r="O228" i="21"/>
  <c r="L210" i="21"/>
  <c r="B195" i="21"/>
  <c r="M176" i="21"/>
  <c r="N207" i="16"/>
  <c r="N202" i="16"/>
  <c r="F176" i="16"/>
  <c r="F172" i="16"/>
  <c r="N164" i="16"/>
  <c r="O197" i="17"/>
  <c r="O192" i="17"/>
  <c r="O190" i="17"/>
  <c r="O188" i="17"/>
  <c r="J209" i="19"/>
  <c r="J207" i="19"/>
  <c r="J201" i="19"/>
  <c r="J196" i="19"/>
  <c r="B190" i="19"/>
  <c r="B177" i="19"/>
  <c r="C238" i="21"/>
  <c r="K192" i="21"/>
  <c r="J176" i="21"/>
  <c r="Q134" i="23"/>
  <c r="P149" i="25"/>
  <c r="O111" i="27"/>
  <c r="O149" i="25"/>
  <c r="N111" i="27"/>
  <c r="B134" i="24"/>
  <c r="B131" i="24"/>
  <c r="J132" i="24"/>
  <c r="O116" i="27"/>
  <c r="G104" i="27"/>
  <c r="G97" i="27"/>
  <c r="I118" i="28"/>
  <c r="I114" i="28"/>
  <c r="I112" i="28"/>
  <c r="Q146" i="28"/>
  <c r="I141" i="28"/>
  <c r="K128" i="29"/>
  <c r="I164" i="24"/>
  <c r="I150" i="24"/>
  <c r="I74" i="26"/>
  <c r="I171" i="6" s="1"/>
  <c r="B112" i="29"/>
  <c r="P152" i="24"/>
  <c r="Q147" i="29"/>
  <c r="Q111" i="29"/>
  <c r="J67" i="26"/>
  <c r="G74" i="26"/>
  <c r="G171" i="6" s="1"/>
  <c r="L145" i="28"/>
  <c r="I115" i="28"/>
  <c r="K126" i="29"/>
  <c r="E122" i="33"/>
  <c r="E104" i="31"/>
  <c r="M116" i="32"/>
  <c r="M87" i="31"/>
  <c r="N146" i="24"/>
  <c r="L58" i="22"/>
  <c r="L111" i="6" s="1"/>
  <c r="M56" i="26"/>
  <c r="O114" i="27"/>
  <c r="G112" i="29"/>
  <c r="G116" i="29"/>
  <c r="M139" i="24"/>
  <c r="K74" i="26"/>
  <c r="K171" i="6" s="1"/>
  <c r="K56" i="26"/>
  <c r="M75" i="26"/>
  <c r="M172" i="6" s="1"/>
  <c r="N114" i="27"/>
  <c r="N126" i="29"/>
  <c r="N156" i="29"/>
  <c r="K107" i="31"/>
  <c r="K105" i="31"/>
  <c r="K99" i="31"/>
  <c r="K87" i="31"/>
  <c r="L146" i="24"/>
  <c r="N110" i="27"/>
  <c r="I124" i="27"/>
  <c r="M126" i="29"/>
  <c r="M156" i="29"/>
  <c r="E112" i="29"/>
  <c r="E116" i="29"/>
  <c r="E113" i="29"/>
  <c r="J95" i="31"/>
  <c r="J91" i="31"/>
  <c r="J87" i="31"/>
  <c r="J105" i="31"/>
  <c r="G56" i="26"/>
  <c r="I128" i="27"/>
  <c r="O118" i="27"/>
  <c r="Q113" i="28"/>
  <c r="Q123" i="32"/>
  <c r="Q108" i="31"/>
  <c r="I139" i="28"/>
  <c r="I101" i="28"/>
  <c r="I137" i="28"/>
  <c r="I99" i="28"/>
  <c r="C146" i="29"/>
  <c r="C110" i="29"/>
  <c r="C114" i="29"/>
  <c r="C112" i="29"/>
  <c r="C116" i="29"/>
  <c r="C113" i="29"/>
  <c r="H158" i="28"/>
  <c r="H128" i="28"/>
  <c r="H113" i="28"/>
  <c r="H114" i="28"/>
  <c r="H112" i="28"/>
  <c r="B123" i="31"/>
  <c r="K237" i="21"/>
  <c r="K180" i="21"/>
  <c r="L202" i="24"/>
  <c r="L135" i="23"/>
  <c r="L133" i="23"/>
  <c r="L130" i="23"/>
  <c r="O169" i="24"/>
  <c r="P166" i="24"/>
  <c r="P163" i="24"/>
  <c r="H158" i="24"/>
  <c r="H139" i="24"/>
  <c r="Q211" i="25"/>
  <c r="I193" i="25"/>
  <c r="O171" i="25"/>
  <c r="O144" i="25"/>
  <c r="J132" i="25"/>
  <c r="N109" i="27"/>
  <c r="M100" i="27"/>
  <c r="E129" i="27"/>
  <c r="M101" i="27"/>
  <c r="M96" i="27"/>
  <c r="Q102" i="28"/>
  <c r="G155" i="28"/>
  <c r="G125" i="28"/>
  <c r="G114" i="28"/>
  <c r="G112" i="28"/>
  <c r="G109" i="28"/>
  <c r="C101" i="29"/>
  <c r="I120" i="29"/>
  <c r="Q145" i="29"/>
  <c r="Q109" i="29"/>
  <c r="P35" i="30"/>
  <c r="B122" i="31"/>
  <c r="J199" i="20"/>
  <c r="B170" i="20"/>
  <c r="B166" i="20"/>
  <c r="H224" i="21"/>
  <c r="B201" i="21"/>
  <c r="J199" i="21"/>
  <c r="C170" i="23"/>
  <c r="C162" i="23" s="1"/>
  <c r="K139" i="23"/>
  <c r="K130" i="23"/>
  <c r="N169" i="24"/>
  <c r="F136" i="24"/>
  <c r="O168" i="24"/>
  <c r="O166" i="24"/>
  <c r="O163" i="24"/>
  <c r="O157" i="24"/>
  <c r="P211" i="25"/>
  <c r="H193" i="25"/>
  <c r="N171" i="25"/>
  <c r="N144" i="25"/>
  <c r="Q59" i="26"/>
  <c r="Q56" i="26" s="1"/>
  <c r="G75" i="26"/>
  <c r="G172" i="6" s="1"/>
  <c r="D129" i="27"/>
  <c r="L128" i="27"/>
  <c r="L158" i="28"/>
  <c r="D124" i="27"/>
  <c r="F114" i="28"/>
  <c r="F112" i="28"/>
  <c r="F109" i="28"/>
  <c r="I134" i="29"/>
  <c r="H120" i="29"/>
  <c r="H107" i="29" s="1"/>
  <c r="P145" i="29"/>
  <c r="P109" i="29"/>
  <c r="I199" i="20"/>
  <c r="I194" i="20" s="1"/>
  <c r="Q187" i="20"/>
  <c r="Q181" i="20"/>
  <c r="I187" i="20"/>
  <c r="Q206" i="21"/>
  <c r="Q200" i="21"/>
  <c r="I206" i="21"/>
  <c r="J211" i="24"/>
  <c r="J209" i="24"/>
  <c r="B170" i="23"/>
  <c r="B204" i="24"/>
  <c r="J186" i="24"/>
  <c r="J184" i="24"/>
  <c r="B183" i="24"/>
  <c r="J181" i="24"/>
  <c r="B180" i="24"/>
  <c r="N150" i="24"/>
  <c r="N166" i="24"/>
  <c r="N163" i="24"/>
  <c r="N138" i="24"/>
  <c r="N134" i="24"/>
  <c r="N129" i="24" s="1"/>
  <c r="K195" i="25"/>
  <c r="F140" i="25"/>
  <c r="O59" i="26"/>
  <c r="O118" i="6" s="1"/>
  <c r="O113" i="27"/>
  <c r="I100" i="27"/>
  <c r="C129" i="27"/>
  <c r="E155" i="28"/>
  <c r="E125" i="28"/>
  <c r="E114" i="28"/>
  <c r="E112" i="28"/>
  <c r="E109" i="28"/>
  <c r="H134" i="29"/>
  <c r="G120" i="29"/>
  <c r="O145" i="29"/>
  <c r="O109" i="29"/>
  <c r="O98" i="29"/>
  <c r="O95" i="29" s="1"/>
  <c r="O136" i="29"/>
  <c r="D63" i="39"/>
  <c r="P206" i="21"/>
  <c r="P200" i="21"/>
  <c r="Q166" i="23"/>
  <c r="Q157" i="23"/>
  <c r="Q149" i="23"/>
  <c r="Q147" i="23"/>
  <c r="Q144" i="23"/>
  <c r="I139" i="23"/>
  <c r="Q138" i="23"/>
  <c r="Q136" i="23"/>
  <c r="P159" i="24"/>
  <c r="M168" i="24"/>
  <c r="M166" i="24"/>
  <c r="M163" i="24"/>
  <c r="M157" i="24"/>
  <c r="E133" i="24"/>
  <c r="N211" i="25"/>
  <c r="I205" i="25"/>
  <c r="K181" i="25"/>
  <c r="M165" i="25"/>
  <c r="B140" i="25"/>
  <c r="E127" i="27"/>
  <c r="D128" i="28"/>
  <c r="D155" i="28"/>
  <c r="D125" i="28"/>
  <c r="L128" i="28"/>
  <c r="L153" i="28"/>
  <c r="D112" i="28"/>
  <c r="D109" i="28"/>
  <c r="I113" i="29"/>
  <c r="F126" i="29"/>
  <c r="F156" i="29"/>
  <c r="F120" i="29"/>
  <c r="K97" i="31"/>
  <c r="K108" i="31"/>
  <c r="K106" i="31"/>
  <c r="K103" i="31"/>
  <c r="K94" i="31"/>
  <c r="K85" i="31"/>
  <c r="M105" i="32"/>
  <c r="M88" i="32"/>
  <c r="G199" i="20"/>
  <c r="G168" i="20"/>
  <c r="O160" i="20"/>
  <c r="K218" i="21"/>
  <c r="C217" i="21"/>
  <c r="K215" i="21"/>
  <c r="K163" i="21"/>
  <c r="O206" i="21"/>
  <c r="O200" i="21"/>
  <c r="P155" i="23"/>
  <c r="P149" i="23"/>
  <c r="P147" i="23"/>
  <c r="P144" i="23"/>
  <c r="P138" i="23"/>
  <c r="P131" i="23"/>
  <c r="L168" i="24"/>
  <c r="L166" i="24"/>
  <c r="L163" i="24"/>
  <c r="L149" i="24"/>
  <c r="D133" i="24"/>
  <c r="E193" i="25"/>
  <c r="J181" i="25"/>
  <c r="K171" i="25"/>
  <c r="E132" i="25"/>
  <c r="J78" i="22"/>
  <c r="J169" i="6" s="1"/>
  <c r="I158" i="29"/>
  <c r="Q120" i="27"/>
  <c r="Q149" i="29"/>
  <c r="Q111" i="27"/>
  <c r="I143" i="29"/>
  <c r="Q138" i="29"/>
  <c r="F113" i="28"/>
  <c r="K129" i="28"/>
  <c r="K128" i="28"/>
  <c r="C109" i="28"/>
  <c r="C120" i="28"/>
  <c r="E120" i="29"/>
  <c r="J103" i="31"/>
  <c r="L90" i="32"/>
  <c r="L91" i="32"/>
  <c r="L105" i="32"/>
  <c r="L88" i="32"/>
  <c r="L93" i="32"/>
  <c r="N206" i="21"/>
  <c r="N200" i="21"/>
  <c r="F206" i="21"/>
  <c r="P74" i="22"/>
  <c r="O155" i="23"/>
  <c r="O149" i="23"/>
  <c r="O136" i="23"/>
  <c r="F209" i="24"/>
  <c r="K168" i="24"/>
  <c r="K166" i="24"/>
  <c r="K163" i="24"/>
  <c r="K134" i="24"/>
  <c r="C133" i="24"/>
  <c r="F205" i="25"/>
  <c r="I181" i="25"/>
  <c r="J171" i="25"/>
  <c r="G116" i="28"/>
  <c r="E113" i="28"/>
  <c r="Q157" i="29"/>
  <c r="Q135" i="29"/>
  <c r="I97" i="31"/>
  <c r="J93" i="31"/>
  <c r="E199" i="20"/>
  <c r="M181" i="20"/>
  <c r="E162" i="20"/>
  <c r="E206" i="21"/>
  <c r="N155" i="23"/>
  <c r="N138" i="23"/>
  <c r="J168" i="24"/>
  <c r="J166" i="24"/>
  <c r="J162" i="24" s="1"/>
  <c r="J163" i="24"/>
  <c r="B170" i="24"/>
  <c r="B144" i="24"/>
  <c r="J134" i="24"/>
  <c r="B133" i="24"/>
  <c r="E205" i="25"/>
  <c r="G181" i="25"/>
  <c r="B132" i="25"/>
  <c r="H78" i="22"/>
  <c r="H169" i="6" s="1"/>
  <c r="E125" i="27"/>
  <c r="O153" i="29"/>
  <c r="F116" i="28"/>
  <c r="Q159" i="28"/>
  <c r="Q124" i="28"/>
  <c r="I129" i="28"/>
  <c r="I120" i="28"/>
  <c r="O157" i="29"/>
  <c r="P135" i="29"/>
  <c r="D134" i="29"/>
  <c r="D207" i="20"/>
  <c r="D244" i="20"/>
  <c r="D242" i="20"/>
  <c r="D239" i="20"/>
  <c r="L230" i="20"/>
  <c r="D180" i="20"/>
  <c r="D219" i="20"/>
  <c r="H218" i="21"/>
  <c r="M172" i="23"/>
  <c r="M166" i="23"/>
  <c r="M157" i="23"/>
  <c r="M149" i="23"/>
  <c r="M138" i="23"/>
  <c r="M134" i="23"/>
  <c r="N168" i="24"/>
  <c r="N157" i="24"/>
  <c r="Q174" i="24"/>
  <c r="Q173" i="24"/>
  <c r="I172" i="24"/>
  <c r="Q169" i="24"/>
  <c r="I168" i="24"/>
  <c r="Q167" i="24"/>
  <c r="I166" i="24"/>
  <c r="Q164" i="24"/>
  <c r="I163" i="24"/>
  <c r="Q159" i="24"/>
  <c r="I147" i="24"/>
  <c r="I134" i="24"/>
  <c r="I131" i="24"/>
  <c r="J211" i="25"/>
  <c r="F181" i="25"/>
  <c r="Q129" i="28"/>
  <c r="H129" i="28"/>
  <c r="H153" i="28"/>
  <c r="H120" i="28"/>
  <c r="H115" i="28"/>
  <c r="H111" i="28"/>
  <c r="H107" i="28" s="1"/>
  <c r="N157" i="29"/>
  <c r="O135" i="29"/>
  <c r="C207" i="20"/>
  <c r="K179" i="20"/>
  <c r="C178" i="20"/>
  <c r="C168" i="20"/>
  <c r="C162" i="20"/>
  <c r="K172" i="20"/>
  <c r="C233" i="21"/>
  <c r="L166" i="23"/>
  <c r="L138" i="23"/>
  <c r="L131" i="23"/>
  <c r="P167" i="24"/>
  <c r="L157" i="24"/>
  <c r="P173" i="24"/>
  <c r="H172" i="24"/>
  <c r="H168" i="24"/>
  <c r="H166" i="24"/>
  <c r="H163" i="24"/>
  <c r="H147" i="24"/>
  <c r="H131" i="24"/>
  <c r="Q192" i="25"/>
  <c r="K146" i="25"/>
  <c r="O131" i="25"/>
  <c r="F78" i="22"/>
  <c r="F169" i="6" s="1"/>
  <c r="E158" i="29"/>
  <c r="M153" i="29"/>
  <c r="D116" i="28"/>
  <c r="G120" i="28"/>
  <c r="G115" i="28"/>
  <c r="O148" i="28"/>
  <c r="Q116" i="33"/>
  <c r="Q87" i="33"/>
  <c r="I86" i="33"/>
  <c r="I115" i="33"/>
  <c r="P198" i="21"/>
  <c r="K134" i="23"/>
  <c r="K129" i="23" s="1"/>
  <c r="P174" i="24"/>
  <c r="O173" i="24"/>
  <c r="G172" i="24"/>
  <c r="O170" i="24"/>
  <c r="G168" i="24"/>
  <c r="G166" i="24"/>
  <c r="O164" i="24"/>
  <c r="O159" i="24"/>
  <c r="G157" i="24"/>
  <c r="O148" i="24"/>
  <c r="G147" i="24"/>
  <c r="G131" i="24"/>
  <c r="F171" i="25"/>
  <c r="E136" i="25"/>
  <c r="J112" i="27"/>
  <c r="Q97" i="27"/>
  <c r="D125" i="27"/>
  <c r="N127" i="28"/>
  <c r="F120" i="28"/>
  <c r="F115" i="28"/>
  <c r="F111" i="28"/>
  <c r="F108" i="28"/>
  <c r="I137" i="29"/>
  <c r="M135" i="29"/>
  <c r="Q190" i="20"/>
  <c r="Q184" i="20"/>
  <c r="Q199" i="21"/>
  <c r="H157" i="24"/>
  <c r="P145" i="24"/>
  <c r="N173" i="24"/>
  <c r="N164" i="24"/>
  <c r="N148" i="24"/>
  <c r="D204" i="25"/>
  <c r="G146" i="25"/>
  <c r="D78" i="22"/>
  <c r="D169" i="6" s="1"/>
  <c r="I147" i="27"/>
  <c r="H112" i="27"/>
  <c r="O97" i="27"/>
  <c r="C128" i="27"/>
  <c r="K153" i="29"/>
  <c r="N129" i="28"/>
  <c r="I108" i="28"/>
  <c r="E120" i="28"/>
  <c r="E115" i="28"/>
  <c r="M148" i="28"/>
  <c r="M112" i="28"/>
  <c r="E138" i="28"/>
  <c r="H137" i="29"/>
  <c r="L135" i="29"/>
  <c r="Q118" i="33"/>
  <c r="C85" i="32"/>
  <c r="C37" i="38"/>
  <c r="C176" i="6" s="1"/>
  <c r="C35" i="38"/>
  <c r="I34" i="42"/>
  <c r="I37" i="42"/>
  <c r="I177" i="6" s="1"/>
  <c r="D72" i="49"/>
  <c r="D55" i="49"/>
  <c r="L53" i="49"/>
  <c r="L70" i="49"/>
  <c r="B106" i="32"/>
  <c r="B37" i="38"/>
  <c r="B176" i="6" s="1"/>
  <c r="B34" i="38"/>
  <c r="O67" i="35"/>
  <c r="B67" i="36"/>
  <c r="B65" i="36"/>
  <c r="B61" i="36"/>
  <c r="B58" i="36"/>
  <c r="B57" i="36"/>
  <c r="B55" i="36"/>
  <c r="O51" i="37"/>
  <c r="O72" i="37"/>
  <c r="O74" i="41"/>
  <c r="O53" i="41"/>
  <c r="O59" i="41"/>
  <c r="O57" i="41"/>
  <c r="O65" i="41"/>
  <c r="E37" i="42"/>
  <c r="E177" i="6" s="1"/>
  <c r="E35" i="42"/>
  <c r="N66" i="37"/>
  <c r="N81" i="37"/>
  <c r="D37" i="42"/>
  <c r="D177" i="6" s="1"/>
  <c r="D35" i="42"/>
  <c r="M102" i="32"/>
  <c r="M97" i="32"/>
  <c r="I105" i="33"/>
  <c r="I99" i="33"/>
  <c r="I93" i="33"/>
  <c r="I89" i="33"/>
  <c r="I76" i="37"/>
  <c r="G86" i="44"/>
  <c r="G68" i="43"/>
  <c r="D69" i="49"/>
  <c r="L100" i="32"/>
  <c r="L97" i="32"/>
  <c r="L87" i="32"/>
  <c r="L83" i="32" s="1"/>
  <c r="H105" i="33"/>
  <c r="H100" i="33"/>
  <c r="H99" i="33"/>
  <c r="H97" i="33"/>
  <c r="H93" i="33"/>
  <c r="H89" i="33"/>
  <c r="L53" i="41"/>
  <c r="L74" i="41"/>
  <c r="B37" i="42"/>
  <c r="B177" i="6" s="1"/>
  <c r="B35" i="42"/>
  <c r="D35" i="46"/>
  <c r="D34" i="46"/>
  <c r="I113" i="32"/>
  <c r="Q56" i="35"/>
  <c r="Q57" i="35"/>
  <c r="K51" i="37"/>
  <c r="K72" i="37"/>
  <c r="K53" i="41"/>
  <c r="K74" i="41"/>
  <c r="O58" i="35"/>
  <c r="O50" i="35" s="1"/>
  <c r="O64" i="35"/>
  <c r="O66" i="35"/>
  <c r="E67" i="40"/>
  <c r="E82" i="40"/>
  <c r="M57" i="40"/>
  <c r="M36" i="38"/>
  <c r="M58" i="40"/>
  <c r="I53" i="41"/>
  <c r="I74" i="41"/>
  <c r="F97" i="31"/>
  <c r="E95" i="31"/>
  <c r="E88" i="31"/>
  <c r="E83" i="31" s="1"/>
  <c r="F102" i="31"/>
  <c r="C105" i="32"/>
  <c r="C99" i="32"/>
  <c r="H100" i="32"/>
  <c r="H87" i="32"/>
  <c r="I123" i="33"/>
  <c r="G87" i="33"/>
  <c r="D105" i="33"/>
  <c r="D97" i="33"/>
  <c r="I66" i="36"/>
  <c r="I64" i="36"/>
  <c r="I60" i="36"/>
  <c r="I56" i="36"/>
  <c r="I54" i="36"/>
  <c r="L57" i="40"/>
  <c r="L61" i="40"/>
  <c r="H74" i="41"/>
  <c r="H53" i="41"/>
  <c r="H55" i="41"/>
  <c r="H56" i="41"/>
  <c r="K101" i="27"/>
  <c r="C101" i="27"/>
  <c r="L101" i="28"/>
  <c r="C115" i="28"/>
  <c r="C107" i="28" s="1"/>
  <c r="K114" i="28"/>
  <c r="C147" i="28"/>
  <c r="L114" i="29"/>
  <c r="E97" i="31"/>
  <c r="D95" i="31"/>
  <c r="D88" i="31"/>
  <c r="M123" i="32"/>
  <c r="E102" i="31"/>
  <c r="M117" i="33"/>
  <c r="B99" i="32"/>
  <c r="G102" i="32"/>
  <c r="G100" i="32"/>
  <c r="G87" i="32"/>
  <c r="C105" i="33"/>
  <c r="C99" i="33"/>
  <c r="C97" i="33"/>
  <c r="C93" i="33"/>
  <c r="O55" i="35"/>
  <c r="M58" i="35"/>
  <c r="M66" i="35"/>
  <c r="H64" i="36"/>
  <c r="H60" i="36"/>
  <c r="Q82" i="37"/>
  <c r="G63" i="37"/>
  <c r="G60" i="37"/>
  <c r="G56" i="37"/>
  <c r="G54" i="37"/>
  <c r="G75" i="37"/>
  <c r="K57" i="40"/>
  <c r="K67" i="40"/>
  <c r="K61" i="40"/>
  <c r="O63" i="41"/>
  <c r="O60" i="41"/>
  <c r="O56" i="41"/>
  <c r="G74" i="41"/>
  <c r="G53" i="41"/>
  <c r="J129" i="28"/>
  <c r="B115" i="28"/>
  <c r="B113" i="28"/>
  <c r="B108" i="28"/>
  <c r="B107" i="28" s="1"/>
  <c r="K114" i="29"/>
  <c r="C100" i="29"/>
  <c r="K102" i="29"/>
  <c r="E99" i="31"/>
  <c r="D97" i="31"/>
  <c r="D102" i="31"/>
  <c r="D84" i="31"/>
  <c r="F100" i="32"/>
  <c r="F93" i="32"/>
  <c r="F87" i="32"/>
  <c r="B105" i="33"/>
  <c r="B99" i="33"/>
  <c r="B97" i="33"/>
  <c r="B93" i="33"/>
  <c r="G64" i="36"/>
  <c r="G54" i="36"/>
  <c r="O66" i="37"/>
  <c r="F63" i="37"/>
  <c r="M52" i="40"/>
  <c r="N66" i="41"/>
  <c r="N81" i="41"/>
  <c r="N63" i="41"/>
  <c r="N60" i="41"/>
  <c r="N56" i="41"/>
  <c r="F74" i="41"/>
  <c r="F53" i="41"/>
  <c r="F65" i="41"/>
  <c r="I136" i="28"/>
  <c r="J114" i="29"/>
  <c r="B102" i="29"/>
  <c r="B100" i="29"/>
  <c r="P37" i="30"/>
  <c r="P174" i="6" s="1"/>
  <c r="F106" i="31"/>
  <c r="D99" i="31"/>
  <c r="B97" i="31"/>
  <c r="C102" i="31"/>
  <c r="C99" i="31"/>
  <c r="K95" i="31"/>
  <c r="E87" i="32"/>
  <c r="M85" i="32"/>
  <c r="Q108" i="33"/>
  <c r="I106" i="33"/>
  <c r="I88" i="33"/>
  <c r="Q63" i="35"/>
  <c r="F64" i="36"/>
  <c r="L66" i="37"/>
  <c r="E55" i="37"/>
  <c r="E63" i="37"/>
  <c r="E60" i="37"/>
  <c r="E56" i="37"/>
  <c r="E54" i="37"/>
  <c r="E75" i="37"/>
  <c r="D65" i="39"/>
  <c r="D61" i="39"/>
  <c r="D58" i="39"/>
  <c r="I57" i="40"/>
  <c r="I36" i="38"/>
  <c r="I61" i="40"/>
  <c r="M60" i="41"/>
  <c r="M56" i="41"/>
  <c r="E53" i="41"/>
  <c r="E74" i="41"/>
  <c r="M51" i="41"/>
  <c r="M72" i="41"/>
  <c r="E85" i="52"/>
  <c r="H128" i="27"/>
  <c r="P153" i="28"/>
  <c r="P120" i="27"/>
  <c r="H151" i="28"/>
  <c r="P147" i="28"/>
  <c r="P144" i="28"/>
  <c r="P104" i="27"/>
  <c r="P128" i="28"/>
  <c r="P125" i="28"/>
  <c r="H118" i="28"/>
  <c r="H116" i="28"/>
  <c r="H109" i="28"/>
  <c r="I114" i="29"/>
  <c r="I102" i="29"/>
  <c r="O37" i="30"/>
  <c r="O174" i="6" s="1"/>
  <c r="F90" i="31"/>
  <c r="Q87" i="31"/>
  <c r="J108" i="31"/>
  <c r="B100" i="31"/>
  <c r="J91" i="32"/>
  <c r="L108" i="32"/>
  <c r="D100" i="32"/>
  <c r="D87" i="32"/>
  <c r="L85" i="32"/>
  <c r="D84" i="32"/>
  <c r="N120" i="33"/>
  <c r="O108" i="33"/>
  <c r="O83" i="33" s="1"/>
  <c r="H106" i="33"/>
  <c r="H94" i="33"/>
  <c r="H90" i="33"/>
  <c r="H88" i="33"/>
  <c r="O63" i="35"/>
  <c r="E66" i="36"/>
  <c r="E64" i="36"/>
  <c r="E54" i="36"/>
  <c r="M82" i="37"/>
  <c r="D55" i="37"/>
  <c r="D63" i="37"/>
  <c r="D50" i="37" s="1"/>
  <c r="D60" i="37"/>
  <c r="D56" i="37"/>
  <c r="D54" i="37"/>
  <c r="D75" i="37"/>
  <c r="G37" i="38"/>
  <c r="G176" i="6" s="1"/>
  <c r="C61" i="39"/>
  <c r="C58" i="39"/>
  <c r="M64" i="40"/>
  <c r="K52" i="40"/>
  <c r="H57" i="40"/>
  <c r="H67" i="40"/>
  <c r="O55" i="41"/>
  <c r="L60" i="41"/>
  <c r="L56" i="41"/>
  <c r="O120" i="27"/>
  <c r="O115" i="27"/>
  <c r="O108" i="27"/>
  <c r="G143" i="29"/>
  <c r="G129" i="28"/>
  <c r="O158" i="28"/>
  <c r="G150" i="28"/>
  <c r="G145" i="28"/>
  <c r="O121" i="28"/>
  <c r="O137" i="28"/>
  <c r="H116" i="29"/>
  <c r="H112" i="29"/>
  <c r="E90" i="31"/>
  <c r="I108" i="31"/>
  <c r="C100" i="32"/>
  <c r="C87" i="32"/>
  <c r="C84" i="32"/>
  <c r="M108" i="33"/>
  <c r="G106" i="33"/>
  <c r="G83" i="33" s="1"/>
  <c r="Q66" i="35"/>
  <c r="Q64" i="35"/>
  <c r="Q54" i="35"/>
  <c r="C55" i="37"/>
  <c r="C63" i="37"/>
  <c r="C56" i="37"/>
  <c r="C54" i="37"/>
  <c r="C75" i="37"/>
  <c r="B61" i="39"/>
  <c r="B58" i="39"/>
  <c r="B57" i="39"/>
  <c r="I52" i="40"/>
  <c r="G57" i="40"/>
  <c r="G54" i="40"/>
  <c r="G67" i="40"/>
  <c r="G64" i="40"/>
  <c r="N55" i="41"/>
  <c r="K56" i="41"/>
  <c r="C64" i="44"/>
  <c r="C36" i="42"/>
  <c r="C66" i="44"/>
  <c r="C68" i="44"/>
  <c r="C73" i="44"/>
  <c r="N120" i="27"/>
  <c r="N115" i="27"/>
  <c r="N149" i="28"/>
  <c r="F146" i="28"/>
  <c r="F143" i="28"/>
  <c r="N104" i="27"/>
  <c r="F127" i="28"/>
  <c r="N125" i="28"/>
  <c r="N123" i="28" s="1"/>
  <c r="F124" i="28"/>
  <c r="N121" i="28"/>
  <c r="M108" i="31"/>
  <c r="D90" i="31"/>
  <c r="H108" i="31"/>
  <c r="H106" i="31"/>
  <c r="H94" i="31"/>
  <c r="J108" i="32"/>
  <c r="J103" i="32"/>
  <c r="J85" i="32"/>
  <c r="B84" i="32"/>
  <c r="K108" i="33"/>
  <c r="K83" i="33" s="1"/>
  <c r="F88" i="33"/>
  <c r="B63" i="37"/>
  <c r="B60" i="37"/>
  <c r="L89" i="44"/>
  <c r="L89" i="43"/>
  <c r="M120" i="27"/>
  <c r="E151" i="29"/>
  <c r="M115" i="27"/>
  <c r="M149" i="29"/>
  <c r="M111" i="27"/>
  <c r="M108" i="27"/>
  <c r="E143" i="29"/>
  <c r="M140" i="29"/>
  <c r="M138" i="29"/>
  <c r="M158" i="28"/>
  <c r="E150" i="28"/>
  <c r="E145" i="28"/>
  <c r="M121" i="28"/>
  <c r="M137" i="28"/>
  <c r="M134" i="28"/>
  <c r="F114" i="29"/>
  <c r="H85" i="31"/>
  <c r="I108" i="32"/>
  <c r="I90" i="32"/>
  <c r="I83" i="32" s="1"/>
  <c r="I85" i="32"/>
  <c r="M63" i="40"/>
  <c r="M60" i="40"/>
  <c r="M54" i="40"/>
  <c r="M51" i="40"/>
  <c r="E54" i="40"/>
  <c r="E36" i="38"/>
  <c r="L120" i="27"/>
  <c r="L115" i="27"/>
  <c r="L149" i="28"/>
  <c r="D146" i="28"/>
  <c r="D143" i="28"/>
  <c r="L104" i="27"/>
  <c r="D124" i="28"/>
  <c r="L121" i="28"/>
  <c r="E56" i="26"/>
  <c r="F108" i="31"/>
  <c r="H108" i="32"/>
  <c r="H106" i="32"/>
  <c r="H94" i="32"/>
  <c r="H90" i="32"/>
  <c r="G74" i="37"/>
  <c r="L64" i="40"/>
  <c r="L63" i="40"/>
  <c r="L60" i="40"/>
  <c r="L56" i="40"/>
  <c r="L54" i="40"/>
  <c r="L51" i="40"/>
  <c r="C157" i="28"/>
  <c r="C114" i="28"/>
  <c r="K113" i="28"/>
  <c r="C141" i="28"/>
  <c r="K137" i="28"/>
  <c r="C136" i="28"/>
  <c r="M145" i="29"/>
  <c r="B37" i="30"/>
  <c r="B174" i="6" s="1"/>
  <c r="E108" i="31"/>
  <c r="M115" i="32"/>
  <c r="G108" i="32"/>
  <c r="G106" i="32"/>
  <c r="G94" i="32"/>
  <c r="G90" i="32"/>
  <c r="G85" i="32"/>
  <c r="E74" i="37"/>
  <c r="K64" i="40"/>
  <c r="K63" i="40"/>
  <c r="K60" i="40"/>
  <c r="K56" i="40"/>
  <c r="K54" i="40"/>
  <c r="K51" i="40"/>
  <c r="C55" i="40"/>
  <c r="C64" i="40"/>
  <c r="C36" i="38"/>
  <c r="Q82" i="51"/>
  <c r="Q80" i="51"/>
  <c r="Q87" i="51"/>
  <c r="J147" i="28"/>
  <c r="J113" i="28"/>
  <c r="H103" i="31"/>
  <c r="D94" i="31"/>
  <c r="F108" i="32"/>
  <c r="F106" i="32"/>
  <c r="F94" i="32"/>
  <c r="F90" i="32"/>
  <c r="B88" i="33"/>
  <c r="O73" i="37"/>
  <c r="M64" i="39"/>
  <c r="M56" i="40"/>
  <c r="J66" i="40"/>
  <c r="J64" i="40"/>
  <c r="J63" i="40"/>
  <c r="J60" i="40"/>
  <c r="J56" i="40"/>
  <c r="J54" i="40"/>
  <c r="J51" i="40"/>
  <c r="E34" i="42"/>
  <c r="L37" i="42"/>
  <c r="L177" i="6" s="1"/>
  <c r="M37" i="50"/>
  <c r="M179" i="6" s="1"/>
  <c r="M35" i="50"/>
  <c r="E84" i="44"/>
  <c r="O57" i="48"/>
  <c r="B73" i="44"/>
  <c r="P67" i="44"/>
  <c r="C73" i="45"/>
  <c r="J37" i="50"/>
  <c r="J179" i="6" s="1"/>
  <c r="I76" i="45"/>
  <c r="O36" i="46"/>
  <c r="L55" i="48"/>
  <c r="P59" i="49"/>
  <c r="M82" i="44"/>
  <c r="B68" i="44"/>
  <c r="C68" i="45"/>
  <c r="E81" i="44"/>
  <c r="I53" i="47"/>
  <c r="I75" i="48"/>
  <c r="Q74" i="48"/>
  <c r="I68" i="48"/>
  <c r="K70" i="49"/>
  <c r="B66" i="44"/>
  <c r="C72" i="44"/>
  <c r="D73" i="45"/>
  <c r="D72" i="45"/>
  <c r="D68" i="45"/>
  <c r="D37" i="46"/>
  <c r="D178" i="6" s="1"/>
  <c r="J62" i="47"/>
  <c r="L56" i="49"/>
  <c r="Q89" i="51"/>
  <c r="Q81" i="51"/>
  <c r="Q76" i="51"/>
  <c r="E89" i="52"/>
  <c r="E81" i="52"/>
  <c r="B72" i="44"/>
  <c r="C72" i="45"/>
  <c r="I59" i="47"/>
  <c r="I57" i="47"/>
  <c r="I55" i="47"/>
  <c r="O62" i="48"/>
  <c r="O59" i="48"/>
  <c r="O52" i="48"/>
  <c r="P89" i="51"/>
  <c r="P87" i="51"/>
  <c r="P81" i="51"/>
  <c r="D89" i="52"/>
  <c r="D87" i="52"/>
  <c r="D81" i="52"/>
  <c r="I62" i="47"/>
  <c r="C55" i="49"/>
  <c r="C89" i="52"/>
  <c r="C87" i="52"/>
  <c r="C81" i="52"/>
  <c r="C80" i="52"/>
  <c r="I61" i="47"/>
  <c r="I77" i="48"/>
  <c r="B87" i="52"/>
  <c r="B81" i="52"/>
  <c r="I52" i="47"/>
  <c r="E77" i="48"/>
  <c r="B56" i="37"/>
  <c r="H64" i="39"/>
  <c r="H63" i="39"/>
  <c r="H56" i="40"/>
  <c r="H51" i="40"/>
  <c r="J60" i="41"/>
  <c r="J56" i="41"/>
  <c r="O89" i="45"/>
  <c r="E62" i="47"/>
  <c r="Q76" i="48"/>
  <c r="K62" i="48"/>
  <c r="K57" i="48"/>
  <c r="N71" i="49"/>
  <c r="P69" i="49"/>
  <c r="M58" i="49"/>
  <c r="L54" i="49"/>
  <c r="O57" i="49"/>
  <c r="B90" i="51"/>
  <c r="F74" i="51"/>
  <c r="L89" i="51"/>
  <c r="L87" i="51"/>
  <c r="L81" i="51"/>
  <c r="P64" i="35"/>
  <c r="D64" i="36"/>
  <c r="G64" i="39"/>
  <c r="G63" i="39"/>
  <c r="G60" i="39"/>
  <c r="G66" i="40"/>
  <c r="G63" i="40"/>
  <c r="G56" i="40"/>
  <c r="G51" i="40"/>
  <c r="I60" i="41"/>
  <c r="C68" i="43"/>
  <c r="F52" i="47"/>
  <c r="D62" i="47"/>
  <c r="E76" i="48"/>
  <c r="O69" i="49"/>
  <c r="L58" i="49"/>
  <c r="K54" i="49"/>
  <c r="K87" i="51"/>
  <c r="K81" i="51"/>
  <c r="Q87" i="53"/>
  <c r="Q78" i="53"/>
  <c r="O54" i="35"/>
  <c r="O51" i="35"/>
  <c r="C66" i="36"/>
  <c r="C64" i="36"/>
  <c r="C63" i="36"/>
  <c r="C60" i="36"/>
  <c r="C56" i="36"/>
  <c r="K55" i="36"/>
  <c r="C54" i="36"/>
  <c r="K52" i="36"/>
  <c r="C51" i="36"/>
  <c r="P65" i="37"/>
  <c r="P37" i="38"/>
  <c r="P176" i="6" s="1"/>
  <c r="F64" i="39"/>
  <c r="F63" i="39"/>
  <c r="N61" i="39"/>
  <c r="F60" i="39"/>
  <c r="N57" i="39"/>
  <c r="N67" i="40"/>
  <c r="F66" i="40"/>
  <c r="N65" i="40"/>
  <c r="F64" i="40"/>
  <c r="F63" i="40"/>
  <c r="N61" i="40"/>
  <c r="F60" i="40"/>
  <c r="N57" i="40"/>
  <c r="F56" i="40"/>
  <c r="F54" i="40"/>
  <c r="F51" i="40"/>
  <c r="K67" i="43"/>
  <c r="P63" i="43"/>
  <c r="L76" i="44"/>
  <c r="M71" i="45"/>
  <c r="E75" i="48"/>
  <c r="Q73" i="48"/>
  <c r="K58" i="49"/>
  <c r="H54" i="49"/>
  <c r="N106" i="52"/>
  <c r="P87" i="53"/>
  <c r="N66" i="35"/>
  <c r="N64" i="35"/>
  <c r="N63" i="35"/>
  <c r="N60" i="35"/>
  <c r="N54" i="35"/>
  <c r="B64" i="36"/>
  <c r="B63" i="36"/>
  <c r="B60" i="36"/>
  <c r="B51" i="36"/>
  <c r="G65" i="37"/>
  <c r="G57" i="37"/>
  <c r="O65" i="37"/>
  <c r="O50" i="37" s="1"/>
  <c r="E66" i="39"/>
  <c r="E64" i="39"/>
  <c r="E63" i="39"/>
  <c r="E60" i="39"/>
  <c r="M67" i="40"/>
  <c r="E81" i="40"/>
  <c r="M65" i="40"/>
  <c r="M61" i="40"/>
  <c r="E60" i="40"/>
  <c r="E56" i="40"/>
  <c r="E51" i="40"/>
  <c r="O73" i="43"/>
  <c r="C76" i="44"/>
  <c r="K76" i="44"/>
  <c r="I84" i="45"/>
  <c r="L68" i="45"/>
  <c r="J61" i="47"/>
  <c r="J60" i="47"/>
  <c r="O60" i="48"/>
  <c r="H55" i="48"/>
  <c r="H51" i="48" s="1"/>
  <c r="L77" i="49"/>
  <c r="H58" i="49"/>
  <c r="J89" i="51"/>
  <c r="I89" i="51"/>
  <c r="I87" i="51"/>
  <c r="Q85" i="51"/>
  <c r="I81" i="51"/>
  <c r="I80" i="51"/>
  <c r="I78" i="51"/>
  <c r="Q77" i="51"/>
  <c r="I76" i="51"/>
  <c r="Q74" i="51"/>
  <c r="E74" i="52"/>
  <c r="O87" i="53"/>
  <c r="M64" i="35"/>
  <c r="M54" i="35"/>
  <c r="E71" i="37"/>
  <c r="I58" i="36"/>
  <c r="I55" i="36"/>
  <c r="F65" i="37"/>
  <c r="D64" i="39"/>
  <c r="L61" i="39"/>
  <c r="D60" i="39"/>
  <c r="L57" i="39"/>
  <c r="L67" i="40"/>
  <c r="D66" i="40"/>
  <c r="L65" i="40"/>
  <c r="D60" i="40"/>
  <c r="L58" i="40"/>
  <c r="C67" i="43"/>
  <c r="N73" i="43"/>
  <c r="B70" i="44"/>
  <c r="B67" i="44"/>
  <c r="B64" i="44"/>
  <c r="J76" i="44"/>
  <c r="H84" i="45"/>
  <c r="K68" i="45"/>
  <c r="N72" i="47"/>
  <c r="G62" i="48"/>
  <c r="O61" i="48"/>
  <c r="O56" i="48"/>
  <c r="J71" i="49"/>
  <c r="L69" i="49"/>
  <c r="F89" i="51"/>
  <c r="F72" i="51" s="1"/>
  <c r="H87" i="51"/>
  <c r="P85" i="51"/>
  <c r="H81" i="51"/>
  <c r="D85" i="52"/>
  <c r="D74" i="52"/>
  <c r="N87" i="53"/>
  <c r="L64" i="35"/>
  <c r="L63" i="35"/>
  <c r="L60" i="35"/>
  <c r="D71" i="37"/>
  <c r="H57" i="36"/>
  <c r="E65" i="37"/>
  <c r="M65" i="37"/>
  <c r="C64" i="39"/>
  <c r="C63" i="39"/>
  <c r="K61" i="39"/>
  <c r="C60" i="39"/>
  <c r="K58" i="39"/>
  <c r="K57" i="39"/>
  <c r="C66" i="40"/>
  <c r="K65" i="40"/>
  <c r="K58" i="40"/>
  <c r="M55" i="41"/>
  <c r="C66" i="43"/>
  <c r="M73" i="43"/>
  <c r="Q73" i="44"/>
  <c r="Q72" i="44"/>
  <c r="Q68" i="44"/>
  <c r="Q63" i="44"/>
  <c r="E84" i="45"/>
  <c r="J68" i="45"/>
  <c r="H61" i="47"/>
  <c r="H60" i="47"/>
  <c r="H73" i="49"/>
  <c r="G54" i="48"/>
  <c r="F62" i="48"/>
  <c r="N61" i="48"/>
  <c r="I71" i="49"/>
  <c r="J73" i="51"/>
  <c r="G89" i="51"/>
  <c r="G87" i="51"/>
  <c r="O85" i="51"/>
  <c r="G81" i="51"/>
  <c r="G80" i="51"/>
  <c r="G78" i="51"/>
  <c r="O74" i="51"/>
  <c r="B106" i="52"/>
  <c r="C88" i="52"/>
  <c r="M87" i="53"/>
  <c r="K63" i="35"/>
  <c r="K54" i="35"/>
  <c r="K51" i="35"/>
  <c r="K50" i="35" s="1"/>
  <c r="G67" i="36"/>
  <c r="G61" i="36"/>
  <c r="G57" i="36"/>
  <c r="G52" i="36"/>
  <c r="D65" i="37"/>
  <c r="L65" i="37"/>
  <c r="L37" i="38"/>
  <c r="L176" i="6" s="1"/>
  <c r="E81" i="39"/>
  <c r="B64" i="39"/>
  <c r="B63" i="39"/>
  <c r="B60" i="39"/>
  <c r="J67" i="40"/>
  <c r="B66" i="40"/>
  <c r="J65" i="40"/>
  <c r="B64" i="40"/>
  <c r="J61" i="40"/>
  <c r="J58" i="40"/>
  <c r="J57" i="40"/>
  <c r="B56" i="40"/>
  <c r="J55" i="40"/>
  <c r="J52" i="40"/>
  <c r="H82" i="41"/>
  <c r="L57" i="41"/>
  <c r="L55" i="41"/>
  <c r="L73" i="43"/>
  <c r="P73" i="44"/>
  <c r="H63" i="44"/>
  <c r="Q83" i="45"/>
  <c r="Q73" i="45"/>
  <c r="G61" i="47"/>
  <c r="G56" i="47"/>
  <c r="E62" i="48"/>
  <c r="Q60" i="49"/>
  <c r="I59" i="49"/>
  <c r="I57" i="49"/>
  <c r="Q56" i="49"/>
  <c r="B34" i="50"/>
  <c r="N90" i="51"/>
  <c r="F78" i="51"/>
  <c r="N74" i="51"/>
  <c r="F104" i="52"/>
  <c r="B85" i="52"/>
  <c r="J98" i="52"/>
  <c r="L87" i="53"/>
  <c r="J64" i="35"/>
  <c r="J63" i="35"/>
  <c r="J60" i="35"/>
  <c r="J51" i="35"/>
  <c r="F61" i="36"/>
  <c r="F57" i="36"/>
  <c r="C57" i="37"/>
  <c r="K65" i="37"/>
  <c r="I67" i="39"/>
  <c r="I61" i="39"/>
  <c r="I58" i="39"/>
  <c r="I57" i="39"/>
  <c r="I65" i="40"/>
  <c r="I58" i="40"/>
  <c r="C63" i="41"/>
  <c r="K57" i="41"/>
  <c r="K55" i="41"/>
  <c r="K73" i="43"/>
  <c r="C89" i="44"/>
  <c r="K84" i="44"/>
  <c r="C83" i="44"/>
  <c r="K81" i="44"/>
  <c r="P68" i="44"/>
  <c r="O73" i="44"/>
  <c r="P83" i="45"/>
  <c r="O73" i="45"/>
  <c r="G66" i="45"/>
  <c r="P73" i="45"/>
  <c r="F61" i="47"/>
  <c r="L60" i="48"/>
  <c r="L53" i="48"/>
  <c r="G71" i="49"/>
  <c r="P60" i="49"/>
  <c r="P56" i="49"/>
  <c r="H37" i="50"/>
  <c r="H179" i="6" s="1"/>
  <c r="Q37" i="50"/>
  <c r="Q179" i="6" s="1"/>
  <c r="J78" i="51"/>
  <c r="M90" i="51"/>
  <c r="E89" i="51"/>
  <c r="E87" i="51"/>
  <c r="E81" i="51"/>
  <c r="E80" i="51"/>
  <c r="E78" i="51"/>
  <c r="E76" i="51"/>
  <c r="M74" i="51"/>
  <c r="B103" i="52"/>
  <c r="Q89" i="52"/>
  <c r="Q87" i="52"/>
  <c r="Q81" i="52"/>
  <c r="Q80" i="52"/>
  <c r="K87" i="53"/>
  <c r="K80" i="53"/>
  <c r="Q67" i="35"/>
  <c r="I66" i="35"/>
  <c r="Q55" i="35"/>
  <c r="Q52" i="35"/>
  <c r="I51" i="35"/>
  <c r="E67" i="36"/>
  <c r="E61" i="36"/>
  <c r="E57" i="36"/>
  <c r="E55" i="36"/>
  <c r="E52" i="36"/>
  <c r="B65" i="37"/>
  <c r="B57" i="37"/>
  <c r="B55" i="37"/>
  <c r="H61" i="39"/>
  <c r="H58" i="39"/>
  <c r="H57" i="39"/>
  <c r="P51" i="39"/>
  <c r="H65" i="40"/>
  <c r="H61" i="40"/>
  <c r="H58" i="40"/>
  <c r="H50" i="40" s="1"/>
  <c r="J57" i="41"/>
  <c r="J55" i="41"/>
  <c r="P37" i="42"/>
  <c r="P177" i="6" s="1"/>
  <c r="J66" i="43"/>
  <c r="O68" i="44"/>
  <c r="N68" i="44"/>
  <c r="F72" i="44"/>
  <c r="D66" i="45"/>
  <c r="E61" i="47"/>
  <c r="E56" i="47"/>
  <c r="G70" i="48"/>
  <c r="I58" i="48"/>
  <c r="O53" i="48"/>
  <c r="K60" i="48"/>
  <c r="K56" i="48"/>
  <c r="C55" i="48"/>
  <c r="C51" i="48" s="1"/>
  <c r="P61" i="49"/>
  <c r="O60" i="49"/>
  <c r="P37" i="50"/>
  <c r="P179" i="6" s="1"/>
  <c r="C106" i="51"/>
  <c r="N88" i="51"/>
  <c r="J77" i="51"/>
  <c r="D89" i="51"/>
  <c r="D87" i="51"/>
  <c r="L85" i="51"/>
  <c r="D81" i="51"/>
  <c r="D80" i="51"/>
  <c r="I102" i="52"/>
  <c r="P89" i="52"/>
  <c r="P87" i="52"/>
  <c r="P81" i="52"/>
  <c r="P80" i="52"/>
  <c r="P72" i="52" s="1"/>
  <c r="P73" i="52"/>
  <c r="H90" i="52"/>
  <c r="J87" i="53"/>
  <c r="J80" i="53"/>
  <c r="P57" i="35"/>
  <c r="G61" i="39"/>
  <c r="G58" i="39"/>
  <c r="G57" i="39"/>
  <c r="G65" i="40"/>
  <c r="G61" i="40"/>
  <c r="G58" i="40"/>
  <c r="I55" i="41"/>
  <c r="Q85" i="44"/>
  <c r="Q69" i="48"/>
  <c r="M61" i="49"/>
  <c r="N60" i="49"/>
  <c r="G104" i="51"/>
  <c r="C78" i="51"/>
  <c r="O87" i="52"/>
  <c r="O81" i="52"/>
  <c r="O80" i="52"/>
  <c r="I87" i="53"/>
  <c r="Q77" i="53"/>
  <c r="O65" i="35"/>
  <c r="O61" i="35"/>
  <c r="O57" i="35"/>
  <c r="O52" i="35"/>
  <c r="C67" i="36"/>
  <c r="C65" i="36"/>
  <c r="C61" i="36"/>
  <c r="C58" i="36"/>
  <c r="C57" i="36"/>
  <c r="C55" i="36"/>
  <c r="C52" i="36"/>
  <c r="F61" i="39"/>
  <c r="F57" i="39"/>
  <c r="F67" i="40"/>
  <c r="F65" i="40"/>
  <c r="F61" i="40"/>
  <c r="F58" i="40"/>
  <c r="F57" i="40"/>
  <c r="F55" i="40"/>
  <c r="F52" i="40"/>
  <c r="H57" i="41"/>
  <c r="L87" i="43"/>
  <c r="P90" i="44"/>
  <c r="P85" i="44"/>
  <c r="C60" i="47"/>
  <c r="I60" i="48"/>
  <c r="I73" i="48"/>
  <c r="I70" i="48"/>
  <c r="M60" i="49"/>
  <c r="J90" i="51"/>
  <c r="J82" i="51"/>
  <c r="B78" i="51"/>
  <c r="J74" i="51"/>
  <c r="F106" i="52"/>
  <c r="N81" i="52"/>
  <c r="N80" i="52"/>
  <c r="F95" i="52"/>
  <c r="H87" i="53"/>
  <c r="H80" i="53"/>
  <c r="G88" i="14"/>
  <c r="F88" i="14"/>
  <c r="M36" i="6"/>
  <c r="C49" i="6"/>
  <c r="K47" i="6"/>
  <c r="K44" i="6"/>
  <c r="C43" i="6"/>
  <c r="K41" i="6"/>
  <c r="C37" i="6"/>
  <c r="K35" i="6"/>
  <c r="C31" i="6"/>
  <c r="P86" i="14"/>
  <c r="K36" i="6"/>
  <c r="C59" i="6"/>
  <c r="C132" i="6" s="1"/>
  <c r="E35" i="6"/>
  <c r="D64" i="14"/>
  <c r="D85" i="14" s="1"/>
  <c r="C58" i="6"/>
  <c r="Q57" i="6"/>
  <c r="M57" i="6"/>
  <c r="E48" i="6"/>
  <c r="M37" i="6"/>
  <c r="M33" i="6" s="1"/>
  <c r="E36" i="6"/>
  <c r="C86" i="14"/>
  <c r="C64" i="14"/>
  <c r="C56" i="6" s="1"/>
  <c r="B55" i="6"/>
  <c r="B130" i="6" s="1"/>
  <c r="C55" i="6"/>
  <c r="C130" i="6" s="1"/>
  <c r="N74" i="14"/>
  <c r="I31" i="6"/>
  <c r="Q36" i="6"/>
  <c r="B57" i="6"/>
  <c r="B64" i="14"/>
  <c r="J104" i="6"/>
  <c r="I35" i="6"/>
  <c r="L37" i="9"/>
  <c r="I44" i="6"/>
  <c r="P55" i="6"/>
  <c r="P62" i="14"/>
  <c r="P54" i="6" s="1"/>
  <c r="F104" i="6"/>
  <c r="C44" i="6"/>
  <c r="I37" i="9"/>
  <c r="O64" i="14"/>
  <c r="O62" i="14" s="1"/>
  <c r="O54" i="6" s="1"/>
  <c r="O129" i="6" s="1"/>
  <c r="N55" i="6"/>
  <c r="N130" i="6" s="1"/>
  <c r="J37" i="9"/>
  <c r="Q43" i="6"/>
  <c r="H37" i="9"/>
  <c r="Q96" i="14"/>
  <c r="Q157" i="6" s="1"/>
  <c r="N57" i="6"/>
  <c r="N64" i="14"/>
  <c r="N56" i="6" s="1"/>
  <c r="M43" i="6"/>
  <c r="G37" i="9"/>
  <c r="P96" i="14"/>
  <c r="P157" i="6" s="1"/>
  <c r="F37" i="9"/>
  <c r="N96" i="14"/>
  <c r="N157" i="6" s="1"/>
  <c r="L64" i="14"/>
  <c r="L62" i="14" s="1"/>
  <c r="L54" i="6" s="1"/>
  <c r="B104" i="6"/>
  <c r="E44" i="6"/>
  <c r="E37" i="9"/>
  <c r="K64" i="14"/>
  <c r="D37" i="9"/>
  <c r="J64" i="14"/>
  <c r="C37" i="9"/>
  <c r="K48" i="6"/>
  <c r="C38" i="6"/>
  <c r="Q99" i="14"/>
  <c r="Q160" i="6" s="1"/>
  <c r="I64" i="14"/>
  <c r="I62" i="14" s="1"/>
  <c r="I54" i="6" s="1"/>
  <c r="I129" i="6" s="1"/>
  <c r="M49" i="6"/>
  <c r="B96" i="14"/>
  <c r="B157" i="6" s="1"/>
  <c r="H64" i="14"/>
  <c r="H62" i="14" s="1"/>
  <c r="H54" i="6" s="1"/>
  <c r="G84" i="14"/>
  <c r="I48" i="6"/>
  <c r="Q46" i="6"/>
  <c r="Q40" i="6"/>
  <c r="Q37" i="6"/>
  <c r="G64" i="14"/>
  <c r="G56" i="6" s="1"/>
  <c r="G131" i="6" s="1"/>
  <c r="F55" i="6"/>
  <c r="F130" i="6" s="1"/>
  <c r="Q55" i="6"/>
  <c r="F57" i="6"/>
  <c r="F64" i="14"/>
  <c r="P84" i="14"/>
  <c r="B84" i="14"/>
  <c r="E64" i="14"/>
  <c r="E62" i="14" s="1"/>
  <c r="E54" i="6" s="1"/>
  <c r="E129" i="6" s="1"/>
  <c r="D55" i="6"/>
  <c r="G31" i="6"/>
  <c r="N65" i="10"/>
  <c r="N154" i="6" s="1"/>
  <c r="N46" i="10"/>
  <c r="N58" i="10" s="1"/>
  <c r="Q59" i="10"/>
  <c r="I46" i="10"/>
  <c r="I51" i="6" s="1"/>
  <c r="I128" i="6" s="1"/>
  <c r="O59" i="10"/>
  <c r="M59" i="10"/>
  <c r="G59" i="10"/>
  <c r="G46" i="10"/>
  <c r="G51" i="6" s="1"/>
  <c r="G128" i="6" s="1"/>
  <c r="I59" i="10"/>
  <c r="F46" i="10"/>
  <c r="F58" i="10" s="1"/>
  <c r="C60" i="10"/>
  <c r="E59" i="10"/>
  <c r="E46" i="10"/>
  <c r="D46" i="10"/>
  <c r="O47" i="6"/>
  <c r="O38" i="6"/>
  <c r="K29" i="6"/>
  <c r="K127" i="6" s="1"/>
  <c r="C59" i="10"/>
  <c r="C46" i="10"/>
  <c r="B53" i="6"/>
  <c r="B65" i="10"/>
  <c r="B154" i="6" s="1"/>
  <c r="B46" i="10"/>
  <c r="K59" i="10"/>
  <c r="K46" i="10"/>
  <c r="L50" i="10"/>
  <c r="Q52" i="6"/>
  <c r="O52" i="6"/>
  <c r="N52" i="6"/>
  <c r="F150" i="6"/>
  <c r="P135" i="6"/>
  <c r="P150" i="6"/>
  <c r="H146" i="6"/>
  <c r="P144" i="6"/>
  <c r="H143" i="6"/>
  <c r="P136" i="6"/>
  <c r="F146" i="6"/>
  <c r="O136" i="6"/>
  <c r="L150" i="6"/>
  <c r="D149" i="6"/>
  <c r="L144" i="6"/>
  <c r="D143" i="6"/>
  <c r="K134" i="6"/>
  <c r="H134" i="6"/>
  <c r="Q131" i="6"/>
  <c r="H150" i="6"/>
  <c r="P148" i="6"/>
  <c r="P142" i="6"/>
  <c r="O150" i="6"/>
  <c r="K150" i="6"/>
  <c r="G150" i="6"/>
  <c r="C150" i="6"/>
  <c r="C149" i="6"/>
  <c r="B149" i="6"/>
  <c r="O148" i="6"/>
  <c r="K148" i="6"/>
  <c r="G148" i="6"/>
  <c r="H147" i="6"/>
  <c r="D147" i="6"/>
  <c r="G147" i="6"/>
  <c r="C147" i="6"/>
  <c r="B147" i="6"/>
  <c r="O146" i="6"/>
  <c r="K146" i="6"/>
  <c r="K145" i="6"/>
  <c r="G145" i="6"/>
  <c r="C145" i="6"/>
  <c r="B145" i="6"/>
  <c r="O144" i="6"/>
  <c r="O143" i="6"/>
  <c r="K143" i="6"/>
  <c r="G143" i="6"/>
  <c r="C143" i="6"/>
  <c r="C142" i="6"/>
  <c r="B143" i="6"/>
  <c r="D136" i="6"/>
  <c r="D134" i="6"/>
  <c r="L134" i="6"/>
  <c r="E132" i="6"/>
  <c r="E130" i="6"/>
  <c r="M127" i="6"/>
  <c r="C127" i="6"/>
  <c r="M94" i="18"/>
  <c r="E127" i="6"/>
  <c r="C87" i="6"/>
  <c r="G149" i="6"/>
  <c r="K147" i="6"/>
  <c r="O145" i="6"/>
  <c r="C144" i="6"/>
  <c r="G142" i="6"/>
  <c r="H99" i="11"/>
  <c r="F137" i="12"/>
  <c r="F123" i="12"/>
  <c r="G149" i="13"/>
  <c r="B87" i="6"/>
  <c r="F139" i="6"/>
  <c r="Q145" i="12"/>
  <c r="Q118" i="11"/>
  <c r="Q138" i="11"/>
  <c r="F126" i="12"/>
  <c r="B105" i="12"/>
  <c r="B243" i="16"/>
  <c r="B187" i="15"/>
  <c r="F241" i="16"/>
  <c r="F185" i="15"/>
  <c r="J239" i="16"/>
  <c r="J192" i="15"/>
  <c r="J194" i="15"/>
  <c r="J196" i="15"/>
  <c r="J185" i="15"/>
  <c r="J187" i="15"/>
  <c r="J190" i="15"/>
  <c r="N234" i="16"/>
  <c r="N172" i="15"/>
  <c r="J229" i="16"/>
  <c r="J168" i="15"/>
  <c r="J170" i="15"/>
  <c r="J172" i="15"/>
  <c r="J174" i="15"/>
  <c r="J180" i="15"/>
  <c r="J176" i="15"/>
  <c r="J178" i="15"/>
  <c r="B226" i="16"/>
  <c r="B164" i="15"/>
  <c r="Q60" i="10"/>
  <c r="P120" i="11"/>
  <c r="P129" i="11"/>
  <c r="H143" i="13"/>
  <c r="H109" i="11"/>
  <c r="D140" i="13"/>
  <c r="D104" i="11"/>
  <c r="M82" i="14"/>
  <c r="O60" i="10"/>
  <c r="Q126" i="11"/>
  <c r="P117" i="11"/>
  <c r="J122" i="13"/>
  <c r="J152" i="13"/>
  <c r="P256" i="17"/>
  <c r="P209" i="15"/>
  <c r="D255" i="17"/>
  <c r="D206" i="15"/>
  <c r="L244" i="17"/>
  <c r="L244" i="16"/>
  <c r="L188" i="15"/>
  <c r="P242" i="16"/>
  <c r="P186" i="15"/>
  <c r="P183" i="15" s="1"/>
  <c r="D241" i="16"/>
  <c r="D185" i="15"/>
  <c r="H239" i="16"/>
  <c r="H196" i="15"/>
  <c r="H198" i="15"/>
  <c r="H187" i="15"/>
  <c r="H192" i="15"/>
  <c r="P232" i="16"/>
  <c r="P170" i="15"/>
  <c r="M60" i="10"/>
  <c r="P126" i="11"/>
  <c r="B123" i="12"/>
  <c r="B120" i="12"/>
  <c r="C149" i="13"/>
  <c r="I122" i="13"/>
  <c r="I152" i="13"/>
  <c r="J201" i="15"/>
  <c r="H212" i="16"/>
  <c r="N140" i="6"/>
  <c r="Q136" i="11"/>
  <c r="N104" i="12"/>
  <c r="G105" i="12"/>
  <c r="G100" i="12"/>
  <c r="G107" i="12"/>
  <c r="G102" i="12"/>
  <c r="G119" i="13"/>
  <c r="H122" i="13"/>
  <c r="H152" i="13"/>
  <c r="J198" i="15"/>
  <c r="J103" i="12"/>
  <c r="J139" i="12"/>
  <c r="F105" i="12"/>
  <c r="F100" i="12"/>
  <c r="F107" i="12"/>
  <c r="G122" i="13"/>
  <c r="G152" i="13"/>
  <c r="L55" i="6"/>
  <c r="L96" i="14"/>
  <c r="L157" i="6" s="1"/>
  <c r="E105" i="12"/>
  <c r="E100" i="12"/>
  <c r="E107" i="12"/>
  <c r="E102" i="12"/>
  <c r="E62" i="10"/>
  <c r="G57" i="6"/>
  <c r="G86" i="14"/>
  <c r="O49" i="6"/>
  <c r="G46" i="6"/>
  <c r="O35" i="6"/>
  <c r="D100" i="12"/>
  <c r="D107" i="12"/>
  <c r="D102" i="12"/>
  <c r="D109" i="12"/>
  <c r="D111" i="12"/>
  <c r="D105" i="12"/>
  <c r="B59" i="6"/>
  <c r="B88" i="14"/>
  <c r="B100" i="14"/>
  <c r="B161" i="6" s="1"/>
  <c r="J55" i="6"/>
  <c r="J130" i="6" s="1"/>
  <c r="J96" i="14"/>
  <c r="J157" i="6" s="1"/>
  <c r="M255" i="15"/>
  <c r="G200" i="16"/>
  <c r="F149" i="6"/>
  <c r="J147" i="6"/>
  <c r="N145" i="6"/>
  <c r="B144" i="6"/>
  <c r="N138" i="6"/>
  <c r="C102" i="12"/>
  <c r="C109" i="12"/>
  <c r="C62" i="10"/>
  <c r="C111" i="12"/>
  <c r="I84" i="14"/>
  <c r="I96" i="14"/>
  <c r="I157" i="6" s="1"/>
  <c r="G82" i="14"/>
  <c r="H190" i="15"/>
  <c r="M128" i="11"/>
  <c r="P118" i="11"/>
  <c r="F102" i="12"/>
  <c r="B154" i="12"/>
  <c r="B126" i="12"/>
  <c r="H55" i="6"/>
  <c r="H96" i="14"/>
  <c r="H157" i="6" s="1"/>
  <c r="J88" i="14"/>
  <c r="J82" i="14"/>
  <c r="F8" i="6"/>
  <c r="F132" i="6" s="1"/>
  <c r="F82" i="14"/>
  <c r="P123" i="11"/>
  <c r="B136" i="12"/>
  <c r="F111" i="12"/>
  <c r="G44" i="6"/>
  <c r="O40" i="6"/>
  <c r="G37" i="6"/>
  <c r="M86" i="14"/>
  <c r="M92" i="14"/>
  <c r="H189" i="15"/>
  <c r="M121" i="11"/>
  <c r="E111" i="12"/>
  <c r="F106" i="12"/>
  <c r="F104" i="12"/>
  <c r="E106" i="12"/>
  <c r="E104" i="12"/>
  <c r="F99" i="12"/>
  <c r="F112" i="12"/>
  <c r="C135" i="13"/>
  <c r="J86" i="14"/>
  <c r="J92" i="14"/>
  <c r="B8" i="6"/>
  <c r="B82" i="14"/>
  <c r="P87" i="6"/>
  <c r="N66" i="10"/>
  <c r="N155" i="6" s="1"/>
  <c r="I60" i="10"/>
  <c r="K154" i="12"/>
  <c r="K126" i="11"/>
  <c r="J116" i="12"/>
  <c r="D106" i="12"/>
  <c r="B104" i="12"/>
  <c r="E99" i="12"/>
  <c r="Q63" i="10"/>
  <c r="Q118" i="12"/>
  <c r="E112" i="12"/>
  <c r="B137" i="13"/>
  <c r="D96" i="14"/>
  <c r="D157" i="6" s="1"/>
  <c r="G49" i="6"/>
  <c r="O45" i="6"/>
  <c r="O29" i="6"/>
  <c r="O127" i="6" s="1"/>
  <c r="D203" i="15"/>
  <c r="J169" i="15"/>
  <c r="O87" i="6"/>
  <c r="J66" i="10"/>
  <c r="J155" i="6" s="1"/>
  <c r="K123" i="11"/>
  <c r="N139" i="12"/>
  <c r="N103" i="11"/>
  <c r="F136" i="12"/>
  <c r="F100" i="11"/>
  <c r="F98" i="11" s="1"/>
  <c r="J105" i="11"/>
  <c r="J102" i="11"/>
  <c r="J134" i="12"/>
  <c r="C106" i="12"/>
  <c r="D99" i="12"/>
  <c r="P118" i="12"/>
  <c r="P120" i="12"/>
  <c r="P129" i="12"/>
  <c r="P116" i="12"/>
  <c r="P123" i="12"/>
  <c r="D112" i="12"/>
  <c r="D104" i="12"/>
  <c r="M152" i="13"/>
  <c r="Q138" i="13"/>
  <c r="Q136" i="13"/>
  <c r="J58" i="6"/>
  <c r="J87" i="14"/>
  <c r="D88" i="14"/>
  <c r="H86" i="14"/>
  <c r="L84" i="14"/>
  <c r="J184" i="15"/>
  <c r="N87" i="6"/>
  <c r="G140" i="6"/>
  <c r="K138" i="6"/>
  <c r="J150" i="6"/>
  <c r="N148" i="6"/>
  <c r="F145" i="6"/>
  <c r="J143" i="6"/>
  <c r="F138" i="6"/>
  <c r="M116" i="11"/>
  <c r="I134" i="12"/>
  <c r="I105" i="11"/>
  <c r="B134" i="12"/>
  <c r="B106" i="12"/>
  <c r="C99" i="12"/>
  <c r="O120" i="12"/>
  <c r="O129" i="12"/>
  <c r="G109" i="12"/>
  <c r="C104" i="12"/>
  <c r="L152" i="13"/>
  <c r="P138" i="13"/>
  <c r="P136" i="13"/>
  <c r="F86" i="14"/>
  <c r="I87" i="14"/>
  <c r="I99" i="14"/>
  <c r="I160" i="6" s="1"/>
  <c r="Q226" i="15"/>
  <c r="J171" i="15"/>
  <c r="M87" i="6"/>
  <c r="J138" i="6"/>
  <c r="K135" i="6"/>
  <c r="Q53" i="6"/>
  <c r="Q127" i="11"/>
  <c r="M118" i="11"/>
  <c r="H154" i="13"/>
  <c r="H126" i="11"/>
  <c r="L139" i="13"/>
  <c r="L103" i="11"/>
  <c r="H105" i="11"/>
  <c r="H100" i="11"/>
  <c r="H107" i="11"/>
  <c r="H102" i="11"/>
  <c r="Q129" i="12"/>
  <c r="B99" i="12"/>
  <c r="J152" i="12"/>
  <c r="J122" i="12"/>
  <c r="K152" i="13"/>
  <c r="O138" i="13"/>
  <c r="O136" i="13"/>
  <c r="O129" i="13"/>
  <c r="B86" i="14"/>
  <c r="N7" i="6"/>
  <c r="N131" i="6" s="1"/>
  <c r="N81" i="14"/>
  <c r="D205" i="15"/>
  <c r="H184" i="15"/>
  <c r="L87" i="6"/>
  <c r="L93" i="6"/>
  <c r="I135" i="6"/>
  <c r="O53" i="6"/>
  <c r="E60" i="10"/>
  <c r="G154" i="12"/>
  <c r="G126" i="11"/>
  <c r="G153" i="12"/>
  <c r="G151" i="12"/>
  <c r="G121" i="11"/>
  <c r="C150" i="12"/>
  <c r="G148" i="12"/>
  <c r="K146" i="12"/>
  <c r="C141" i="12"/>
  <c r="O140" i="12"/>
  <c r="K139" i="12"/>
  <c r="O137" i="12"/>
  <c r="C136" i="12"/>
  <c r="G134" i="12"/>
  <c r="G100" i="11"/>
  <c r="G102" i="11"/>
  <c r="G109" i="11"/>
  <c r="G111" i="11"/>
  <c r="F116" i="12"/>
  <c r="Q120" i="12"/>
  <c r="E109" i="12"/>
  <c r="O147" i="13"/>
  <c r="N138" i="13"/>
  <c r="M94" i="14"/>
  <c r="G47" i="6"/>
  <c r="O43" i="6"/>
  <c r="G40" i="6"/>
  <c r="O36" i="6"/>
  <c r="M221" i="15"/>
  <c r="J195" i="15"/>
  <c r="F169" i="15"/>
  <c r="L254" i="17"/>
  <c r="L254" i="16"/>
  <c r="L205" i="15"/>
  <c r="L200" i="15" s="1"/>
  <c r="H213" i="15"/>
  <c r="H215" i="15"/>
  <c r="H202" i="15"/>
  <c r="H204" i="15"/>
  <c r="L237" i="17"/>
  <c r="L237" i="16"/>
  <c r="L236" i="17"/>
  <c r="L236" i="16"/>
  <c r="L174" i="15"/>
  <c r="L233" i="16"/>
  <c r="L171" i="15"/>
  <c r="P231" i="16"/>
  <c r="P169" i="15"/>
  <c r="D230" i="16"/>
  <c r="D168" i="15"/>
  <c r="K87" i="6"/>
  <c r="O149" i="6"/>
  <c r="C148" i="6"/>
  <c r="G146" i="6"/>
  <c r="K144" i="6"/>
  <c r="O142" i="6"/>
  <c r="H135" i="6"/>
  <c r="N53" i="6"/>
  <c r="M127" i="11"/>
  <c r="Q120" i="11"/>
  <c r="F134" i="12"/>
  <c r="Q126" i="12"/>
  <c r="G110" i="12"/>
  <c r="D101" i="12"/>
  <c r="M138" i="13"/>
  <c r="K94" i="14"/>
  <c r="M99" i="14"/>
  <c r="M160" i="6" s="1"/>
  <c r="P212" i="15"/>
  <c r="B205" i="15"/>
  <c r="G213" i="15"/>
  <c r="G202" i="15"/>
  <c r="G204" i="15"/>
  <c r="G210" i="15"/>
  <c r="J87" i="6"/>
  <c r="G135" i="6"/>
  <c r="M53" i="6"/>
  <c r="J148" i="6"/>
  <c r="N146" i="6"/>
  <c r="F143" i="6"/>
  <c r="N139" i="6"/>
  <c r="F66" i="10"/>
  <c r="F155" i="6" s="1"/>
  <c r="L106" i="11"/>
  <c r="Q149" i="12"/>
  <c r="Q143" i="12"/>
  <c r="Q142" i="12"/>
  <c r="Q142" i="11"/>
  <c r="E134" i="12"/>
  <c r="F110" i="12"/>
  <c r="C101" i="12"/>
  <c r="M147" i="13"/>
  <c r="L138" i="13"/>
  <c r="J94" i="14"/>
  <c r="H195" i="15"/>
  <c r="P173" i="15"/>
  <c r="Q87" i="6"/>
  <c r="I87" i="6"/>
  <c r="E135" i="6"/>
  <c r="N129" i="11"/>
  <c r="M120" i="11"/>
  <c r="P127" i="11"/>
  <c r="D154" i="13"/>
  <c r="D126" i="11"/>
  <c r="D151" i="13"/>
  <c r="D121" i="11"/>
  <c r="D102" i="11"/>
  <c r="D109" i="11"/>
  <c r="D111" i="11"/>
  <c r="F121" i="12"/>
  <c r="F118" i="12"/>
  <c r="E110" i="12"/>
  <c r="B101" i="12"/>
  <c r="B109" i="12"/>
  <c r="L147" i="13"/>
  <c r="K138" i="13"/>
  <c r="K137" i="13"/>
  <c r="K49" i="9"/>
  <c r="G94" i="14"/>
  <c r="J189" i="15"/>
  <c r="J186" i="15"/>
  <c r="H87" i="6"/>
  <c r="P147" i="6"/>
  <c r="D146" i="6"/>
  <c r="H144" i="6"/>
  <c r="L142" i="6"/>
  <c r="D123" i="11"/>
  <c r="C154" i="12"/>
  <c r="C153" i="12"/>
  <c r="C123" i="11"/>
  <c r="C151" i="12"/>
  <c r="C121" i="11"/>
  <c r="O149" i="12"/>
  <c r="C148" i="12"/>
  <c r="G146" i="12"/>
  <c r="O143" i="12"/>
  <c r="O142" i="12"/>
  <c r="K140" i="12"/>
  <c r="G139" i="12"/>
  <c r="K137" i="12"/>
  <c r="O135" i="12"/>
  <c r="C134" i="12"/>
  <c r="C102" i="11"/>
  <c r="C104" i="11"/>
  <c r="C99" i="11"/>
  <c r="C106" i="11"/>
  <c r="B116" i="12"/>
  <c r="D110" i="12"/>
  <c r="Q123" i="12"/>
  <c r="K147" i="13"/>
  <c r="F94" i="14"/>
  <c r="G87" i="6"/>
  <c r="K149" i="6"/>
  <c r="O147" i="6"/>
  <c r="C146" i="6"/>
  <c r="G144" i="6"/>
  <c r="K142" i="6"/>
  <c r="C135" i="6"/>
  <c r="I53" i="6"/>
  <c r="Q122" i="11"/>
  <c r="H104" i="11"/>
  <c r="B126" i="11"/>
  <c r="B123" i="11"/>
  <c r="J112" i="11"/>
  <c r="B121" i="12"/>
  <c r="J147" i="13"/>
  <c r="G101" i="13"/>
  <c r="J84" i="14"/>
  <c r="H210" i="15"/>
  <c r="H186" i="15"/>
  <c r="F87" i="6"/>
  <c r="B150" i="6"/>
  <c r="J146" i="6"/>
  <c r="N144" i="6"/>
  <c r="H106" i="11"/>
  <c r="Q152" i="12"/>
  <c r="Q147" i="12"/>
  <c r="I112" i="11"/>
  <c r="O118" i="12"/>
  <c r="I147" i="13"/>
  <c r="O119" i="13"/>
  <c r="B171" i="15"/>
  <c r="E87" i="6"/>
  <c r="P134" i="6"/>
  <c r="P125" i="11"/>
  <c r="P122" i="11"/>
  <c r="B118" i="12"/>
  <c r="C112" i="12"/>
  <c r="H147" i="13"/>
  <c r="F84" i="14"/>
  <c r="J197" i="15"/>
  <c r="M186" i="15"/>
  <c r="M190" i="15"/>
  <c r="M192" i="15"/>
  <c r="M194" i="15"/>
  <c r="M196" i="15"/>
  <c r="M185" i="15"/>
  <c r="M168" i="15"/>
  <c r="M170" i="15"/>
  <c r="M172" i="15"/>
  <c r="M174" i="15"/>
  <c r="M180" i="15"/>
  <c r="M176" i="15"/>
  <c r="P177" i="17"/>
  <c r="P75" i="14"/>
  <c r="P181" i="17"/>
  <c r="D87" i="6"/>
  <c r="H149" i="6"/>
  <c r="P145" i="6"/>
  <c r="D144" i="6"/>
  <c r="H142" i="6"/>
  <c r="O134" i="6"/>
  <c r="F65" i="10"/>
  <c r="F154" i="6" s="1"/>
  <c r="O152" i="12"/>
  <c r="O122" i="11"/>
  <c r="K149" i="12"/>
  <c r="K119" i="11"/>
  <c r="O147" i="12"/>
  <c r="O117" i="11"/>
  <c r="C146" i="12"/>
  <c r="C116" i="11"/>
  <c r="K143" i="12"/>
  <c r="K109" i="11"/>
  <c r="K142" i="12"/>
  <c r="G140" i="12"/>
  <c r="G104" i="11"/>
  <c r="C139" i="12"/>
  <c r="G137" i="12"/>
  <c r="K135" i="12"/>
  <c r="B112" i="12"/>
  <c r="B103" i="12"/>
  <c r="Q116" i="12"/>
  <c r="G147" i="13"/>
  <c r="H197" i="15"/>
  <c r="J173" i="15"/>
  <c r="H194" i="15"/>
  <c r="D243" i="16"/>
  <c r="D187" i="15"/>
  <c r="H241" i="16"/>
  <c r="H185" i="15"/>
  <c r="L239" i="17"/>
  <c r="L239" i="16"/>
  <c r="L192" i="15"/>
  <c r="L194" i="15"/>
  <c r="L185" i="15"/>
  <c r="L186" i="15"/>
  <c r="D237" i="17"/>
  <c r="D237" i="16"/>
  <c r="D174" i="15"/>
  <c r="D236" i="16"/>
  <c r="D236" i="17"/>
  <c r="I86" i="14"/>
  <c r="C93" i="14"/>
  <c r="P201" i="15"/>
  <c r="J188" i="15"/>
  <c r="C172" i="15"/>
  <c r="O163" i="15"/>
  <c r="M171" i="15"/>
  <c r="D254" i="17"/>
  <c r="D247" i="17"/>
  <c r="D245" i="17"/>
  <c r="P243" i="17"/>
  <c r="P187" i="17"/>
  <c r="P178" i="17"/>
  <c r="P175" i="17"/>
  <c r="P172" i="17"/>
  <c r="B224" i="17"/>
  <c r="B162" i="17"/>
  <c r="D220" i="16"/>
  <c r="D159" i="15"/>
  <c r="D220" i="17"/>
  <c r="O243" i="17"/>
  <c r="O187" i="17"/>
  <c r="G169" i="17"/>
  <c r="G231" i="17"/>
  <c r="Q161" i="17"/>
  <c r="Q223" i="17"/>
  <c r="C220" i="17"/>
  <c r="C159" i="15"/>
  <c r="F252" i="17"/>
  <c r="L212" i="16"/>
  <c r="C190" i="16"/>
  <c r="Q204" i="17"/>
  <c r="Q253" i="17"/>
  <c r="E252" i="17"/>
  <c r="I201" i="17"/>
  <c r="I250" i="17"/>
  <c r="Q203" i="16"/>
  <c r="B190" i="16"/>
  <c r="Q212" i="16"/>
  <c r="Q209" i="16"/>
  <c r="Q207" i="16"/>
  <c r="P257" i="16"/>
  <c r="P212" i="16"/>
  <c r="P209" i="16"/>
  <c r="D255" i="16"/>
  <c r="Q202" i="16"/>
  <c r="L253" i="16"/>
  <c r="L204" i="16"/>
  <c r="P202" i="16"/>
  <c r="D196" i="16"/>
  <c r="D239" i="16"/>
  <c r="D187" i="16"/>
  <c r="D185" i="16"/>
  <c r="D190" i="16"/>
  <c r="D197" i="16"/>
  <c r="D171" i="16"/>
  <c r="D168" i="16"/>
  <c r="K250" i="17"/>
  <c r="C200" i="16"/>
  <c r="C187" i="16"/>
  <c r="C185" i="16"/>
  <c r="C197" i="16"/>
  <c r="C171" i="16"/>
  <c r="C180" i="16"/>
  <c r="C168" i="16"/>
  <c r="B187" i="16"/>
  <c r="B194" i="16"/>
  <c r="B197" i="16"/>
  <c r="B171" i="16"/>
  <c r="B173" i="16"/>
  <c r="B180" i="16"/>
  <c r="B168" i="16"/>
  <c r="B170" i="16"/>
  <c r="B177" i="16"/>
  <c r="N163" i="16"/>
  <c r="N161" i="16"/>
  <c r="G203" i="17"/>
  <c r="L184" i="16"/>
  <c r="L240" i="16"/>
  <c r="P87" i="14"/>
  <c r="D86" i="14"/>
  <c r="H84" i="14"/>
  <c r="N253" i="16"/>
  <c r="B252" i="16"/>
  <c r="F250" i="16"/>
  <c r="J224" i="16"/>
  <c r="J162" i="15"/>
  <c r="N222" i="16"/>
  <c r="N160" i="15"/>
  <c r="B221" i="16"/>
  <c r="B159" i="15"/>
  <c r="P211" i="16"/>
  <c r="C178" i="16"/>
  <c r="C175" i="16"/>
  <c r="K152" i="12"/>
  <c r="G149" i="12"/>
  <c r="K147" i="12"/>
  <c r="O145" i="12"/>
  <c r="G143" i="12"/>
  <c r="G142" i="12"/>
  <c r="C140" i="12"/>
  <c r="O138" i="12"/>
  <c r="C137" i="12"/>
  <c r="G135" i="12"/>
  <c r="E99" i="14"/>
  <c r="E160" i="6" s="1"/>
  <c r="C92" i="14"/>
  <c r="O162" i="15"/>
  <c r="M204" i="15"/>
  <c r="Q202" i="15"/>
  <c r="M195" i="15"/>
  <c r="D247" i="16"/>
  <c r="O211" i="16"/>
  <c r="L205" i="16"/>
  <c r="B185" i="16"/>
  <c r="N205" i="16"/>
  <c r="N211" i="16"/>
  <c r="B178" i="16"/>
  <c r="B175" i="16"/>
  <c r="F135" i="12"/>
  <c r="L148" i="13"/>
  <c r="P146" i="13"/>
  <c r="H244" i="16"/>
  <c r="P240" i="16"/>
  <c r="H234" i="16"/>
  <c r="L232" i="16"/>
  <c r="P230" i="16"/>
  <c r="D229" i="16"/>
  <c r="B198" i="16"/>
  <c r="D188" i="16"/>
  <c r="N162" i="16"/>
  <c r="Q205" i="16"/>
  <c r="M163" i="16"/>
  <c r="I239" i="19"/>
  <c r="I98" i="18"/>
  <c r="I245" i="19"/>
  <c r="M215" i="19"/>
  <c r="M90" i="18"/>
  <c r="M217" i="19"/>
  <c r="M218" i="19"/>
  <c r="M219" i="19"/>
  <c r="M220" i="19"/>
  <c r="M221" i="19"/>
  <c r="M84" i="18"/>
  <c r="M222" i="19"/>
  <c r="M223" i="19"/>
  <c r="F152" i="12"/>
  <c r="N150" i="12"/>
  <c r="B149" i="12"/>
  <c r="F147" i="12"/>
  <c r="O48" i="6"/>
  <c r="G45" i="6"/>
  <c r="O41" i="6"/>
  <c r="G38" i="6"/>
  <c r="O34" i="6"/>
  <c r="G29" i="6"/>
  <c r="G127" i="6" s="1"/>
  <c r="O220" i="17"/>
  <c r="O160" i="15"/>
  <c r="Q213" i="16"/>
  <c r="B195" i="16"/>
  <c r="C188" i="16"/>
  <c r="C170" i="16"/>
  <c r="D257" i="16"/>
  <c r="D256" i="16"/>
  <c r="P205" i="16"/>
  <c r="D192" i="16"/>
  <c r="D189" i="16"/>
  <c r="D242" i="16"/>
  <c r="H163" i="16"/>
  <c r="H159" i="16"/>
  <c r="B241" i="17"/>
  <c r="F76" i="14"/>
  <c r="F105" i="6" s="1"/>
  <c r="N233" i="17"/>
  <c r="N171" i="17"/>
  <c r="B232" i="17"/>
  <c r="B170" i="17"/>
  <c r="F230" i="17"/>
  <c r="F168" i="17"/>
  <c r="L224" i="17"/>
  <c r="L162" i="17"/>
  <c r="P160" i="17"/>
  <c r="P158" i="17" s="1"/>
  <c r="P222" i="17"/>
  <c r="B136" i="6"/>
  <c r="F134" i="6"/>
  <c r="P150" i="13"/>
  <c r="D143" i="13"/>
  <c r="D142" i="13"/>
  <c r="P141" i="13"/>
  <c r="M129" i="12"/>
  <c r="I63" i="10"/>
  <c r="Q62" i="10"/>
  <c r="F152" i="13"/>
  <c r="L87" i="14"/>
  <c r="P85" i="14"/>
  <c r="D84" i="14"/>
  <c r="C191" i="15"/>
  <c r="J253" i="16"/>
  <c r="N251" i="16"/>
  <c r="B250" i="16"/>
  <c r="J247" i="16"/>
  <c r="J246" i="16"/>
  <c r="J245" i="16"/>
  <c r="J242" i="16"/>
  <c r="N240" i="16"/>
  <c r="J235" i="16"/>
  <c r="F234" i="16"/>
  <c r="J232" i="16"/>
  <c r="N230" i="16"/>
  <c r="B229" i="16"/>
  <c r="B168" i="15"/>
  <c r="N227" i="16"/>
  <c r="F224" i="16"/>
  <c r="J222" i="16"/>
  <c r="N220" i="16"/>
  <c r="N162" i="15"/>
  <c r="B188" i="16"/>
  <c r="D177" i="16"/>
  <c r="D172" i="16"/>
  <c r="O205" i="16"/>
  <c r="C192" i="16"/>
  <c r="C173" i="16"/>
  <c r="Q252" i="17"/>
  <c r="Q203" i="17"/>
  <c r="E251" i="17"/>
  <c r="Q184" i="17"/>
  <c r="Q240" i="17"/>
  <c r="M171" i="17"/>
  <c r="M233" i="17"/>
  <c r="Q169" i="17"/>
  <c r="Q231" i="17"/>
  <c r="E168" i="17"/>
  <c r="E230" i="17"/>
  <c r="O160" i="17"/>
  <c r="O222" i="17"/>
  <c r="G119" i="11"/>
  <c r="C99" i="14"/>
  <c r="C160" i="6" s="1"/>
  <c r="B93" i="14"/>
  <c r="D245" i="16"/>
  <c r="Q210" i="16"/>
  <c r="D184" i="16"/>
  <c r="C177" i="16"/>
  <c r="C172" i="16"/>
  <c r="B257" i="16"/>
  <c r="P179" i="17"/>
  <c r="L171" i="17"/>
  <c r="L233" i="17"/>
  <c r="P169" i="17"/>
  <c r="P231" i="17"/>
  <c r="D168" i="17"/>
  <c r="D230" i="17"/>
  <c r="J224" i="17"/>
  <c r="J162" i="17"/>
  <c r="N222" i="17"/>
  <c r="N160" i="17"/>
  <c r="B221" i="17"/>
  <c r="B159" i="17"/>
  <c r="K164" i="15"/>
  <c r="H247" i="16"/>
  <c r="H246" i="16"/>
  <c r="H245" i="16"/>
  <c r="H242" i="16"/>
  <c r="H235" i="16"/>
  <c r="H173" i="15"/>
  <c r="C184" i="16"/>
  <c r="B172" i="16"/>
  <c r="N159" i="16"/>
  <c r="O231" i="17"/>
  <c r="O169" i="17"/>
  <c r="C168" i="17"/>
  <c r="C230" i="17"/>
  <c r="I224" i="17"/>
  <c r="I162" i="17"/>
  <c r="M160" i="17"/>
  <c r="M222" i="17"/>
  <c r="J129" i="12"/>
  <c r="N120" i="12"/>
  <c r="B119" i="12"/>
  <c r="F117" i="12"/>
  <c r="N154" i="12"/>
  <c r="N153" i="12"/>
  <c r="B152" i="12"/>
  <c r="N151" i="12"/>
  <c r="J150" i="12"/>
  <c r="N148" i="12"/>
  <c r="K88" i="14"/>
  <c r="O46" i="6"/>
  <c r="G43" i="6"/>
  <c r="G36" i="6"/>
  <c r="O31" i="6"/>
  <c r="B206" i="15"/>
  <c r="D162" i="15"/>
  <c r="D160" i="15"/>
  <c r="C175" i="15"/>
  <c r="K220" i="17"/>
  <c r="K162" i="15"/>
  <c r="B191" i="16"/>
  <c r="B184" i="16"/>
  <c r="D174" i="16"/>
  <c r="C233" i="17"/>
  <c r="N240" i="17"/>
  <c r="N184" i="17"/>
  <c r="B76" i="14"/>
  <c r="B74" i="14" s="1"/>
  <c r="B72" i="14" s="1"/>
  <c r="Q94" i="18"/>
  <c r="H87" i="14"/>
  <c r="C187" i="15"/>
  <c r="D164" i="15"/>
  <c r="C162" i="15"/>
  <c r="C160" i="15"/>
  <c r="J220" i="16"/>
  <c r="J164" i="15"/>
  <c r="J158" i="15" s="1"/>
  <c r="L213" i="16"/>
  <c r="C174" i="16"/>
  <c r="M169" i="17"/>
  <c r="M231" i="17"/>
  <c r="K160" i="17"/>
  <c r="K222" i="17"/>
  <c r="F87" i="14"/>
  <c r="I88" i="14"/>
  <c r="C81" i="14"/>
  <c r="C180" i="15"/>
  <c r="G172" i="15"/>
  <c r="C164" i="15"/>
  <c r="D179" i="16"/>
  <c r="B174" i="16"/>
  <c r="I163" i="17"/>
  <c r="D210" i="17"/>
  <c r="L183" i="17"/>
  <c r="L231" i="17"/>
  <c r="L169" i="17"/>
  <c r="D75" i="14"/>
  <c r="D74" i="14" s="1"/>
  <c r="D103" i="6" s="1"/>
  <c r="D229" i="17"/>
  <c r="D181" i="17"/>
  <c r="D178" i="17"/>
  <c r="D179" i="17"/>
  <c r="D172" i="17"/>
  <c r="B87" i="14"/>
  <c r="C178" i="15"/>
  <c r="H220" i="16"/>
  <c r="H164" i="15"/>
  <c r="Q201" i="16"/>
  <c r="C179" i="16"/>
  <c r="K169" i="17"/>
  <c r="K231" i="17"/>
  <c r="Q163" i="17"/>
  <c r="I160" i="17"/>
  <c r="I222" i="17"/>
  <c r="E94" i="18"/>
  <c r="F122" i="12"/>
  <c r="J120" i="12"/>
  <c r="J154" i="12"/>
  <c r="J153" i="12"/>
  <c r="J151" i="12"/>
  <c r="F150" i="12"/>
  <c r="J148" i="12"/>
  <c r="N146" i="12"/>
  <c r="B63" i="10"/>
  <c r="G132" i="6"/>
  <c r="K86" i="14"/>
  <c r="G48" i="6"/>
  <c r="O44" i="6"/>
  <c r="G41" i="6"/>
  <c r="O37" i="6"/>
  <c r="G34" i="6"/>
  <c r="C176" i="15"/>
  <c r="P159" i="15"/>
  <c r="C192" i="15"/>
  <c r="G220" i="17"/>
  <c r="G164" i="15"/>
  <c r="Q215" i="16"/>
  <c r="P201" i="16"/>
  <c r="B179" i="16"/>
  <c r="C176" i="16"/>
  <c r="L211" i="16"/>
  <c r="F233" i="17"/>
  <c r="F171" i="17"/>
  <c r="L163" i="17"/>
  <c r="L164" i="17"/>
  <c r="L120" i="11"/>
  <c r="I62" i="10"/>
  <c r="B81" i="14"/>
  <c r="D172" i="15"/>
  <c r="O161" i="15"/>
  <c r="F230" i="16"/>
  <c r="F168" i="15"/>
  <c r="F167" i="15" s="1"/>
  <c r="F220" i="16"/>
  <c r="F164" i="15"/>
  <c r="F159" i="15"/>
  <c r="L186" i="16"/>
  <c r="B176" i="16"/>
  <c r="K211" i="16"/>
  <c r="G240" i="17"/>
  <c r="Q243" i="17"/>
  <c r="Q187" i="17"/>
  <c r="I169" i="17"/>
  <c r="I231" i="17"/>
  <c r="O163" i="17"/>
  <c r="G160" i="17"/>
  <c r="G222" i="17"/>
  <c r="Q160" i="17"/>
  <c r="Q222" i="17"/>
  <c r="C181" i="19"/>
  <c r="O209" i="19"/>
  <c r="O224" i="20"/>
  <c r="O172" i="19"/>
  <c r="C167" i="19"/>
  <c r="C165" i="19"/>
  <c r="K164" i="19"/>
  <c r="K221" i="21"/>
  <c r="G172" i="19"/>
  <c r="G160" i="19"/>
  <c r="G158" i="19"/>
  <c r="C209" i="20"/>
  <c r="C205" i="20"/>
  <c r="G195" i="20"/>
  <c r="G201" i="20"/>
  <c r="G198" i="20"/>
  <c r="O182" i="20"/>
  <c r="O181" i="20"/>
  <c r="O178" i="20"/>
  <c r="O188" i="20"/>
  <c r="O185" i="20"/>
  <c r="I241" i="20"/>
  <c r="I241" i="19"/>
  <c r="Q237" i="20"/>
  <c r="Q208" i="19"/>
  <c r="Q199" i="19"/>
  <c r="Q206" i="19"/>
  <c r="Q197" i="19"/>
  <c r="Q204" i="19"/>
  <c r="I227" i="20"/>
  <c r="I227" i="19"/>
  <c r="M224" i="20"/>
  <c r="M224" i="19"/>
  <c r="E195" i="20"/>
  <c r="E202" i="20"/>
  <c r="P208" i="19"/>
  <c r="P199" i="19"/>
  <c r="P206" i="19"/>
  <c r="D229" i="20"/>
  <c r="D178" i="19"/>
  <c r="L223" i="21"/>
  <c r="L223" i="20"/>
  <c r="H221" i="21"/>
  <c r="H164" i="19"/>
  <c r="H219" i="21"/>
  <c r="H162" i="19"/>
  <c r="L217" i="20"/>
  <c r="L160" i="19"/>
  <c r="D162" i="19"/>
  <c r="D160" i="19"/>
  <c r="D172" i="19"/>
  <c r="L245" i="20"/>
  <c r="L206" i="20"/>
  <c r="H242" i="20"/>
  <c r="H199" i="20"/>
  <c r="L197" i="20"/>
  <c r="L240" i="20"/>
  <c r="D195" i="20"/>
  <c r="D202" i="20"/>
  <c r="D237" i="20"/>
  <c r="E241" i="21"/>
  <c r="E198" i="21"/>
  <c r="E194" i="21" s="1"/>
  <c r="I196" i="21"/>
  <c r="I239" i="21"/>
  <c r="M203" i="21"/>
  <c r="M206" i="21"/>
  <c r="M201" i="21"/>
  <c r="M204" i="21"/>
  <c r="M200" i="21"/>
  <c r="M207" i="21"/>
  <c r="Q191" i="21"/>
  <c r="Q235" i="21"/>
  <c r="O237" i="20"/>
  <c r="O208" i="19"/>
  <c r="O199" i="19"/>
  <c r="O206" i="19"/>
  <c r="O195" i="19"/>
  <c r="O202" i="19"/>
  <c r="C229" i="20"/>
  <c r="C178" i="19"/>
  <c r="G219" i="20"/>
  <c r="G219" i="21"/>
  <c r="G162" i="19"/>
  <c r="C162" i="19"/>
  <c r="C160" i="19"/>
  <c r="C172" i="19"/>
  <c r="C163" i="19"/>
  <c r="C170" i="19"/>
  <c r="C195" i="20"/>
  <c r="C202" i="20"/>
  <c r="C208" i="20"/>
  <c r="C199" i="20"/>
  <c r="J233" i="17"/>
  <c r="J171" i="17"/>
  <c r="N231" i="17"/>
  <c r="N169" i="17"/>
  <c r="B230" i="17"/>
  <c r="B168" i="17"/>
  <c r="L160" i="17"/>
  <c r="L222" i="17"/>
  <c r="H245" i="20"/>
  <c r="H206" i="20"/>
  <c r="L238" i="20"/>
  <c r="L195" i="20"/>
  <c r="Q202" i="19"/>
  <c r="O198" i="19"/>
  <c r="D235" i="20"/>
  <c r="P202" i="19"/>
  <c r="P179" i="19"/>
  <c r="D166" i="19"/>
  <c r="C191" i="19"/>
  <c r="D203" i="20"/>
  <c r="B134" i="6"/>
  <c r="I224" i="19"/>
  <c r="Q209" i="19"/>
  <c r="P204" i="19"/>
  <c r="P197" i="19"/>
  <c r="P209" i="19"/>
  <c r="Q205" i="19"/>
  <c r="I198" i="19"/>
  <c r="O204" i="19"/>
  <c r="O197" i="19"/>
  <c r="D233" i="20"/>
  <c r="P205" i="19"/>
  <c r="H198" i="19"/>
  <c r="D232" i="20"/>
  <c r="D196" i="20"/>
  <c r="O205" i="19"/>
  <c r="G198" i="19"/>
  <c r="L231" i="20"/>
  <c r="C214" i="21"/>
  <c r="G193" i="17"/>
  <c r="J135" i="6"/>
  <c r="E89" i="18"/>
  <c r="E88" i="18" s="1"/>
  <c r="E217" i="19"/>
  <c r="E219" i="19"/>
  <c r="D170" i="19"/>
  <c r="D182" i="19"/>
  <c r="D158" i="19"/>
  <c r="G207" i="20"/>
  <c r="J254" i="17"/>
  <c r="I94" i="14"/>
  <c r="M196" i="16"/>
  <c r="M193" i="16"/>
  <c r="M190" i="16"/>
  <c r="M187" i="16"/>
  <c r="M164" i="16"/>
  <c r="I163" i="16"/>
  <c r="M161" i="16"/>
  <c r="P216" i="17"/>
  <c r="P200" i="17" s="1"/>
  <c r="D173" i="17"/>
  <c r="Q70" i="18"/>
  <c r="Q89" i="18"/>
  <c r="C184" i="19"/>
  <c r="D161" i="19"/>
  <c r="C182" i="19"/>
  <c r="C179" i="19"/>
  <c r="K169" i="19"/>
  <c r="E207" i="20"/>
  <c r="P88" i="14"/>
  <c r="D87" i="14"/>
  <c r="H85" i="14"/>
  <c r="L178" i="16"/>
  <c r="P176" i="16"/>
  <c r="G202" i="17"/>
  <c r="C173" i="17"/>
  <c r="O91" i="18"/>
  <c r="E246" i="19"/>
  <c r="I222" i="19"/>
  <c r="P168" i="19"/>
  <c r="I165" i="19"/>
  <c r="L255" i="17"/>
  <c r="H243" i="16"/>
  <c r="H237" i="16"/>
  <c r="H236" i="16"/>
  <c r="H233" i="16"/>
  <c r="L231" i="16"/>
  <c r="H226" i="16"/>
  <c r="D225" i="16"/>
  <c r="H223" i="16"/>
  <c r="L221" i="16"/>
  <c r="K178" i="16"/>
  <c r="O176" i="16"/>
  <c r="O167" i="16" s="1"/>
  <c r="C190" i="19"/>
  <c r="O168" i="19"/>
  <c r="G164" i="19"/>
  <c r="I246" i="20"/>
  <c r="I245" i="20"/>
  <c r="I206" i="19"/>
  <c r="I243" i="20"/>
  <c r="I243" i="19"/>
  <c r="I200" i="19"/>
  <c r="E242" i="20"/>
  <c r="E242" i="19"/>
  <c r="I240" i="20"/>
  <c r="I197" i="19"/>
  <c r="M238" i="20"/>
  <c r="M238" i="19"/>
  <c r="M195" i="19"/>
  <c r="Q235" i="20"/>
  <c r="E190" i="19"/>
  <c r="Q234" i="20"/>
  <c r="E186" i="19"/>
  <c r="E233" i="20"/>
  <c r="Q232" i="20"/>
  <c r="E228" i="20"/>
  <c r="E228" i="19"/>
  <c r="M171" i="19"/>
  <c r="I169" i="19"/>
  <c r="M167" i="19"/>
  <c r="D226" i="20"/>
  <c r="L200" i="20"/>
  <c r="O179" i="20"/>
  <c r="J178" i="16"/>
  <c r="N176" i="16"/>
  <c r="F135" i="6"/>
  <c r="M228" i="19"/>
  <c r="M230" i="19"/>
  <c r="Q200" i="19"/>
  <c r="P196" i="19"/>
  <c r="D177" i="19"/>
  <c r="H240" i="20"/>
  <c r="H197" i="19"/>
  <c r="P235" i="20"/>
  <c r="P191" i="19"/>
  <c r="D186" i="19"/>
  <c r="P229" i="20"/>
  <c r="P178" i="19"/>
  <c r="H226" i="20"/>
  <c r="H188" i="19"/>
  <c r="H182" i="19"/>
  <c r="H179" i="19"/>
  <c r="H186" i="19"/>
  <c r="L171" i="19"/>
  <c r="L157" i="19" s="1"/>
  <c r="H169" i="19"/>
  <c r="L167" i="19"/>
  <c r="P214" i="20"/>
  <c r="P159" i="19"/>
  <c r="P171" i="19"/>
  <c r="P169" i="19"/>
  <c r="L224" i="20"/>
  <c r="P206" i="20"/>
  <c r="J255" i="17"/>
  <c r="E94" i="14"/>
  <c r="M194" i="16"/>
  <c r="M191" i="16"/>
  <c r="M185" i="16"/>
  <c r="Q93" i="14"/>
  <c r="I164" i="16"/>
  <c r="M159" i="16"/>
  <c r="Q171" i="17"/>
  <c r="I84" i="18"/>
  <c r="M244" i="19"/>
  <c r="E221" i="19"/>
  <c r="P200" i="19"/>
  <c r="O196" i="19"/>
  <c r="C177" i="19"/>
  <c r="L168" i="19"/>
  <c r="D164" i="19"/>
  <c r="G243" i="20"/>
  <c r="G200" i="19"/>
  <c r="G240" i="20"/>
  <c r="G197" i="19"/>
  <c r="C186" i="19"/>
  <c r="G226" i="20"/>
  <c r="G179" i="19"/>
  <c r="K171" i="19"/>
  <c r="G169" i="19"/>
  <c r="K167" i="19"/>
  <c r="O159" i="19"/>
  <c r="O171" i="19"/>
  <c r="O169" i="19"/>
  <c r="L179" i="20"/>
  <c r="O200" i="19"/>
  <c r="M196" i="19"/>
  <c r="K168" i="19"/>
  <c r="C164" i="19"/>
  <c r="F169" i="19"/>
  <c r="F161" i="19"/>
  <c r="J159" i="19"/>
  <c r="D206" i="20"/>
  <c r="H200" i="20"/>
  <c r="O171" i="17"/>
  <c r="L196" i="19"/>
  <c r="O175" i="19"/>
  <c r="Q201" i="19"/>
  <c r="E243" i="20"/>
  <c r="E200" i="19"/>
  <c r="Q241" i="20"/>
  <c r="Q241" i="19"/>
  <c r="E240" i="20"/>
  <c r="E197" i="19"/>
  <c r="E240" i="19"/>
  <c r="I238" i="20"/>
  <c r="I195" i="19"/>
  <c r="I194" i="19" s="1"/>
  <c r="M229" i="20"/>
  <c r="M229" i="19"/>
  <c r="Q221" i="20"/>
  <c r="Q164" i="19"/>
  <c r="Q219" i="20"/>
  <c r="Q162" i="19"/>
  <c r="I216" i="20"/>
  <c r="I216" i="19"/>
  <c r="M166" i="19"/>
  <c r="M160" i="19"/>
  <c r="C206" i="20"/>
  <c r="G200" i="20"/>
  <c r="E201" i="20"/>
  <c r="E198" i="20"/>
  <c r="M198" i="20"/>
  <c r="M205" i="20"/>
  <c r="Q177" i="20"/>
  <c r="O234" i="17"/>
  <c r="P201" i="19"/>
  <c r="D200" i="19"/>
  <c r="D243" i="20"/>
  <c r="D197" i="19"/>
  <c r="D240" i="20"/>
  <c r="H238" i="20"/>
  <c r="H195" i="19"/>
  <c r="L232" i="20"/>
  <c r="L181" i="19"/>
  <c r="D169" i="19"/>
  <c r="H222" i="21"/>
  <c r="H165" i="19"/>
  <c r="P221" i="21"/>
  <c r="P164" i="19"/>
  <c r="P219" i="21"/>
  <c r="P162" i="19"/>
  <c r="L214" i="20"/>
  <c r="L210" i="20"/>
  <c r="D200" i="20"/>
  <c r="D201" i="20"/>
  <c r="P242" i="20"/>
  <c r="P199" i="20"/>
  <c r="D198" i="20"/>
  <c r="D241" i="20"/>
  <c r="L201" i="20"/>
  <c r="L237" i="20"/>
  <c r="L198" i="20"/>
  <c r="L205" i="20"/>
  <c r="L209" i="20"/>
  <c r="Q203" i="19"/>
  <c r="O201" i="19"/>
  <c r="C200" i="19"/>
  <c r="C243" i="21"/>
  <c r="G238" i="20"/>
  <c r="G195" i="19"/>
  <c r="K229" i="20"/>
  <c r="K178" i="19"/>
  <c r="K175" i="19" s="1"/>
  <c r="C169" i="19"/>
  <c r="G222" i="20"/>
  <c r="G165" i="19"/>
  <c r="O221" i="20"/>
  <c r="O164" i="19"/>
  <c r="O219" i="20"/>
  <c r="O162" i="19"/>
  <c r="C200" i="20"/>
  <c r="G209" i="20"/>
  <c r="G205" i="20"/>
  <c r="C198" i="20"/>
  <c r="K195" i="20"/>
  <c r="K202" i="20"/>
  <c r="K201" i="20"/>
  <c r="K198" i="20"/>
  <c r="K205" i="20"/>
  <c r="K209" i="20"/>
  <c r="O184" i="20"/>
  <c r="O177" i="20"/>
  <c r="B243" i="17"/>
  <c r="F241" i="17"/>
  <c r="J76" i="14"/>
  <c r="J105" i="6" s="1"/>
  <c r="J190" i="17"/>
  <c r="D164" i="17"/>
  <c r="D158" i="17" s="1"/>
  <c r="D226" i="17"/>
  <c r="P203" i="19"/>
  <c r="H176" i="19"/>
  <c r="F171" i="19"/>
  <c r="F167" i="19"/>
  <c r="F159" i="19"/>
  <c r="F209" i="20"/>
  <c r="B207" i="20"/>
  <c r="F205" i="20"/>
  <c r="B201" i="20"/>
  <c r="C241" i="17"/>
  <c r="E98" i="18"/>
  <c r="Q207" i="19"/>
  <c r="O203" i="19"/>
  <c r="D168" i="19"/>
  <c r="L163" i="19"/>
  <c r="Q239" i="20"/>
  <c r="Q239" i="19"/>
  <c r="E238" i="20"/>
  <c r="E238" i="19"/>
  <c r="E195" i="19"/>
  <c r="I229" i="20"/>
  <c r="I229" i="19"/>
  <c r="M227" i="20"/>
  <c r="M227" i="19"/>
  <c r="Q224" i="20"/>
  <c r="Q224" i="19"/>
  <c r="E222" i="20"/>
  <c r="E165" i="19"/>
  <c r="M221" i="20"/>
  <c r="M164" i="19"/>
  <c r="M219" i="20"/>
  <c r="M162" i="19"/>
  <c r="Q217" i="20"/>
  <c r="Q217" i="19"/>
  <c r="I164" i="19"/>
  <c r="I162" i="19"/>
  <c r="I160" i="19"/>
  <c r="H210" i="20"/>
  <c r="D199" i="20"/>
  <c r="E209" i="20"/>
  <c r="E205" i="20"/>
  <c r="I201" i="20"/>
  <c r="I198" i="20"/>
  <c r="Q182" i="20"/>
  <c r="Q175" i="20" s="1"/>
  <c r="Q179" i="20"/>
  <c r="Q188" i="20"/>
  <c r="D241" i="17"/>
  <c r="D183" i="17"/>
  <c r="P174" i="17"/>
  <c r="N224" i="17"/>
  <c r="N162" i="17"/>
  <c r="B223" i="17"/>
  <c r="B161" i="17"/>
  <c r="F221" i="17"/>
  <c r="F159" i="17"/>
  <c r="E234" i="19"/>
  <c r="Q210" i="19"/>
  <c r="M203" i="19"/>
  <c r="C168" i="19"/>
  <c r="D238" i="20"/>
  <c r="D195" i="19"/>
  <c r="H229" i="20"/>
  <c r="H178" i="19"/>
  <c r="P224" i="20"/>
  <c r="P172" i="19"/>
  <c r="D167" i="19"/>
  <c r="D222" i="21"/>
  <c r="D222" i="20"/>
  <c r="D165" i="19"/>
  <c r="L221" i="21"/>
  <c r="L164" i="19"/>
  <c r="L221" i="20"/>
  <c r="L219" i="21"/>
  <c r="L219" i="20"/>
  <c r="L162" i="19"/>
  <c r="H214" i="20"/>
  <c r="H172" i="19"/>
  <c r="H160" i="19"/>
  <c r="H158" i="19"/>
  <c r="G210" i="20"/>
  <c r="P246" i="20"/>
  <c r="P210" i="20"/>
  <c r="D209" i="20"/>
  <c r="D205" i="20"/>
  <c r="L242" i="20"/>
  <c r="L199" i="20"/>
  <c r="H201" i="20"/>
  <c r="H198" i="20"/>
  <c r="H195" i="20"/>
  <c r="H202" i="20"/>
  <c r="L228" i="20"/>
  <c r="L177" i="20"/>
  <c r="P188" i="20"/>
  <c r="P182" i="20"/>
  <c r="D168" i="20"/>
  <c r="D223" i="20"/>
  <c r="D163" i="20"/>
  <c r="D214" i="20"/>
  <c r="D220" i="20"/>
  <c r="J209" i="20"/>
  <c r="F207" i="20"/>
  <c r="J205" i="20"/>
  <c r="J203" i="20"/>
  <c r="F201" i="20"/>
  <c r="N188" i="20"/>
  <c r="N182" i="20"/>
  <c r="N179" i="20"/>
  <c r="G239" i="21"/>
  <c r="H69" i="22"/>
  <c r="H50" i="22"/>
  <c r="H64" i="6" s="1"/>
  <c r="H137" i="6" s="1"/>
  <c r="O197" i="23"/>
  <c r="M211" i="23"/>
  <c r="M175" i="23"/>
  <c r="E168" i="23"/>
  <c r="E208" i="23"/>
  <c r="I150" i="23"/>
  <c r="I152" i="23"/>
  <c r="I156" i="23"/>
  <c r="M183" i="23"/>
  <c r="M132" i="23"/>
  <c r="E130" i="23"/>
  <c r="E138" i="23"/>
  <c r="E133" i="23"/>
  <c r="E139" i="23"/>
  <c r="L158" i="20"/>
  <c r="L157" i="20" s="1"/>
  <c r="L215" i="20"/>
  <c r="F77" i="22"/>
  <c r="F168" i="6" s="1"/>
  <c r="F69" i="22"/>
  <c r="K211" i="23"/>
  <c r="K175" i="23"/>
  <c r="O166" i="23"/>
  <c r="O206" i="23"/>
  <c r="O194" i="23"/>
  <c r="O146" i="23"/>
  <c r="C193" i="23"/>
  <c r="C191" i="23" s="1"/>
  <c r="C145" i="23"/>
  <c r="G150" i="23"/>
  <c r="G156" i="23"/>
  <c r="G152" i="23"/>
  <c r="O129" i="23"/>
  <c r="C130" i="23"/>
  <c r="C138" i="23"/>
  <c r="C132" i="23"/>
  <c r="C133" i="23"/>
  <c r="C139" i="23"/>
  <c r="K79" i="18"/>
  <c r="K108" i="6" s="1"/>
  <c r="K168" i="21"/>
  <c r="K192" i="23"/>
  <c r="K65" i="22"/>
  <c r="N197" i="24"/>
  <c r="N149" i="23"/>
  <c r="N194" i="24"/>
  <c r="N146" i="23"/>
  <c r="B193" i="24"/>
  <c r="B145" i="23"/>
  <c r="F191" i="24"/>
  <c r="F146" i="23"/>
  <c r="F149" i="23"/>
  <c r="H239" i="21"/>
  <c r="H196" i="21"/>
  <c r="H194" i="21" s="1"/>
  <c r="L81" i="18"/>
  <c r="L110" i="6" s="1"/>
  <c r="L203" i="21"/>
  <c r="L201" i="21"/>
  <c r="C162" i="21"/>
  <c r="C168" i="21"/>
  <c r="F158" i="23"/>
  <c r="C198" i="21"/>
  <c r="C241" i="21"/>
  <c r="I65" i="22"/>
  <c r="I192" i="23"/>
  <c r="I195" i="23"/>
  <c r="I196" i="23"/>
  <c r="F239" i="21"/>
  <c r="F196" i="21"/>
  <c r="J203" i="21"/>
  <c r="J206" i="21"/>
  <c r="J201" i="21"/>
  <c r="J204" i="21"/>
  <c r="M208" i="21"/>
  <c r="G193" i="23"/>
  <c r="G65" i="22"/>
  <c r="C177" i="21"/>
  <c r="L208" i="21"/>
  <c r="L70" i="22"/>
  <c r="L78" i="22"/>
  <c r="L169" i="6" s="1"/>
  <c r="P68" i="22"/>
  <c r="P50" i="22"/>
  <c r="P64" i="6" s="1"/>
  <c r="P137" i="6" s="1"/>
  <c r="P76" i="22"/>
  <c r="P167" i="6" s="1"/>
  <c r="O171" i="23"/>
  <c r="Q180" i="20"/>
  <c r="B177" i="21"/>
  <c r="L187" i="20"/>
  <c r="L178" i="20"/>
  <c r="L185" i="20"/>
  <c r="L191" i="20"/>
  <c r="G244" i="21"/>
  <c r="D74" i="22"/>
  <c r="D164" i="24"/>
  <c r="D175" i="24"/>
  <c r="D165" i="24"/>
  <c r="D170" i="24"/>
  <c r="D163" i="24"/>
  <c r="P154" i="24"/>
  <c r="P156" i="24"/>
  <c r="P146" i="24"/>
  <c r="L131" i="24"/>
  <c r="L138" i="24"/>
  <c r="L133" i="24"/>
  <c r="L72" i="22"/>
  <c r="L140" i="24"/>
  <c r="L135" i="24"/>
  <c r="L206" i="21"/>
  <c r="C74" i="22"/>
  <c r="C164" i="24"/>
  <c r="C171" i="24"/>
  <c r="C169" i="24"/>
  <c r="C175" i="24"/>
  <c r="C168" i="24"/>
  <c r="C165" i="24"/>
  <c r="C170" i="24"/>
  <c r="C163" i="24"/>
  <c r="C166" i="24"/>
  <c r="Q160" i="20"/>
  <c r="Q158" i="20"/>
  <c r="Q172" i="20"/>
  <c r="Q163" i="20"/>
  <c r="P191" i="21"/>
  <c r="B164" i="24"/>
  <c r="B171" i="24"/>
  <c r="B169" i="24"/>
  <c r="B175" i="24"/>
  <c r="B165" i="24"/>
  <c r="B163" i="24"/>
  <c r="B166" i="24"/>
  <c r="D228" i="20"/>
  <c r="H187" i="20"/>
  <c r="H178" i="20"/>
  <c r="H185" i="20"/>
  <c r="O191" i="21"/>
  <c r="Q178" i="21"/>
  <c r="B191" i="19"/>
  <c r="B185" i="19"/>
  <c r="F183" i="19"/>
  <c r="B178" i="19"/>
  <c r="F176" i="19"/>
  <c r="J172" i="19"/>
  <c r="F170" i="19"/>
  <c r="D179" i="20"/>
  <c r="G206" i="20"/>
  <c r="G204" i="20"/>
  <c r="G197" i="20"/>
  <c r="O191" i="20"/>
  <c r="K189" i="20"/>
  <c r="B198" i="21"/>
  <c r="N191" i="21"/>
  <c r="P178" i="21"/>
  <c r="G185" i="23"/>
  <c r="F144" i="23"/>
  <c r="D174" i="24"/>
  <c r="D172" i="24"/>
  <c r="D167" i="24"/>
  <c r="P157" i="24"/>
  <c r="M188" i="16"/>
  <c r="Q186" i="16"/>
  <c r="I93" i="14"/>
  <c r="M162" i="16"/>
  <c r="E159" i="16"/>
  <c r="N190" i="17"/>
  <c r="J185" i="17"/>
  <c r="H227" i="17"/>
  <c r="H220" i="17"/>
  <c r="J81" i="18"/>
  <c r="J110" i="6" s="1"/>
  <c r="N136" i="6"/>
  <c r="B135" i="6"/>
  <c r="Q218" i="19"/>
  <c r="C198" i="19"/>
  <c r="C194" i="19" s="1"/>
  <c r="Q169" i="19"/>
  <c r="P172" i="20"/>
  <c r="B208" i="20"/>
  <c r="F204" i="20"/>
  <c r="J202" i="20"/>
  <c r="Q197" i="21"/>
  <c r="O178" i="21"/>
  <c r="M73" i="22"/>
  <c r="I151" i="23"/>
  <c r="C174" i="24"/>
  <c r="C172" i="24"/>
  <c r="C167" i="24"/>
  <c r="M92" i="18"/>
  <c r="M102" i="18"/>
  <c r="M165" i="6" s="1"/>
  <c r="Q90" i="18"/>
  <c r="M242" i="19"/>
  <c r="H239" i="20"/>
  <c r="L222" i="20"/>
  <c r="E206" i="20"/>
  <c r="E204" i="20"/>
  <c r="E200" i="20"/>
  <c r="E197" i="20"/>
  <c r="M191" i="20"/>
  <c r="I189" i="20"/>
  <c r="M187" i="20"/>
  <c r="I180" i="20"/>
  <c r="E180" i="20"/>
  <c r="E187" i="20"/>
  <c r="Q170" i="20"/>
  <c r="Q162" i="20"/>
  <c r="M160" i="20"/>
  <c r="M172" i="20"/>
  <c r="M163" i="20"/>
  <c r="M170" i="20"/>
  <c r="N178" i="21"/>
  <c r="K170" i="21"/>
  <c r="L73" i="22"/>
  <c r="G151" i="23"/>
  <c r="B174" i="24"/>
  <c r="B172" i="24"/>
  <c r="B167" i="24"/>
  <c r="F205" i="24"/>
  <c r="N200" i="24"/>
  <c r="B198" i="24"/>
  <c r="B150" i="24"/>
  <c r="J147" i="24"/>
  <c r="J144" i="24"/>
  <c r="J158" i="24"/>
  <c r="J149" i="24"/>
  <c r="J156" i="24"/>
  <c r="J150" i="24"/>
  <c r="G102" i="18"/>
  <c r="G165" i="6" s="1"/>
  <c r="G91" i="18"/>
  <c r="I218" i="19"/>
  <c r="E207" i="19"/>
  <c r="D246" i="20"/>
  <c r="D245" i="20"/>
  <c r="D204" i="20"/>
  <c r="D197" i="20"/>
  <c r="H189" i="20"/>
  <c r="H180" i="20"/>
  <c r="L229" i="20"/>
  <c r="K231" i="21"/>
  <c r="L200" i="21"/>
  <c r="G173" i="21"/>
  <c r="C170" i="21"/>
  <c r="K73" i="22"/>
  <c r="F151" i="23"/>
  <c r="E140" i="23"/>
  <c r="E170" i="24"/>
  <c r="E168" i="24"/>
  <c r="E165" i="24"/>
  <c r="Q155" i="24"/>
  <c r="Q149" i="24"/>
  <c r="Q146" i="24"/>
  <c r="I73" i="22"/>
  <c r="F209" i="19"/>
  <c r="N208" i="19"/>
  <c r="B207" i="19"/>
  <c r="F205" i="19"/>
  <c r="C204" i="20"/>
  <c r="G202" i="20"/>
  <c r="C197" i="20"/>
  <c r="J200" i="21"/>
  <c r="H73" i="22"/>
  <c r="G159" i="23"/>
  <c r="F154" i="23"/>
  <c r="C140" i="23"/>
  <c r="C173" i="24"/>
  <c r="D168" i="24"/>
  <c r="P149" i="24"/>
  <c r="L139" i="24"/>
  <c r="L132" i="24"/>
  <c r="M186" i="16"/>
  <c r="Q184" i="16"/>
  <c r="E93" i="14"/>
  <c r="M160" i="16"/>
  <c r="H225" i="17"/>
  <c r="N134" i="6"/>
  <c r="M197" i="19"/>
  <c r="K185" i="20"/>
  <c r="N207" i="20"/>
  <c r="B204" i="20"/>
  <c r="F202" i="20"/>
  <c r="N201" i="20"/>
  <c r="N198" i="20"/>
  <c r="J191" i="20"/>
  <c r="J208" i="21"/>
  <c r="G73" i="22"/>
  <c r="F159" i="23"/>
  <c r="B173" i="24"/>
  <c r="C102" i="18"/>
  <c r="C165" i="6" s="1"/>
  <c r="I92" i="18"/>
  <c r="P240" i="20"/>
  <c r="I185" i="20"/>
  <c r="K178" i="20"/>
  <c r="M201" i="20"/>
  <c r="O175" i="23"/>
  <c r="C154" i="23"/>
  <c r="B168" i="24"/>
  <c r="L51" i="18"/>
  <c r="O246" i="20"/>
  <c r="O245" i="20"/>
  <c r="O243" i="20"/>
  <c r="O240" i="20"/>
  <c r="K233" i="20"/>
  <c r="K228" i="20"/>
  <c r="O226" i="20"/>
  <c r="O218" i="20"/>
  <c r="G215" i="20"/>
  <c r="I178" i="20"/>
  <c r="L204" i="21"/>
  <c r="M139" i="23"/>
  <c r="G101" i="18"/>
  <c r="G164" i="6" s="1"/>
  <c r="Q216" i="19"/>
  <c r="N210" i="19"/>
  <c r="N204" i="19"/>
  <c r="N197" i="19"/>
  <c r="F188" i="19"/>
  <c r="F182" i="19"/>
  <c r="F179" i="19"/>
  <c r="N226" i="20"/>
  <c r="N169" i="19"/>
  <c r="N161" i="19"/>
  <c r="F158" i="19"/>
  <c r="K191" i="20"/>
  <c r="L181" i="20"/>
  <c r="D162" i="20"/>
  <c r="D157" i="20" s="1"/>
  <c r="C203" i="23"/>
  <c r="C66" i="22"/>
  <c r="G189" i="23"/>
  <c r="G182" i="23"/>
  <c r="G64" i="22"/>
  <c r="J205" i="24"/>
  <c r="N203" i="24"/>
  <c r="B202" i="24"/>
  <c r="F156" i="23"/>
  <c r="F150" i="23"/>
  <c r="J193" i="24"/>
  <c r="J145" i="23"/>
  <c r="N191" i="24"/>
  <c r="N145" i="23"/>
  <c r="N150" i="23"/>
  <c r="N156" i="23"/>
  <c r="B140" i="23"/>
  <c r="H226" i="17"/>
  <c r="I89" i="18"/>
  <c r="C101" i="18"/>
  <c r="C164" i="6" s="1"/>
  <c r="F136" i="6"/>
  <c r="M216" i="19"/>
  <c r="M246" i="20"/>
  <c r="M245" i="20"/>
  <c r="M243" i="20"/>
  <c r="I242" i="20"/>
  <c r="M240" i="20"/>
  <c r="Q238" i="20"/>
  <c r="E237" i="20"/>
  <c r="I190" i="19"/>
  <c r="E188" i="19"/>
  <c r="I186" i="19"/>
  <c r="I233" i="20"/>
  <c r="E182" i="19"/>
  <c r="Q231" i="20"/>
  <c r="E230" i="20"/>
  <c r="I228" i="20"/>
  <c r="M226" i="20"/>
  <c r="Q171" i="19"/>
  <c r="Q222" i="20"/>
  <c r="M218" i="20"/>
  <c r="Q216" i="20"/>
  <c r="E215" i="20"/>
  <c r="I191" i="20"/>
  <c r="Q168" i="20"/>
  <c r="F64" i="22"/>
  <c r="F68" i="22"/>
  <c r="M203" i="23"/>
  <c r="M163" i="23"/>
  <c r="I199" i="23"/>
  <c r="I193" i="23"/>
  <c r="I145" i="23"/>
  <c r="M145" i="23"/>
  <c r="M150" i="23"/>
  <c r="M156" i="23"/>
  <c r="E182" i="23"/>
  <c r="E131" i="23"/>
  <c r="I133" i="23"/>
  <c r="I138" i="23"/>
  <c r="G79" i="18"/>
  <c r="G78" i="18" s="1"/>
  <c r="I90" i="18"/>
  <c r="P238" i="20"/>
  <c r="H228" i="20"/>
  <c r="P216" i="20"/>
  <c r="L218" i="20"/>
  <c r="H191" i="20"/>
  <c r="I181" i="20"/>
  <c r="P168" i="20"/>
  <c r="G226" i="21"/>
  <c r="K69" i="22"/>
  <c r="Q192" i="23"/>
  <c r="Q69" i="22"/>
  <c r="Q193" i="23"/>
  <c r="Q65" i="22"/>
  <c r="Q195" i="23"/>
  <c r="E181" i="23"/>
  <c r="E184" i="23"/>
  <c r="E64" i="22"/>
  <c r="I198" i="23"/>
  <c r="H145" i="23"/>
  <c r="D131" i="23"/>
  <c r="L136" i="24"/>
  <c r="G242" i="20"/>
  <c r="O238" i="20"/>
  <c r="C237" i="20"/>
  <c r="C237" i="21"/>
  <c r="C230" i="20"/>
  <c r="K226" i="20"/>
  <c r="O222" i="20"/>
  <c r="O216" i="20"/>
  <c r="C158" i="19"/>
  <c r="H181" i="20"/>
  <c r="Q164" i="20"/>
  <c r="P158" i="20"/>
  <c r="K203" i="23"/>
  <c r="K163" i="23"/>
  <c r="O200" i="23"/>
  <c r="O157" i="23"/>
  <c r="G145" i="23"/>
  <c r="K145" i="23"/>
  <c r="K152" i="23"/>
  <c r="K150" i="23"/>
  <c r="K156" i="23"/>
  <c r="K146" i="23"/>
  <c r="C182" i="23"/>
  <c r="C131" i="23"/>
  <c r="G133" i="23"/>
  <c r="G140" i="23"/>
  <c r="G138" i="23"/>
  <c r="G139" i="23"/>
  <c r="F165" i="24"/>
  <c r="F162" i="24" s="1"/>
  <c r="M159" i="19"/>
  <c r="N202" i="19"/>
  <c r="N195" i="19"/>
  <c r="F190" i="19"/>
  <c r="B188" i="19"/>
  <c r="F186" i="19"/>
  <c r="B182" i="19"/>
  <c r="B179" i="19"/>
  <c r="F177" i="19"/>
  <c r="N171" i="19"/>
  <c r="J169" i="19"/>
  <c r="N167" i="19"/>
  <c r="N159" i="19"/>
  <c r="P164" i="20"/>
  <c r="I69" i="22"/>
  <c r="O199" i="23"/>
  <c r="O65" i="22"/>
  <c r="O193" i="23"/>
  <c r="O195" i="23"/>
  <c r="C181" i="23"/>
  <c r="C189" i="23"/>
  <c r="C184" i="23"/>
  <c r="C64" i="22"/>
  <c r="Q197" i="23"/>
  <c r="N200" i="25"/>
  <c r="N157" i="23"/>
  <c r="B198" i="25"/>
  <c r="B150" i="23"/>
  <c r="N196" i="25"/>
  <c r="N148" i="23"/>
  <c r="F193" i="24"/>
  <c r="F145" i="23"/>
  <c r="J191" i="24"/>
  <c r="J150" i="23"/>
  <c r="J152" i="23"/>
  <c r="J156" i="23"/>
  <c r="H230" i="20"/>
  <c r="P226" i="20"/>
  <c r="P218" i="20"/>
  <c r="H215" i="20"/>
  <c r="L69" i="22"/>
  <c r="F139" i="24"/>
  <c r="F132" i="24"/>
  <c r="B209" i="25"/>
  <c r="B171" i="25"/>
  <c r="J77" i="22"/>
  <c r="J168" i="6" s="1"/>
  <c r="F195" i="24"/>
  <c r="N147" i="24"/>
  <c r="N154" i="24"/>
  <c r="N158" i="24"/>
  <c r="B189" i="24"/>
  <c r="F131" i="24"/>
  <c r="J131" i="24"/>
  <c r="J138" i="24"/>
  <c r="H77" i="22"/>
  <c r="H168" i="6" s="1"/>
  <c r="Q148" i="24"/>
  <c r="I145" i="24"/>
  <c r="M137" i="24"/>
  <c r="M134" i="24"/>
  <c r="E131" i="24"/>
  <c r="P151" i="24"/>
  <c r="P148" i="24"/>
  <c r="L147" i="24"/>
  <c r="L144" i="24"/>
  <c r="L158" i="24"/>
  <c r="L137" i="24"/>
  <c r="L134" i="24"/>
  <c r="H138" i="24"/>
  <c r="H72" i="22"/>
  <c r="G72" i="22"/>
  <c r="E176" i="25"/>
  <c r="E150" i="25"/>
  <c r="E154" i="25"/>
  <c r="E158" i="25"/>
  <c r="N183" i="24"/>
  <c r="L205" i="25"/>
  <c r="L165" i="25"/>
  <c r="D77" i="22"/>
  <c r="D168" i="6" s="1"/>
  <c r="M135" i="24"/>
  <c r="M132" i="24"/>
  <c r="E72" i="22"/>
  <c r="E65" i="22"/>
  <c r="E203" i="23"/>
  <c r="E163" i="23"/>
  <c r="E162" i="23" s="1"/>
  <c r="I157" i="23"/>
  <c r="I200" i="23"/>
  <c r="M155" i="23"/>
  <c r="I148" i="23"/>
  <c r="E155" i="23"/>
  <c r="E146" i="23"/>
  <c r="E144" i="23"/>
  <c r="E158" i="23"/>
  <c r="E137" i="23"/>
  <c r="E134" i="23"/>
  <c r="E185" i="25"/>
  <c r="M181" i="23"/>
  <c r="M130" i="23"/>
  <c r="P155" i="24"/>
  <c r="L151" i="24"/>
  <c r="L148" i="24"/>
  <c r="H134" i="24"/>
  <c r="D138" i="24"/>
  <c r="D72" i="22"/>
  <c r="D135" i="24"/>
  <c r="F199" i="21"/>
  <c r="H159" i="23"/>
  <c r="L155" i="23"/>
  <c r="H151" i="23"/>
  <c r="L149" i="23"/>
  <c r="L146" i="23"/>
  <c r="D137" i="23"/>
  <c r="H135" i="23"/>
  <c r="H132" i="23"/>
  <c r="K159" i="24"/>
  <c r="K157" i="24"/>
  <c r="O155" i="24"/>
  <c r="K151" i="24"/>
  <c r="O149" i="24"/>
  <c r="K148" i="24"/>
  <c r="O146" i="24"/>
  <c r="K139" i="24"/>
  <c r="G137" i="24"/>
  <c r="K135" i="24"/>
  <c r="G134" i="24"/>
  <c r="G129" i="24" s="1"/>
  <c r="K132" i="24"/>
  <c r="C72" i="22"/>
  <c r="J195" i="20"/>
  <c r="J189" i="20"/>
  <c r="N187" i="20"/>
  <c r="N185" i="20"/>
  <c r="N181" i="20"/>
  <c r="J180" i="20"/>
  <c r="J159" i="20"/>
  <c r="I204" i="21"/>
  <c r="K208" i="21"/>
  <c r="K199" i="21"/>
  <c r="G189" i="21"/>
  <c r="G157" i="23"/>
  <c r="K155" i="23"/>
  <c r="G148" i="23"/>
  <c r="O192" i="23"/>
  <c r="C155" i="23"/>
  <c r="C146" i="23"/>
  <c r="C144" i="23"/>
  <c r="C158" i="23"/>
  <c r="C137" i="23"/>
  <c r="C134" i="23"/>
  <c r="G183" i="23"/>
  <c r="N155" i="24"/>
  <c r="J151" i="24"/>
  <c r="J148" i="24"/>
  <c r="F144" i="24"/>
  <c r="F158" i="24"/>
  <c r="F155" i="24"/>
  <c r="J135" i="24"/>
  <c r="F134" i="24"/>
  <c r="B138" i="24"/>
  <c r="B135" i="24"/>
  <c r="B132" i="24"/>
  <c r="B139" i="24"/>
  <c r="B163" i="23"/>
  <c r="F157" i="23"/>
  <c r="J155" i="23"/>
  <c r="F148" i="23"/>
  <c r="J194" i="24"/>
  <c r="J146" i="23"/>
  <c r="B191" i="24"/>
  <c r="B148" i="23"/>
  <c r="B143" i="23" s="1"/>
  <c r="B155" i="23"/>
  <c r="B146" i="23"/>
  <c r="B144" i="23"/>
  <c r="B151" i="23"/>
  <c r="B137" i="23"/>
  <c r="F135" i="23"/>
  <c r="J140" i="24"/>
  <c r="E163" i="24"/>
  <c r="I159" i="24"/>
  <c r="I157" i="24"/>
  <c r="M155" i="24"/>
  <c r="Q153" i="24"/>
  <c r="I151" i="24"/>
  <c r="M149" i="24"/>
  <c r="I148" i="24"/>
  <c r="M146" i="24"/>
  <c r="Q144" i="24"/>
  <c r="I139" i="24"/>
  <c r="E137" i="24"/>
  <c r="I135" i="24"/>
  <c r="E134" i="24"/>
  <c r="I132" i="24"/>
  <c r="M130" i="24"/>
  <c r="F204" i="21"/>
  <c r="I155" i="23"/>
  <c r="E151" i="23"/>
  <c r="E148" i="23"/>
  <c r="I146" i="23"/>
  <c r="I194" i="23"/>
  <c r="I130" i="23"/>
  <c r="N156" i="24"/>
  <c r="H140" i="24"/>
  <c r="H159" i="24"/>
  <c r="L155" i="24"/>
  <c r="H151" i="24"/>
  <c r="H148" i="24"/>
  <c r="P144" i="24"/>
  <c r="D144" i="24"/>
  <c r="D148" i="24"/>
  <c r="D155" i="24"/>
  <c r="D159" i="24"/>
  <c r="H135" i="24"/>
  <c r="D134" i="24"/>
  <c r="L130" i="24"/>
  <c r="L77" i="22"/>
  <c r="L168" i="6" s="1"/>
  <c r="H155" i="23"/>
  <c r="H149" i="23"/>
  <c r="H146" i="23"/>
  <c r="L144" i="23"/>
  <c r="D135" i="23"/>
  <c r="D132" i="23"/>
  <c r="H130" i="23"/>
  <c r="L156" i="24"/>
  <c r="F140" i="24"/>
  <c r="J133" i="24"/>
  <c r="K155" i="24"/>
  <c r="K149" i="24"/>
  <c r="K146" i="24"/>
  <c r="O144" i="24"/>
  <c r="G139" i="24"/>
  <c r="G135" i="24"/>
  <c r="G132" i="24"/>
  <c r="K130" i="24"/>
  <c r="J185" i="20"/>
  <c r="N183" i="20"/>
  <c r="J178" i="20"/>
  <c r="B169" i="20"/>
  <c r="I201" i="21"/>
  <c r="B196" i="21"/>
  <c r="K206" i="21"/>
  <c r="K204" i="21"/>
  <c r="K200" i="21"/>
  <c r="G199" i="21"/>
  <c r="C165" i="21"/>
  <c r="O165" i="23"/>
  <c r="O172" i="23"/>
  <c r="G155" i="23"/>
  <c r="C151" i="23"/>
  <c r="C148" i="23"/>
  <c r="G146" i="23"/>
  <c r="C183" i="23"/>
  <c r="G181" i="23"/>
  <c r="N149" i="24"/>
  <c r="H133" i="24"/>
  <c r="J155" i="24"/>
  <c r="F151" i="24"/>
  <c r="F148" i="24"/>
  <c r="N144" i="24"/>
  <c r="F186" i="24"/>
  <c r="J130" i="24"/>
  <c r="J166" i="19"/>
  <c r="J163" i="19"/>
  <c r="J160" i="19"/>
  <c r="H201" i="21"/>
  <c r="O174" i="23"/>
  <c r="F155" i="23"/>
  <c r="B140" i="24"/>
  <c r="F133" i="24"/>
  <c r="I244" i="20"/>
  <c r="Q242" i="20"/>
  <c r="E241" i="20"/>
  <c r="I239" i="20"/>
  <c r="M237" i="20"/>
  <c r="M188" i="19"/>
  <c r="Q233" i="20"/>
  <c r="E183" i="19"/>
  <c r="M182" i="19"/>
  <c r="M230" i="20"/>
  <c r="Q228" i="20"/>
  <c r="E227" i="20"/>
  <c r="I224" i="20"/>
  <c r="I223" i="20"/>
  <c r="E221" i="20"/>
  <c r="I220" i="20"/>
  <c r="E219" i="20"/>
  <c r="I217" i="20"/>
  <c r="M215" i="20"/>
  <c r="C185" i="20"/>
  <c r="P244" i="20"/>
  <c r="F201" i="21"/>
  <c r="P195" i="21"/>
  <c r="Q163" i="23"/>
  <c r="J149" i="23"/>
  <c r="Q172" i="23"/>
  <c r="D173" i="24"/>
  <c r="P158" i="24"/>
  <c r="H155" i="24"/>
  <c r="D151" i="24"/>
  <c r="P228" i="20"/>
  <c r="H224" i="20"/>
  <c r="H220" i="20"/>
  <c r="H217" i="20"/>
  <c r="O240" i="21"/>
  <c r="M235" i="21"/>
  <c r="D208" i="21"/>
  <c r="D199" i="21"/>
  <c r="H240" i="21"/>
  <c r="H197" i="21"/>
  <c r="O163" i="23"/>
  <c r="H149" i="24"/>
  <c r="G244" i="20"/>
  <c r="O242" i="20"/>
  <c r="G239" i="20"/>
  <c r="K237" i="20"/>
  <c r="K230" i="20"/>
  <c r="C227" i="20"/>
  <c r="G224" i="20"/>
  <c r="G223" i="20"/>
  <c r="G220" i="20"/>
  <c r="G217" i="20"/>
  <c r="N209" i="20"/>
  <c r="J207" i="20"/>
  <c r="N205" i="20"/>
  <c r="B202" i="20"/>
  <c r="J201" i="20"/>
  <c r="N196" i="20"/>
  <c r="B189" i="20"/>
  <c r="F185" i="20"/>
  <c r="J183" i="20"/>
  <c r="J176" i="20"/>
  <c r="B171" i="20"/>
  <c r="J170" i="20"/>
  <c r="N168" i="20"/>
  <c r="B167" i="20"/>
  <c r="N166" i="20"/>
  <c r="N160" i="20"/>
  <c r="M240" i="21"/>
  <c r="O163" i="21"/>
  <c r="C208" i="21"/>
  <c r="G206" i="21"/>
  <c r="G204" i="21"/>
  <c r="G200" i="21"/>
  <c r="C199" i="21"/>
  <c r="G164" i="21"/>
  <c r="G132" i="23"/>
  <c r="F149" i="24"/>
  <c r="F204" i="25"/>
  <c r="Q165" i="25"/>
  <c r="B201" i="19"/>
  <c r="B198" i="19"/>
  <c r="F196" i="19"/>
  <c r="J237" i="21"/>
  <c r="N190" i="19"/>
  <c r="J188" i="19"/>
  <c r="N186" i="19"/>
  <c r="B183" i="19"/>
  <c r="J182" i="19"/>
  <c r="J179" i="19"/>
  <c r="B176" i="19"/>
  <c r="F172" i="19"/>
  <c r="B170" i="19"/>
  <c r="F166" i="19"/>
  <c r="F163" i="19"/>
  <c r="F160" i="19"/>
  <c r="J158" i="19"/>
  <c r="D187" i="20"/>
  <c r="K240" i="21"/>
  <c r="F200" i="21"/>
  <c r="N69" i="22"/>
  <c r="K206" i="23"/>
  <c r="N152" i="23"/>
  <c r="D149" i="24"/>
  <c r="N132" i="24"/>
  <c r="E204" i="25"/>
  <c r="Q246" i="20"/>
  <c r="Q245" i="20"/>
  <c r="E244" i="20"/>
  <c r="Q243" i="20"/>
  <c r="M242" i="20"/>
  <c r="Q240" i="20"/>
  <c r="E239" i="20"/>
  <c r="I237" i="20"/>
  <c r="M190" i="19"/>
  <c r="I188" i="19"/>
  <c r="M186" i="19"/>
  <c r="M233" i="20"/>
  <c r="I182" i="19"/>
  <c r="I230" i="20"/>
  <c r="M228" i="20"/>
  <c r="Q226" i="20"/>
  <c r="E224" i="20"/>
  <c r="E223" i="20"/>
  <c r="E220" i="20"/>
  <c r="Q218" i="20"/>
  <c r="E217" i="20"/>
  <c r="I215" i="20"/>
  <c r="L244" i="20"/>
  <c r="J195" i="21"/>
  <c r="M69" i="22"/>
  <c r="E206" i="23"/>
  <c r="E149" i="23"/>
  <c r="Q165" i="23"/>
  <c r="M152" i="23"/>
  <c r="I140" i="23"/>
  <c r="D171" i="24"/>
  <c r="D169" i="24"/>
  <c r="D166" i="24"/>
  <c r="P150" i="24"/>
  <c r="P147" i="24"/>
  <c r="H144" i="24"/>
  <c r="E151" i="25"/>
  <c r="E148" i="25"/>
  <c r="I146" i="25"/>
  <c r="I194" i="25"/>
  <c r="M144" i="25"/>
  <c r="M192" i="25"/>
  <c r="H68" i="26"/>
  <c r="C125" i="27"/>
  <c r="H119" i="27"/>
  <c r="E155" i="27"/>
  <c r="D151" i="28"/>
  <c r="N78" i="22"/>
  <c r="N169" i="6" s="1"/>
  <c r="G197" i="25"/>
  <c r="G149" i="25"/>
  <c r="M139" i="27"/>
  <c r="D112" i="27"/>
  <c r="E169" i="25"/>
  <c r="M124" i="27"/>
  <c r="E155" i="25"/>
  <c r="E197" i="25"/>
  <c r="E149" i="25"/>
  <c r="B112" i="27"/>
  <c r="M105" i="27"/>
  <c r="K106" i="32"/>
  <c r="K94" i="32"/>
  <c r="K101" i="32"/>
  <c r="K89" i="32"/>
  <c r="K96" i="32"/>
  <c r="K103" i="32"/>
  <c r="K84" i="32"/>
  <c r="K36" i="30"/>
  <c r="K95" i="32"/>
  <c r="K90" i="32"/>
  <c r="K93" i="32"/>
  <c r="K107" i="32"/>
  <c r="K88" i="32"/>
  <c r="K91" i="32"/>
  <c r="K102" i="32"/>
  <c r="K105" i="32"/>
  <c r="K86" i="32"/>
  <c r="K100" i="32"/>
  <c r="D197" i="25"/>
  <c r="D149" i="25"/>
  <c r="E130" i="25"/>
  <c r="E181" i="25"/>
  <c r="C74" i="26"/>
  <c r="C171" i="6" s="1"/>
  <c r="F68" i="26"/>
  <c r="J66" i="26"/>
  <c r="M137" i="27"/>
  <c r="P111" i="27"/>
  <c r="E119" i="28"/>
  <c r="G120" i="33"/>
  <c r="G97" i="31"/>
  <c r="K119" i="33"/>
  <c r="K93" i="31"/>
  <c r="O118" i="33"/>
  <c r="O89" i="31"/>
  <c r="K117" i="33"/>
  <c r="K88" i="31"/>
  <c r="G112" i="33"/>
  <c r="G102" i="31"/>
  <c r="G90" i="31"/>
  <c r="G104" i="31"/>
  <c r="G85" i="31"/>
  <c r="G92" i="31"/>
  <c r="G106" i="31"/>
  <c r="G94" i="31"/>
  <c r="G96" i="31"/>
  <c r="G108" i="31"/>
  <c r="G100" i="31"/>
  <c r="G98" i="31"/>
  <c r="G86" i="31"/>
  <c r="G84" i="31"/>
  <c r="G101" i="31"/>
  <c r="G87" i="31"/>
  <c r="G89" i="31"/>
  <c r="G93" i="31"/>
  <c r="G103" i="31"/>
  <c r="G91" i="31"/>
  <c r="G105" i="31"/>
  <c r="G107" i="31"/>
  <c r="L189" i="25"/>
  <c r="L140" i="25"/>
  <c r="C143" i="29"/>
  <c r="C121" i="27"/>
  <c r="C116" i="27"/>
  <c r="C111" i="27"/>
  <c r="C99" i="27"/>
  <c r="K133" i="29"/>
  <c r="K102" i="27"/>
  <c r="K99" i="27"/>
  <c r="C130" i="25"/>
  <c r="C181" i="25"/>
  <c r="J149" i="28"/>
  <c r="J113" i="27"/>
  <c r="J146" i="28"/>
  <c r="J110" i="27"/>
  <c r="N144" i="28"/>
  <c r="N108" i="27"/>
  <c r="B143" i="28"/>
  <c r="B121" i="27"/>
  <c r="B116" i="27"/>
  <c r="B111" i="27"/>
  <c r="F104" i="27"/>
  <c r="I159" i="27"/>
  <c r="I129" i="27"/>
  <c r="I156" i="27"/>
  <c r="I126" i="27"/>
  <c r="I149" i="29"/>
  <c r="I149" i="27"/>
  <c r="Q141" i="27"/>
  <c r="Q105" i="27"/>
  <c r="Q139" i="27"/>
  <c r="Q136" i="27"/>
  <c r="Q98" i="27"/>
  <c r="I133" i="29"/>
  <c r="I102" i="27"/>
  <c r="I99" i="27"/>
  <c r="K37" i="30"/>
  <c r="K174" i="6" s="1"/>
  <c r="K34" i="30"/>
  <c r="K35" i="30"/>
  <c r="E59" i="22"/>
  <c r="E112" i="6" s="1"/>
  <c r="E137" i="25"/>
  <c r="D128" i="27"/>
  <c r="D158" i="28"/>
  <c r="H126" i="27"/>
  <c r="H156" i="28"/>
  <c r="L124" i="27"/>
  <c r="L154" i="28"/>
  <c r="H149" i="28"/>
  <c r="H113" i="27"/>
  <c r="H146" i="28"/>
  <c r="H110" i="27"/>
  <c r="L144" i="28"/>
  <c r="L108" i="27"/>
  <c r="D104" i="27"/>
  <c r="P144" i="29"/>
  <c r="P108" i="29"/>
  <c r="G133" i="29"/>
  <c r="G102" i="27"/>
  <c r="G99" i="27"/>
  <c r="G96" i="27"/>
  <c r="J144" i="28"/>
  <c r="J108" i="27"/>
  <c r="C159" i="28"/>
  <c r="C129" i="28"/>
  <c r="O157" i="28"/>
  <c r="O127" i="28"/>
  <c r="C156" i="28"/>
  <c r="C126" i="28"/>
  <c r="G154" i="28"/>
  <c r="G124" i="28"/>
  <c r="G151" i="28"/>
  <c r="C149" i="28"/>
  <c r="C113" i="28"/>
  <c r="O147" i="28"/>
  <c r="O111" i="28"/>
  <c r="C146" i="28"/>
  <c r="C110" i="28"/>
  <c r="G144" i="28"/>
  <c r="G108" i="28"/>
  <c r="K141" i="28"/>
  <c r="K139" i="28"/>
  <c r="G138" i="28"/>
  <c r="K136" i="28"/>
  <c r="O134" i="28"/>
  <c r="C97" i="28"/>
  <c r="C104" i="28"/>
  <c r="C99" i="28"/>
  <c r="I154" i="27"/>
  <c r="I151" i="29"/>
  <c r="I151" i="27"/>
  <c r="Q134" i="27"/>
  <c r="E133" i="29"/>
  <c r="E99" i="27"/>
  <c r="E96" i="27"/>
  <c r="D126" i="27"/>
  <c r="D156" i="28"/>
  <c r="H124" i="27"/>
  <c r="H154" i="28"/>
  <c r="D149" i="28"/>
  <c r="D113" i="27"/>
  <c r="H144" i="28"/>
  <c r="H108" i="27"/>
  <c r="M157" i="28"/>
  <c r="M127" i="28"/>
  <c r="Q155" i="28"/>
  <c r="Q125" i="28"/>
  <c r="E154" i="28"/>
  <c r="E124" i="28"/>
  <c r="Q150" i="28"/>
  <c r="Q116" i="28"/>
  <c r="M147" i="28"/>
  <c r="M111" i="28"/>
  <c r="Q145" i="28"/>
  <c r="Q109" i="28"/>
  <c r="E144" i="28"/>
  <c r="E108" i="28"/>
  <c r="C133" i="29"/>
  <c r="C96" i="27"/>
  <c r="L127" i="28"/>
  <c r="L157" i="28"/>
  <c r="E134" i="25"/>
  <c r="J131" i="25"/>
  <c r="C64" i="26"/>
  <c r="G62" i="26"/>
  <c r="G98" i="27"/>
  <c r="F151" i="28"/>
  <c r="B149" i="28"/>
  <c r="B113" i="27"/>
  <c r="N147" i="28"/>
  <c r="B146" i="28"/>
  <c r="F144" i="28"/>
  <c r="F103" i="27"/>
  <c r="C105" i="28"/>
  <c r="C103" i="28"/>
  <c r="K98" i="28"/>
  <c r="K157" i="28"/>
  <c r="K127" i="28"/>
  <c r="O155" i="28"/>
  <c r="O125" i="28"/>
  <c r="O123" i="28" s="1"/>
  <c r="C154" i="28"/>
  <c r="C124" i="28"/>
  <c r="C151" i="28"/>
  <c r="O150" i="28"/>
  <c r="O116" i="28"/>
  <c r="K147" i="28"/>
  <c r="K111" i="28"/>
  <c r="O145" i="28"/>
  <c r="O109" i="28"/>
  <c r="C144" i="28"/>
  <c r="C108" i="28"/>
  <c r="G141" i="28"/>
  <c r="G139" i="28"/>
  <c r="C138" i="28"/>
  <c r="G136" i="28"/>
  <c r="K134" i="28"/>
  <c r="F65" i="22"/>
  <c r="B173" i="23"/>
  <c r="B200" i="25"/>
  <c r="B196" i="25"/>
  <c r="J138" i="23"/>
  <c r="N187" i="25"/>
  <c r="E175" i="24"/>
  <c r="E173" i="24"/>
  <c r="Q202" i="24"/>
  <c r="E159" i="24"/>
  <c r="Q158" i="24"/>
  <c r="E157" i="24"/>
  <c r="I155" i="24"/>
  <c r="E151" i="24"/>
  <c r="I149" i="24"/>
  <c r="E148" i="24"/>
  <c r="I146" i="24"/>
  <c r="M144" i="24"/>
  <c r="E139" i="24"/>
  <c r="M138" i="24"/>
  <c r="E135" i="24"/>
  <c r="E132" i="24"/>
  <c r="I130" i="24"/>
  <c r="L192" i="25"/>
  <c r="D175" i="25"/>
  <c r="C171" i="25"/>
  <c r="Q133" i="25"/>
  <c r="I131" i="25"/>
  <c r="B64" i="26"/>
  <c r="E98" i="27"/>
  <c r="M157" i="27"/>
  <c r="Q150" i="29"/>
  <c r="Q150" i="27"/>
  <c r="E103" i="27"/>
  <c r="E138" i="29"/>
  <c r="E100" i="27"/>
  <c r="E95" i="27" s="1"/>
  <c r="J127" i="28"/>
  <c r="J111" i="28"/>
  <c r="E126" i="29"/>
  <c r="E156" i="29"/>
  <c r="D206" i="21"/>
  <c r="D204" i="21"/>
  <c r="D200" i="21"/>
  <c r="N192" i="24"/>
  <c r="F135" i="24"/>
  <c r="K192" i="25"/>
  <c r="C175" i="25"/>
  <c r="O133" i="25"/>
  <c r="Q148" i="27"/>
  <c r="Q149" i="27"/>
  <c r="Q151" i="27"/>
  <c r="D110" i="27"/>
  <c r="C98" i="27"/>
  <c r="P125" i="27"/>
  <c r="P150" i="28"/>
  <c r="L147" i="28"/>
  <c r="P145" i="28"/>
  <c r="D144" i="28"/>
  <c r="D108" i="27"/>
  <c r="D103" i="27"/>
  <c r="I98" i="28"/>
  <c r="I95" i="28" s="1"/>
  <c r="I157" i="28"/>
  <c r="I127" i="28"/>
  <c r="M155" i="28"/>
  <c r="M125" i="28"/>
  <c r="M150" i="28"/>
  <c r="M116" i="28"/>
  <c r="I147" i="28"/>
  <c r="I111" i="28"/>
  <c r="M145" i="28"/>
  <c r="M109" i="28"/>
  <c r="Q119" i="28"/>
  <c r="Q114" i="28"/>
  <c r="Q121" i="28"/>
  <c r="E141" i="28"/>
  <c r="E139" i="28"/>
  <c r="Q137" i="28"/>
  <c r="E136" i="28"/>
  <c r="I134" i="28"/>
  <c r="P174" i="23"/>
  <c r="L158" i="23"/>
  <c r="D155" i="23"/>
  <c r="D149" i="23"/>
  <c r="D146" i="23"/>
  <c r="H144" i="23"/>
  <c r="H138" i="23"/>
  <c r="D130" i="23"/>
  <c r="B159" i="24"/>
  <c r="C159" i="24"/>
  <c r="O158" i="24"/>
  <c r="C157" i="24"/>
  <c r="G155" i="24"/>
  <c r="C151" i="24"/>
  <c r="G149" i="24"/>
  <c r="C148" i="24"/>
  <c r="G146" i="24"/>
  <c r="G143" i="24" s="1"/>
  <c r="K144" i="24"/>
  <c r="C139" i="24"/>
  <c r="K138" i="24"/>
  <c r="C135" i="24"/>
  <c r="C132" i="24"/>
  <c r="G130" i="24"/>
  <c r="H194" i="25"/>
  <c r="J192" i="25"/>
  <c r="N133" i="25"/>
  <c r="P63" i="26"/>
  <c r="M159" i="27"/>
  <c r="C114" i="27"/>
  <c r="C108" i="27"/>
  <c r="C103" i="27"/>
  <c r="C100" i="27"/>
  <c r="K96" i="27"/>
  <c r="H159" i="28"/>
  <c r="H127" i="28"/>
  <c r="H157" i="28"/>
  <c r="L125" i="28"/>
  <c r="L155" i="28"/>
  <c r="P119" i="28"/>
  <c r="P114" i="28"/>
  <c r="P121" i="28"/>
  <c r="P107" i="28" s="1"/>
  <c r="G154" i="29"/>
  <c r="G124" i="29"/>
  <c r="I192" i="25"/>
  <c r="G144" i="25"/>
  <c r="M133" i="25"/>
  <c r="C76" i="26"/>
  <c r="C173" i="6" s="1"/>
  <c r="O63" i="26"/>
  <c r="C62" i="26"/>
  <c r="E159" i="27"/>
  <c r="B114" i="27"/>
  <c r="B110" i="27"/>
  <c r="B151" i="28"/>
  <c r="B119" i="27"/>
  <c r="B144" i="28"/>
  <c r="B108" i="27"/>
  <c r="B103" i="27"/>
  <c r="D159" i="28"/>
  <c r="G100" i="28"/>
  <c r="G98" i="28"/>
  <c r="G157" i="28"/>
  <c r="G127" i="28"/>
  <c r="K155" i="28"/>
  <c r="K125" i="28"/>
  <c r="K150" i="28"/>
  <c r="K116" i="28"/>
  <c r="G147" i="28"/>
  <c r="G111" i="28"/>
  <c r="K145" i="28"/>
  <c r="K109" i="28"/>
  <c r="O140" i="28"/>
  <c r="O102" i="28"/>
  <c r="C139" i="28"/>
  <c r="C101" i="28"/>
  <c r="N66" i="22"/>
  <c r="B65" i="22"/>
  <c r="B169" i="23"/>
  <c r="N198" i="25"/>
  <c r="F138" i="23"/>
  <c r="B130" i="23"/>
  <c r="E171" i="24"/>
  <c r="E169" i="24"/>
  <c r="E166" i="24"/>
  <c r="M158" i="24"/>
  <c r="Q156" i="24"/>
  <c r="E155" i="24"/>
  <c r="Q152" i="24"/>
  <c r="Q150" i="24"/>
  <c r="E149" i="24"/>
  <c r="Q147" i="24"/>
  <c r="E146" i="24"/>
  <c r="I144" i="24"/>
  <c r="M140" i="24"/>
  <c r="I138" i="24"/>
  <c r="M136" i="24"/>
  <c r="M133" i="24"/>
  <c r="E130" i="24"/>
  <c r="H192" i="25"/>
  <c r="F144" i="25"/>
  <c r="K133" i="25"/>
  <c r="M158" i="27"/>
  <c r="C120" i="27"/>
  <c r="I157" i="27"/>
  <c r="M125" i="27"/>
  <c r="M155" i="27"/>
  <c r="Q153" i="29"/>
  <c r="Q129" i="27"/>
  <c r="Q140" i="29"/>
  <c r="Q102" i="27"/>
  <c r="Q137" i="27"/>
  <c r="Q99" i="27"/>
  <c r="I96" i="27"/>
  <c r="J125" i="28"/>
  <c r="J123" i="28" s="1"/>
  <c r="J116" i="28"/>
  <c r="J109" i="28"/>
  <c r="E70" i="22"/>
  <c r="M204" i="23"/>
  <c r="B197" i="25"/>
  <c r="E194" i="25"/>
  <c r="D144" i="25"/>
  <c r="J133" i="25"/>
  <c r="Q147" i="27"/>
  <c r="B120" i="27"/>
  <c r="K97" i="27"/>
  <c r="H147" i="28"/>
  <c r="H111" i="27"/>
  <c r="P143" i="28"/>
  <c r="P112" i="27"/>
  <c r="P115" i="27"/>
  <c r="P110" i="27"/>
  <c r="P113" i="27"/>
  <c r="E100" i="28"/>
  <c r="E95" i="28" s="1"/>
  <c r="Q158" i="28"/>
  <c r="Q128" i="28"/>
  <c r="E157" i="28"/>
  <c r="E127" i="28"/>
  <c r="I155" i="28"/>
  <c r="I125" i="28"/>
  <c r="I150" i="28"/>
  <c r="I116" i="28"/>
  <c r="Q148" i="28"/>
  <c r="Q112" i="28"/>
  <c r="E147" i="28"/>
  <c r="E111" i="28"/>
  <c r="I145" i="28"/>
  <c r="I109" i="28"/>
  <c r="M140" i="28"/>
  <c r="M102" i="28"/>
  <c r="K207" i="21"/>
  <c r="K201" i="21"/>
  <c r="D70" i="22"/>
  <c r="H68" i="22"/>
  <c r="L174" i="23"/>
  <c r="P170" i="23"/>
  <c r="H158" i="23"/>
  <c r="L156" i="23"/>
  <c r="L152" i="23"/>
  <c r="L147" i="23"/>
  <c r="D144" i="23"/>
  <c r="H140" i="23"/>
  <c r="D138" i="23"/>
  <c r="H133" i="23"/>
  <c r="P168" i="24"/>
  <c r="B155" i="24"/>
  <c r="B148" i="24"/>
  <c r="B143" i="24" s="1"/>
  <c r="K158" i="24"/>
  <c r="O156" i="24"/>
  <c r="C155" i="24"/>
  <c r="O152" i="24"/>
  <c r="O150" i="24"/>
  <c r="C149" i="24"/>
  <c r="O147" i="24"/>
  <c r="C146" i="24"/>
  <c r="G144" i="24"/>
  <c r="K140" i="24"/>
  <c r="G138" i="24"/>
  <c r="K136" i="24"/>
  <c r="K133" i="24"/>
  <c r="O131" i="24"/>
  <c r="C130" i="24"/>
  <c r="E196" i="25"/>
  <c r="L164" i="25"/>
  <c r="C144" i="25"/>
  <c r="I133" i="25"/>
  <c r="P119" i="27"/>
  <c r="E102" i="27"/>
  <c r="I97" i="27"/>
  <c r="D154" i="28"/>
  <c r="D127" i="28"/>
  <c r="D157" i="28"/>
  <c r="H125" i="28"/>
  <c r="H155" i="28"/>
  <c r="C154" i="29"/>
  <c r="C124" i="29"/>
  <c r="C123" i="29" s="1"/>
  <c r="C70" i="22"/>
  <c r="G130" i="23"/>
  <c r="Q195" i="25"/>
  <c r="E192" i="25"/>
  <c r="H164" i="25"/>
  <c r="B144" i="25"/>
  <c r="E133" i="25"/>
  <c r="Q146" i="27"/>
  <c r="C127" i="27"/>
  <c r="P116" i="27"/>
  <c r="L109" i="27"/>
  <c r="C102" i="28"/>
  <c r="C100" i="28"/>
  <c r="C98" i="28"/>
  <c r="C96" i="28"/>
  <c r="K140" i="28"/>
  <c r="K102" i="28"/>
  <c r="N125" i="29"/>
  <c r="N155" i="29"/>
  <c r="J66" i="22"/>
  <c r="N64" i="22"/>
  <c r="J174" i="23"/>
  <c r="N170" i="23"/>
  <c r="B138" i="23"/>
  <c r="M172" i="24"/>
  <c r="Q170" i="24"/>
  <c r="Q168" i="24"/>
  <c r="M167" i="24"/>
  <c r="Q165" i="24"/>
  <c r="E164" i="24"/>
  <c r="I74" i="22"/>
  <c r="I158" i="24"/>
  <c r="M156" i="24"/>
  <c r="Q154" i="24"/>
  <c r="M152" i="24"/>
  <c r="M150" i="24"/>
  <c r="M147" i="24"/>
  <c r="Q145" i="24"/>
  <c r="E144" i="24"/>
  <c r="I140" i="24"/>
  <c r="E138" i="24"/>
  <c r="I136" i="24"/>
  <c r="I133" i="24"/>
  <c r="M131" i="24"/>
  <c r="F211" i="25"/>
  <c r="P195" i="25"/>
  <c r="B194" i="25"/>
  <c r="E141" i="25"/>
  <c r="Q145" i="27"/>
  <c r="Q126" i="27"/>
  <c r="N119" i="27"/>
  <c r="Q101" i="27"/>
  <c r="E97" i="27"/>
  <c r="E157" i="27"/>
  <c r="J72" i="26"/>
  <c r="I147" i="29"/>
  <c r="I111" i="29"/>
  <c r="Q113" i="29"/>
  <c r="Q119" i="29"/>
  <c r="Q120" i="29"/>
  <c r="Q117" i="29"/>
  <c r="Q112" i="29"/>
  <c r="E105" i="29"/>
  <c r="E95" i="29" s="1"/>
  <c r="E141" i="29"/>
  <c r="K104" i="32"/>
  <c r="K98" i="32"/>
  <c r="E50" i="35"/>
  <c r="Q199" i="23"/>
  <c r="O195" i="25"/>
  <c r="Q193" i="25"/>
  <c r="G184" i="25"/>
  <c r="Q140" i="25"/>
  <c r="L119" i="27"/>
  <c r="N116" i="27"/>
  <c r="I140" i="28"/>
  <c r="I102" i="28"/>
  <c r="Q96" i="28"/>
  <c r="Q103" i="28"/>
  <c r="Q98" i="28"/>
  <c r="Q95" i="28" s="1"/>
  <c r="Q105" i="28"/>
  <c r="Q100" i="28"/>
  <c r="J157" i="29"/>
  <c r="G207" i="21"/>
  <c r="K203" i="21"/>
  <c r="G201" i="21"/>
  <c r="B77" i="22"/>
  <c r="B168" i="6" s="1"/>
  <c r="P69" i="22"/>
  <c r="H174" i="23"/>
  <c r="L170" i="23"/>
  <c r="P163" i="23"/>
  <c r="D158" i="23"/>
  <c r="H156" i="23"/>
  <c r="H152" i="23"/>
  <c r="H147" i="23"/>
  <c r="L145" i="23"/>
  <c r="D140" i="23"/>
  <c r="P137" i="23"/>
  <c r="D133" i="23"/>
  <c r="H131" i="23"/>
  <c r="B151" i="24"/>
  <c r="G158" i="24"/>
  <c r="K156" i="24"/>
  <c r="O154" i="24"/>
  <c r="K152" i="24"/>
  <c r="K150" i="24"/>
  <c r="K147" i="24"/>
  <c r="O145" i="24"/>
  <c r="C144" i="24"/>
  <c r="G140" i="24"/>
  <c r="C138" i="24"/>
  <c r="G136" i="24"/>
  <c r="G133" i="24"/>
  <c r="K131" i="24"/>
  <c r="I204" i="25"/>
  <c r="N195" i="25"/>
  <c r="F184" i="25"/>
  <c r="N140" i="25"/>
  <c r="Q144" i="27"/>
  <c r="Q96" i="27"/>
  <c r="P96" i="28"/>
  <c r="P103" i="28"/>
  <c r="P98" i="28"/>
  <c r="P105" i="28"/>
  <c r="P95" i="28" s="1"/>
  <c r="P100" i="28"/>
  <c r="I157" i="29"/>
  <c r="O69" i="22"/>
  <c r="K181" i="23"/>
  <c r="M195" i="25"/>
  <c r="O193" i="25"/>
  <c r="J68" i="26"/>
  <c r="P66" i="26"/>
  <c r="J119" i="27"/>
  <c r="K119" i="28"/>
  <c r="C111" i="28"/>
  <c r="K108" i="28"/>
  <c r="O99" i="28"/>
  <c r="O97" i="28"/>
  <c r="D34" i="34"/>
  <c r="D35" i="34"/>
  <c r="Q89" i="31"/>
  <c r="E56" i="35"/>
  <c r="L35" i="30"/>
  <c r="E106" i="33"/>
  <c r="E100" i="33"/>
  <c r="I65" i="35"/>
  <c r="I80" i="37"/>
  <c r="H51" i="37"/>
  <c r="H50" i="37" s="1"/>
  <c r="H72" i="37"/>
  <c r="C53" i="37"/>
  <c r="C74" i="37"/>
  <c r="L103" i="29"/>
  <c r="H35" i="30"/>
  <c r="C100" i="33"/>
  <c r="C90" i="33"/>
  <c r="C104" i="33"/>
  <c r="J67" i="37"/>
  <c r="J82" i="37"/>
  <c r="M54" i="37"/>
  <c r="M75" i="37"/>
  <c r="Q73" i="37"/>
  <c r="Q52" i="37"/>
  <c r="E51" i="37"/>
  <c r="E72" i="37"/>
  <c r="E93" i="33"/>
  <c r="L54" i="37"/>
  <c r="L75" i="37"/>
  <c r="P73" i="37"/>
  <c r="P52" i="37"/>
  <c r="D51" i="37"/>
  <c r="D72" i="37"/>
  <c r="K108" i="32"/>
  <c r="K92" i="32"/>
  <c r="K87" i="32"/>
  <c r="D99" i="33"/>
  <c r="D93" i="33"/>
  <c r="D88" i="33"/>
  <c r="J66" i="36"/>
  <c r="Q75" i="48"/>
  <c r="Q58" i="47"/>
  <c r="M53" i="47"/>
  <c r="M70" i="48"/>
  <c r="Q57" i="47"/>
  <c r="Q68" i="48"/>
  <c r="Q54" i="47"/>
  <c r="Q55" i="47"/>
  <c r="Q61" i="47"/>
  <c r="Q56" i="47"/>
  <c r="Q52" i="47"/>
  <c r="Q62" i="47"/>
  <c r="D117" i="29"/>
  <c r="Q59" i="35"/>
  <c r="Q76" i="37"/>
  <c r="Q37" i="30"/>
  <c r="Q174" i="6" s="1"/>
  <c r="Q102" i="32"/>
  <c r="Q90" i="32"/>
  <c r="Q104" i="32"/>
  <c r="Q85" i="32"/>
  <c r="Q92" i="32"/>
  <c r="Q106" i="32"/>
  <c r="D37" i="34"/>
  <c r="D175" i="6" s="1"/>
  <c r="B80" i="36"/>
  <c r="B80" i="35"/>
  <c r="Q71" i="37"/>
  <c r="D87" i="44"/>
  <c r="D87" i="43"/>
  <c r="L86" i="44"/>
  <c r="L86" i="43"/>
  <c r="L65" i="43"/>
  <c r="L83" i="43"/>
  <c r="B113" i="29"/>
  <c r="F103" i="29"/>
  <c r="P36" i="30"/>
  <c r="P90" i="32"/>
  <c r="P104" i="32"/>
  <c r="P92" i="32"/>
  <c r="P106" i="32"/>
  <c r="P87" i="32"/>
  <c r="P94" i="32"/>
  <c r="P101" i="32"/>
  <c r="P108" i="32"/>
  <c r="E88" i="33"/>
  <c r="E89" i="33"/>
  <c r="K85" i="32"/>
  <c r="O90" i="32"/>
  <c r="O104" i="32"/>
  <c r="O92" i="32"/>
  <c r="O106" i="32"/>
  <c r="O87" i="32"/>
  <c r="O94" i="32"/>
  <c r="O101" i="32"/>
  <c r="O108" i="32"/>
  <c r="D89" i="33"/>
  <c r="P75" i="37"/>
  <c r="J85" i="31"/>
  <c r="J92" i="31"/>
  <c r="J106" i="31"/>
  <c r="N90" i="32"/>
  <c r="N104" i="32"/>
  <c r="N92" i="32"/>
  <c r="N106" i="32"/>
  <c r="C89" i="33"/>
  <c r="C86" i="33"/>
  <c r="C115" i="33"/>
  <c r="I112" i="33"/>
  <c r="I85" i="31"/>
  <c r="I92" i="31"/>
  <c r="I106" i="31"/>
  <c r="M90" i="32"/>
  <c r="M104" i="32"/>
  <c r="M92" i="32"/>
  <c r="M106" i="32"/>
  <c r="M87" i="32"/>
  <c r="M94" i="32"/>
  <c r="M101" i="32"/>
  <c r="M108" i="32"/>
  <c r="M63" i="35"/>
  <c r="D53" i="37"/>
  <c r="L36" i="30"/>
  <c r="L106" i="32"/>
  <c r="L94" i="32"/>
  <c r="L101" i="32"/>
  <c r="L89" i="32"/>
  <c r="L96" i="32"/>
  <c r="L103" i="32"/>
  <c r="Q85" i="33"/>
  <c r="Q114" i="33"/>
  <c r="B101" i="52"/>
  <c r="B78" i="52"/>
  <c r="N76" i="52"/>
  <c r="N99" i="52"/>
  <c r="B75" i="52"/>
  <c r="B98" i="52"/>
  <c r="F73" i="52"/>
  <c r="F96" i="52"/>
  <c r="B78" i="22"/>
  <c r="B169" i="6" s="1"/>
  <c r="K75" i="26"/>
  <c r="K172" i="6" s="1"/>
  <c r="O159" i="28"/>
  <c r="K158" i="28"/>
  <c r="O156" i="28"/>
  <c r="C155" i="28"/>
  <c r="C150" i="28"/>
  <c r="O149" i="28"/>
  <c r="K148" i="28"/>
  <c r="O146" i="28"/>
  <c r="C145" i="28"/>
  <c r="G140" i="28"/>
  <c r="G137" i="28"/>
  <c r="K135" i="28"/>
  <c r="M154" i="29"/>
  <c r="I126" i="29"/>
  <c r="P111" i="29"/>
  <c r="P107" i="29" s="1"/>
  <c r="J84" i="31"/>
  <c r="J99" i="31"/>
  <c r="F87" i="31"/>
  <c r="F94" i="31"/>
  <c r="F101" i="31"/>
  <c r="P98" i="32"/>
  <c r="N95" i="32"/>
  <c r="N99" i="32"/>
  <c r="B98" i="32"/>
  <c r="J36" i="30"/>
  <c r="J106" i="32"/>
  <c r="J94" i="32"/>
  <c r="J83" i="32" s="1"/>
  <c r="J101" i="32"/>
  <c r="G115" i="33"/>
  <c r="G35" i="34"/>
  <c r="P34" i="34"/>
  <c r="B73" i="35"/>
  <c r="Q54" i="36"/>
  <c r="N153" i="28"/>
  <c r="J150" i="28"/>
  <c r="F147" i="28"/>
  <c r="J145" i="28"/>
  <c r="N143" i="28"/>
  <c r="F157" i="29"/>
  <c r="K154" i="29"/>
  <c r="G126" i="29"/>
  <c r="O111" i="29"/>
  <c r="J37" i="30"/>
  <c r="J174" i="6" s="1"/>
  <c r="I37" i="30"/>
  <c r="I174" i="6" s="1"/>
  <c r="C35" i="30"/>
  <c r="I84" i="31"/>
  <c r="I99" i="31"/>
  <c r="E120" i="33"/>
  <c r="E112" i="33"/>
  <c r="E87" i="31"/>
  <c r="E94" i="31"/>
  <c r="E101" i="31"/>
  <c r="O98" i="32"/>
  <c r="M95" i="32"/>
  <c r="M99" i="32"/>
  <c r="I106" i="32"/>
  <c r="I94" i="32"/>
  <c r="I101" i="32"/>
  <c r="I89" i="32"/>
  <c r="I96" i="32"/>
  <c r="I103" i="32"/>
  <c r="E115" i="33"/>
  <c r="C35" i="34"/>
  <c r="H82" i="37"/>
  <c r="G72" i="37"/>
  <c r="M66" i="37"/>
  <c r="M81" i="37"/>
  <c r="I79" i="37"/>
  <c r="I62" i="37"/>
  <c r="Q77" i="37"/>
  <c r="Q56" i="37"/>
  <c r="Q53" i="37"/>
  <c r="Q74" i="37"/>
  <c r="E52" i="37"/>
  <c r="E73" i="37"/>
  <c r="I65" i="37"/>
  <c r="I56" i="37"/>
  <c r="I63" i="37"/>
  <c r="I71" i="37"/>
  <c r="I57" i="37"/>
  <c r="I55" i="37"/>
  <c r="K63" i="26"/>
  <c r="I155" i="27"/>
  <c r="Q135" i="27"/>
  <c r="M159" i="28"/>
  <c r="I158" i="28"/>
  <c r="M156" i="28"/>
  <c r="Q154" i="28"/>
  <c r="Q151" i="28"/>
  <c r="M149" i="28"/>
  <c r="I148" i="28"/>
  <c r="M146" i="28"/>
  <c r="Q144" i="28"/>
  <c r="E140" i="28"/>
  <c r="Q138" i="28"/>
  <c r="E137" i="28"/>
  <c r="I135" i="28"/>
  <c r="M111" i="29"/>
  <c r="J86" i="31"/>
  <c r="H84" i="31"/>
  <c r="H88" i="31"/>
  <c r="N98" i="32"/>
  <c r="L95" i="32"/>
  <c r="L99" i="32"/>
  <c r="H101" i="32"/>
  <c r="H89" i="32"/>
  <c r="H103" i="32"/>
  <c r="H84" i="32"/>
  <c r="H91" i="32"/>
  <c r="H105" i="32"/>
  <c r="N34" i="34"/>
  <c r="Q58" i="35"/>
  <c r="G67" i="41"/>
  <c r="G82" i="41"/>
  <c r="K54" i="41"/>
  <c r="K75" i="41"/>
  <c r="O52" i="41"/>
  <c r="O73" i="41"/>
  <c r="C72" i="41"/>
  <c r="C51" i="41"/>
  <c r="C50" i="41" s="1"/>
  <c r="O76" i="26"/>
  <c r="O173" i="6" s="1"/>
  <c r="P128" i="27"/>
  <c r="D127" i="27"/>
  <c r="H125" i="27"/>
  <c r="P148" i="28"/>
  <c r="D147" i="28"/>
  <c r="H145" i="28"/>
  <c r="L143" i="28"/>
  <c r="K111" i="29"/>
  <c r="O108" i="29"/>
  <c r="I86" i="31"/>
  <c r="G99" i="31"/>
  <c r="C120" i="33"/>
  <c r="C97" i="31"/>
  <c r="G95" i="31"/>
  <c r="G119" i="33"/>
  <c r="K118" i="33"/>
  <c r="G117" i="33"/>
  <c r="G88" i="31"/>
  <c r="C112" i="33"/>
  <c r="C90" i="31"/>
  <c r="C104" i="31"/>
  <c r="C92" i="31"/>
  <c r="C106" i="31"/>
  <c r="C87" i="31"/>
  <c r="C94" i="31"/>
  <c r="C101" i="31"/>
  <c r="C108" i="31"/>
  <c r="M98" i="32"/>
  <c r="Q87" i="32"/>
  <c r="Q84" i="32"/>
  <c r="Q83" i="32" s="1"/>
  <c r="K99" i="32"/>
  <c r="G101" i="32"/>
  <c r="G89" i="32"/>
  <c r="G103" i="32"/>
  <c r="G84" i="32"/>
  <c r="G91" i="32"/>
  <c r="G105" i="32"/>
  <c r="D106" i="33"/>
  <c r="D94" i="33"/>
  <c r="Q59" i="47"/>
  <c r="C58" i="26"/>
  <c r="C56" i="26" s="1"/>
  <c r="C115" i="6" s="1"/>
  <c r="L156" i="28"/>
  <c r="K159" i="28"/>
  <c r="G158" i="28"/>
  <c r="K156" i="28"/>
  <c r="O154" i="28"/>
  <c r="O151" i="28"/>
  <c r="K149" i="28"/>
  <c r="G148" i="28"/>
  <c r="K146" i="28"/>
  <c r="O144" i="28"/>
  <c r="C140" i="28"/>
  <c r="O138" i="28"/>
  <c r="C137" i="28"/>
  <c r="G135" i="28"/>
  <c r="E154" i="29"/>
  <c r="C120" i="29"/>
  <c r="M108" i="29"/>
  <c r="D114" i="29"/>
  <c r="J98" i="31"/>
  <c r="M88" i="31"/>
  <c r="H86" i="31"/>
  <c r="B120" i="31"/>
  <c r="B89" i="31"/>
  <c r="B96" i="31"/>
  <c r="B103" i="31"/>
  <c r="N87" i="32"/>
  <c r="P84" i="32"/>
  <c r="F36" i="30"/>
  <c r="F101" i="32"/>
  <c r="F89" i="32"/>
  <c r="F103" i="32"/>
  <c r="L34" i="34"/>
  <c r="J66" i="37"/>
  <c r="J81" i="37"/>
  <c r="N74" i="37"/>
  <c r="N53" i="37"/>
  <c r="M67" i="44"/>
  <c r="M85" i="44"/>
  <c r="E64" i="44"/>
  <c r="E82" i="44"/>
  <c r="J153" i="28"/>
  <c r="F150" i="28"/>
  <c r="N148" i="28"/>
  <c r="B147" i="28"/>
  <c r="F145" i="28"/>
  <c r="J143" i="28"/>
  <c r="B99" i="28"/>
  <c r="K108" i="29"/>
  <c r="E37" i="30"/>
  <c r="E174" i="6" s="1"/>
  <c r="J104" i="31"/>
  <c r="J100" i="31"/>
  <c r="I98" i="31"/>
  <c r="E119" i="33"/>
  <c r="E117" i="33"/>
  <c r="B93" i="32"/>
  <c r="O84" i="32"/>
  <c r="E101" i="32"/>
  <c r="E89" i="32"/>
  <c r="E103" i="32"/>
  <c r="E84" i="32"/>
  <c r="E91" i="32"/>
  <c r="E105" i="32"/>
  <c r="K34" i="34"/>
  <c r="E35" i="34"/>
  <c r="L67" i="37"/>
  <c r="L50" i="37" s="1"/>
  <c r="L68" i="26"/>
  <c r="G63" i="26"/>
  <c r="Q117" i="27"/>
  <c r="Q110" i="27"/>
  <c r="I159" i="28"/>
  <c r="E158" i="28"/>
  <c r="I156" i="28"/>
  <c r="M154" i="28"/>
  <c r="M151" i="28"/>
  <c r="I149" i="28"/>
  <c r="E148" i="28"/>
  <c r="I146" i="28"/>
  <c r="M144" i="28"/>
  <c r="Q141" i="28"/>
  <c r="Q139" i="28"/>
  <c r="M138" i="28"/>
  <c r="Q136" i="28"/>
  <c r="E135" i="28"/>
  <c r="B149" i="29"/>
  <c r="I108" i="29"/>
  <c r="B114" i="29"/>
  <c r="I104" i="31"/>
  <c r="J102" i="31"/>
  <c r="I100" i="31"/>
  <c r="H98" i="31"/>
  <c r="J96" i="31"/>
  <c r="J90" i="31"/>
  <c r="J88" i="31"/>
  <c r="Q103" i="32"/>
  <c r="Q100" i="32"/>
  <c r="J34" i="34"/>
  <c r="Q65" i="35"/>
  <c r="Q51" i="35"/>
  <c r="K67" i="37"/>
  <c r="D37" i="38"/>
  <c r="D176" i="6" s="1"/>
  <c r="O74" i="26"/>
  <c r="O171" i="6" s="1"/>
  <c r="P129" i="27"/>
  <c r="P126" i="27"/>
  <c r="D150" i="28"/>
  <c r="P149" i="28"/>
  <c r="L148" i="28"/>
  <c r="P146" i="28"/>
  <c r="D145" i="28"/>
  <c r="H143" i="28"/>
  <c r="P133" i="28"/>
  <c r="H108" i="29"/>
  <c r="M128" i="29"/>
  <c r="M123" i="29" s="1"/>
  <c r="H104" i="31"/>
  <c r="I102" i="31"/>
  <c r="H100" i="31"/>
  <c r="I96" i="31"/>
  <c r="J94" i="31"/>
  <c r="H92" i="31"/>
  <c r="I90" i="31"/>
  <c r="I88" i="31"/>
  <c r="C119" i="33"/>
  <c r="G118" i="33"/>
  <c r="C117" i="33"/>
  <c r="I120" i="32"/>
  <c r="P100" i="32"/>
  <c r="B90" i="32"/>
  <c r="M84" i="32"/>
  <c r="J57" i="36"/>
  <c r="J54" i="36"/>
  <c r="I67" i="37"/>
  <c r="G69" i="45"/>
  <c r="G87" i="45"/>
  <c r="O68" i="45"/>
  <c r="O86" i="45"/>
  <c r="O83" i="45"/>
  <c r="O65" i="45"/>
  <c r="C82" i="45"/>
  <c r="C64" i="45"/>
  <c r="G68" i="45"/>
  <c r="G73" i="45"/>
  <c r="G80" i="45"/>
  <c r="G71" i="45"/>
  <c r="G67" i="45"/>
  <c r="G159" i="28"/>
  <c r="C158" i="28"/>
  <c r="G156" i="28"/>
  <c r="K154" i="28"/>
  <c r="K151" i="28"/>
  <c r="G149" i="28"/>
  <c r="C148" i="28"/>
  <c r="G146" i="28"/>
  <c r="K144" i="28"/>
  <c r="O141" i="28"/>
  <c r="O139" i="28"/>
  <c r="K138" i="28"/>
  <c r="O136" i="28"/>
  <c r="C135" i="28"/>
  <c r="G144" i="29"/>
  <c r="D120" i="29"/>
  <c r="N36" i="30"/>
  <c r="H102" i="31"/>
  <c r="I94" i="31"/>
  <c r="M117" i="32"/>
  <c r="O103" i="32"/>
  <c r="O100" i="32"/>
  <c r="Q89" i="32"/>
  <c r="Q86" i="32"/>
  <c r="L84" i="32"/>
  <c r="B36" i="30"/>
  <c r="B89" i="32"/>
  <c r="B103" i="32"/>
  <c r="B91" i="32"/>
  <c r="B105" i="32"/>
  <c r="C52" i="35"/>
  <c r="C50" i="35" s="1"/>
  <c r="C59" i="35"/>
  <c r="J104" i="27"/>
  <c r="B104" i="28"/>
  <c r="B95" i="28" s="1"/>
  <c r="J156" i="29"/>
  <c r="E144" i="29"/>
  <c r="Q122" i="33"/>
  <c r="E118" i="33"/>
  <c r="N103" i="32"/>
  <c r="N100" i="32"/>
  <c r="P89" i="32"/>
  <c r="P86" i="32"/>
  <c r="M56" i="35"/>
  <c r="D61" i="36"/>
  <c r="F58" i="22"/>
  <c r="F111" i="6" s="1"/>
  <c r="O64" i="26"/>
  <c r="C63" i="26"/>
  <c r="Q128" i="27"/>
  <c r="I125" i="27"/>
  <c r="Q115" i="27"/>
  <c r="M110" i="27"/>
  <c r="Q108" i="27"/>
  <c r="E159" i="28"/>
  <c r="Q157" i="28"/>
  <c r="E156" i="28"/>
  <c r="I154" i="28"/>
  <c r="I151" i="28"/>
  <c r="E149" i="28"/>
  <c r="Q147" i="28"/>
  <c r="E146" i="28"/>
  <c r="I144" i="28"/>
  <c r="M141" i="28"/>
  <c r="M139" i="28"/>
  <c r="I138" i="28"/>
  <c r="M136" i="28"/>
  <c r="Q134" i="28"/>
  <c r="C144" i="29"/>
  <c r="B120" i="29"/>
  <c r="I112" i="32"/>
  <c r="M103" i="32"/>
  <c r="M100" i="32"/>
  <c r="O89" i="32"/>
  <c r="O86" i="32"/>
  <c r="F34" i="34"/>
  <c r="F35" i="34"/>
  <c r="M65" i="35"/>
  <c r="Q61" i="35"/>
  <c r="M51" i="35"/>
  <c r="G76" i="26"/>
  <c r="G173" i="6" s="1"/>
  <c r="G125" i="27"/>
  <c r="P124" i="27"/>
  <c r="H104" i="27"/>
  <c r="Q141" i="29"/>
  <c r="O122" i="33"/>
  <c r="O121" i="33"/>
  <c r="O98" i="31"/>
  <c r="C118" i="33"/>
  <c r="Q108" i="32"/>
  <c r="N89" i="32"/>
  <c r="N86" i="32"/>
  <c r="P61" i="35"/>
  <c r="J66" i="41"/>
  <c r="J81" i="41"/>
  <c r="K90" i="44"/>
  <c r="K76" i="43"/>
  <c r="K88" i="44"/>
  <c r="K70" i="43"/>
  <c r="O82" i="44"/>
  <c r="O64" i="43"/>
  <c r="C81" i="44"/>
  <c r="C63" i="43"/>
  <c r="N84" i="45"/>
  <c r="N66" i="45"/>
  <c r="B83" i="45"/>
  <c r="B65" i="45"/>
  <c r="F81" i="45"/>
  <c r="F63" i="45"/>
  <c r="M53" i="41"/>
  <c r="M74" i="41"/>
  <c r="Q51" i="41"/>
  <c r="Q50" i="41" s="1"/>
  <c r="Q72" i="41"/>
  <c r="O34" i="42"/>
  <c r="O37" i="42"/>
  <c r="O177" i="6" s="1"/>
  <c r="M84" i="45"/>
  <c r="M66" i="45"/>
  <c r="Q82" i="45"/>
  <c r="Q64" i="45"/>
  <c r="E81" i="45"/>
  <c r="E63" i="45"/>
  <c r="C61" i="47"/>
  <c r="C55" i="47"/>
  <c r="C52" i="47"/>
  <c r="C68" i="49"/>
  <c r="P55" i="48"/>
  <c r="P53" i="48"/>
  <c r="P57" i="48"/>
  <c r="P54" i="48"/>
  <c r="N34" i="42"/>
  <c r="N37" i="42"/>
  <c r="N177" i="6" s="1"/>
  <c r="N76" i="45"/>
  <c r="L84" i="45"/>
  <c r="L66" i="45"/>
  <c r="P82" i="45"/>
  <c r="P64" i="45"/>
  <c r="P62" i="45" s="1"/>
  <c r="D81" i="45"/>
  <c r="D63" i="45"/>
  <c r="M67" i="39"/>
  <c r="M61" i="39"/>
  <c r="M34" i="42"/>
  <c r="M37" i="42"/>
  <c r="M177" i="6" s="1"/>
  <c r="D72" i="43"/>
  <c r="L64" i="43"/>
  <c r="L82" i="43"/>
  <c r="K84" i="45"/>
  <c r="K66" i="45"/>
  <c r="O82" i="45"/>
  <c r="O64" i="45"/>
  <c r="C81" i="45"/>
  <c r="C63" i="45"/>
  <c r="J100" i="52"/>
  <c r="J77" i="52"/>
  <c r="N75" i="52"/>
  <c r="N98" i="52"/>
  <c r="B74" i="52"/>
  <c r="B97" i="52"/>
  <c r="F60" i="41"/>
  <c r="F55" i="41"/>
  <c r="B55" i="41"/>
  <c r="B60" i="41"/>
  <c r="G90" i="44"/>
  <c r="G76" i="43"/>
  <c r="G88" i="44"/>
  <c r="G70" i="43"/>
  <c r="O87" i="44"/>
  <c r="O69" i="43"/>
  <c r="K82" i="44"/>
  <c r="K64" i="43"/>
  <c r="O80" i="44"/>
  <c r="O76" i="43"/>
  <c r="O63" i="43"/>
  <c r="O70" i="43"/>
  <c r="K76" i="45"/>
  <c r="J84" i="45"/>
  <c r="J66" i="45"/>
  <c r="J62" i="45" s="1"/>
  <c r="N82" i="45"/>
  <c r="N64" i="45"/>
  <c r="B81" i="45"/>
  <c r="B63" i="45"/>
  <c r="M64" i="48"/>
  <c r="M77" i="48"/>
  <c r="M58" i="48"/>
  <c r="M75" i="48"/>
  <c r="F59" i="49"/>
  <c r="F76" i="49"/>
  <c r="N55" i="49"/>
  <c r="N72" i="49"/>
  <c r="B54" i="49"/>
  <c r="B71" i="49"/>
  <c r="F52" i="49"/>
  <c r="F69" i="49"/>
  <c r="J52" i="36"/>
  <c r="C82" i="37"/>
  <c r="O57" i="39"/>
  <c r="C58" i="40"/>
  <c r="K37" i="42"/>
  <c r="K177" i="6" s="1"/>
  <c r="K35" i="42"/>
  <c r="J74" i="43"/>
  <c r="J64" i="43"/>
  <c r="J76" i="45"/>
  <c r="C53" i="47"/>
  <c r="P56" i="48"/>
  <c r="Q55" i="36"/>
  <c r="I52" i="36"/>
  <c r="J82" i="40"/>
  <c r="J61" i="39"/>
  <c r="D67" i="41"/>
  <c r="D50" i="41" s="1"/>
  <c r="N53" i="41"/>
  <c r="J37" i="42"/>
  <c r="J177" i="6" s="1"/>
  <c r="J35" i="42"/>
  <c r="Q73" i="43"/>
  <c r="P35" i="46"/>
  <c r="B62" i="47"/>
  <c r="P62" i="48"/>
  <c r="P60" i="36"/>
  <c r="D57" i="36"/>
  <c r="Q36" i="38"/>
  <c r="M74" i="39"/>
  <c r="D86" i="43"/>
  <c r="D76" i="43"/>
  <c r="P73" i="43"/>
  <c r="D70" i="43"/>
  <c r="D66" i="43"/>
  <c r="D84" i="43"/>
  <c r="H64" i="43"/>
  <c r="M80" i="44"/>
  <c r="E57" i="47"/>
  <c r="E51" i="47" s="1"/>
  <c r="E74" i="48"/>
  <c r="O60" i="36"/>
  <c r="O55" i="36"/>
  <c r="D54" i="40"/>
  <c r="D61" i="40"/>
  <c r="F63" i="41"/>
  <c r="O67" i="43"/>
  <c r="C90" i="44"/>
  <c r="C76" i="43"/>
  <c r="O89" i="44"/>
  <c r="O71" i="43"/>
  <c r="C88" i="44"/>
  <c r="C70" i="43"/>
  <c r="K87" i="44"/>
  <c r="K69" i="43"/>
  <c r="K80" i="44"/>
  <c r="K63" i="43"/>
  <c r="H90" i="44"/>
  <c r="H76" i="44"/>
  <c r="P66" i="44"/>
  <c r="P64" i="44"/>
  <c r="P76" i="44"/>
  <c r="N72" i="45"/>
  <c r="N68" i="45"/>
  <c r="N62" i="45" s="1"/>
  <c r="M76" i="48"/>
  <c r="M62" i="48"/>
  <c r="O50" i="40"/>
  <c r="C54" i="40"/>
  <c r="C61" i="40"/>
  <c r="C52" i="40"/>
  <c r="C59" i="40"/>
  <c r="F66" i="41"/>
  <c r="J53" i="41"/>
  <c r="G35" i="42"/>
  <c r="D85" i="43"/>
  <c r="O66" i="44"/>
  <c r="O64" i="44"/>
  <c r="C57" i="47"/>
  <c r="C74" i="49"/>
  <c r="C54" i="47"/>
  <c r="I76" i="48"/>
  <c r="D96" i="51"/>
  <c r="D106" i="51"/>
  <c r="D36" i="50"/>
  <c r="D98" i="51"/>
  <c r="D99" i="51"/>
  <c r="Q56" i="36"/>
  <c r="Q53" i="36"/>
  <c r="F59" i="37"/>
  <c r="F57" i="37"/>
  <c r="D34" i="38"/>
  <c r="J57" i="39"/>
  <c r="F56" i="41"/>
  <c r="F35" i="42"/>
  <c r="P34" i="42"/>
  <c r="Q65" i="43"/>
  <c r="N66" i="44"/>
  <c r="N64" i="44"/>
  <c r="C62" i="47"/>
  <c r="K90" i="51"/>
  <c r="K105" i="51"/>
  <c r="G82" i="51"/>
  <c r="G103" i="52"/>
  <c r="O99" i="51"/>
  <c r="O76" i="51"/>
  <c r="P58" i="36"/>
  <c r="C34" i="38"/>
  <c r="B63" i="41"/>
  <c r="D83" i="43"/>
  <c r="D74" i="43"/>
  <c r="P65" i="43"/>
  <c r="D64" i="43"/>
  <c r="D82" i="43"/>
  <c r="I74" i="44"/>
  <c r="I64" i="44"/>
  <c r="O87" i="45"/>
  <c r="Q60" i="47"/>
  <c r="Q53" i="47"/>
  <c r="O58" i="36"/>
  <c r="O56" i="36"/>
  <c r="O53" i="36"/>
  <c r="H75" i="41"/>
  <c r="F59" i="41"/>
  <c r="O66" i="43"/>
  <c r="K89" i="44"/>
  <c r="K71" i="43"/>
  <c r="G87" i="44"/>
  <c r="G69" i="43"/>
  <c r="C82" i="44"/>
  <c r="C64" i="43"/>
  <c r="G80" i="44"/>
  <c r="G63" i="43"/>
  <c r="P89" i="44"/>
  <c r="P71" i="44"/>
  <c r="D61" i="47"/>
  <c r="P61" i="48"/>
  <c r="J60" i="36"/>
  <c r="M72" i="39"/>
  <c r="P65" i="41"/>
  <c r="B56" i="41"/>
  <c r="C35" i="42"/>
  <c r="K66" i="43"/>
  <c r="F68" i="44"/>
  <c r="O71" i="44"/>
  <c r="O85" i="45"/>
  <c r="M72" i="48"/>
  <c r="P59" i="48"/>
  <c r="P52" i="48"/>
  <c r="Q51" i="36"/>
  <c r="Q82" i="39"/>
  <c r="B60" i="40"/>
  <c r="B55" i="40"/>
  <c r="G66" i="43"/>
  <c r="F74" i="44"/>
  <c r="N73" i="44"/>
  <c r="N71" i="44"/>
  <c r="D36" i="30"/>
  <c r="F106" i="33"/>
  <c r="F94" i="33"/>
  <c r="G66" i="36"/>
  <c r="O65" i="36"/>
  <c r="O63" i="36"/>
  <c r="G60" i="36"/>
  <c r="K58" i="36"/>
  <c r="K56" i="36"/>
  <c r="G55" i="36"/>
  <c r="K53" i="36"/>
  <c r="O51" i="36"/>
  <c r="B35" i="38"/>
  <c r="E82" i="39"/>
  <c r="J67" i="39"/>
  <c r="P60" i="39"/>
  <c r="D57" i="40"/>
  <c r="D58" i="40"/>
  <c r="D56" i="40"/>
  <c r="B65" i="41"/>
  <c r="O65" i="43"/>
  <c r="F71" i="44"/>
  <c r="O63" i="44"/>
  <c r="L71" i="44"/>
  <c r="L67" i="44"/>
  <c r="F66" i="45"/>
  <c r="M61" i="48"/>
  <c r="M59" i="48"/>
  <c r="I74" i="48"/>
  <c r="E56" i="48"/>
  <c r="E73" i="48"/>
  <c r="I71" i="48"/>
  <c r="J58" i="49"/>
  <c r="J75" i="49"/>
  <c r="B55" i="49"/>
  <c r="B72" i="49"/>
  <c r="F53" i="49"/>
  <c r="F70" i="49"/>
  <c r="M121" i="33"/>
  <c r="B67" i="35"/>
  <c r="B61" i="35"/>
  <c r="N65" i="36"/>
  <c r="N63" i="36"/>
  <c r="F60" i="36"/>
  <c r="J58" i="36"/>
  <c r="J56" i="36"/>
  <c r="N51" i="36"/>
  <c r="Q63" i="37"/>
  <c r="I72" i="39"/>
  <c r="I81" i="39"/>
  <c r="O60" i="39"/>
  <c r="C57" i="39"/>
  <c r="C57" i="40"/>
  <c r="C56" i="40"/>
  <c r="I59" i="41"/>
  <c r="I57" i="41"/>
  <c r="K65" i="43"/>
  <c r="N63" i="44"/>
  <c r="K71" i="44"/>
  <c r="K67" i="44"/>
  <c r="G65" i="44"/>
  <c r="G72" i="44"/>
  <c r="B69" i="47"/>
  <c r="B76" i="47"/>
  <c r="N69" i="47"/>
  <c r="C56" i="47"/>
  <c r="N34" i="38"/>
  <c r="P59" i="41"/>
  <c r="P57" i="41"/>
  <c r="P60" i="48"/>
  <c r="K122" i="33"/>
  <c r="K121" i="33"/>
  <c r="Q35" i="34"/>
  <c r="E34" i="34"/>
  <c r="P60" i="35"/>
  <c r="L71" i="37"/>
  <c r="L63" i="36"/>
  <c r="P61" i="36"/>
  <c r="D60" i="36"/>
  <c r="H58" i="36"/>
  <c r="O63" i="37"/>
  <c r="O56" i="37"/>
  <c r="Q80" i="39"/>
  <c r="M66" i="39"/>
  <c r="M60" i="39"/>
  <c r="Q58" i="39"/>
  <c r="H65" i="41"/>
  <c r="O35" i="42"/>
  <c r="K63" i="44"/>
  <c r="I73" i="44"/>
  <c r="I71" i="44"/>
  <c r="M68" i="44"/>
  <c r="I67" i="44"/>
  <c r="M65" i="44"/>
  <c r="E36" i="42"/>
  <c r="E80" i="44"/>
  <c r="C66" i="45"/>
  <c r="F34" i="46"/>
  <c r="Q70" i="48"/>
  <c r="J61" i="48"/>
  <c r="J59" i="48"/>
  <c r="J52" i="48"/>
  <c r="O54" i="49"/>
  <c r="O71" i="49"/>
  <c r="C53" i="49"/>
  <c r="C70" i="49"/>
  <c r="G68" i="49"/>
  <c r="B106" i="33"/>
  <c r="F104" i="33"/>
  <c r="F100" i="33"/>
  <c r="F98" i="33"/>
  <c r="B94" i="33"/>
  <c r="F90" i="33"/>
  <c r="O67" i="36"/>
  <c r="K65" i="36"/>
  <c r="K63" i="36"/>
  <c r="O61" i="36"/>
  <c r="G58" i="36"/>
  <c r="G56" i="36"/>
  <c r="G53" i="36"/>
  <c r="G50" i="36" s="1"/>
  <c r="K51" i="36"/>
  <c r="C66" i="37"/>
  <c r="M63" i="37"/>
  <c r="M56" i="37"/>
  <c r="P58" i="39"/>
  <c r="E66" i="40"/>
  <c r="D65" i="40"/>
  <c r="D63" i="40"/>
  <c r="D51" i="40"/>
  <c r="F82" i="41"/>
  <c r="B52" i="41"/>
  <c r="F57" i="41"/>
  <c r="F50" i="41" s="1"/>
  <c r="N59" i="41"/>
  <c r="N57" i="41"/>
  <c r="N35" i="42"/>
  <c r="G64" i="43"/>
  <c r="H88" i="44"/>
  <c r="P70" i="44"/>
  <c r="H71" i="44"/>
  <c r="H89" i="44"/>
  <c r="H67" i="44"/>
  <c r="O71" i="45"/>
  <c r="M68" i="45"/>
  <c r="B66" i="45"/>
  <c r="B62" i="45" s="1"/>
  <c r="I116" i="32"/>
  <c r="M114" i="32"/>
  <c r="J79" i="36"/>
  <c r="B57" i="35"/>
  <c r="B54" i="35"/>
  <c r="N67" i="36"/>
  <c r="J63" i="36"/>
  <c r="N61" i="36"/>
  <c r="F58" i="36"/>
  <c r="O82" i="37"/>
  <c r="C72" i="37"/>
  <c r="Q65" i="37"/>
  <c r="L63" i="37"/>
  <c r="L56" i="37"/>
  <c r="O58" i="39"/>
  <c r="C63" i="40"/>
  <c r="E59" i="41"/>
  <c r="E57" i="41"/>
  <c r="Q55" i="41"/>
  <c r="M35" i="42"/>
  <c r="P87" i="44"/>
  <c r="O70" i="44"/>
  <c r="L66" i="44"/>
  <c r="G67" i="44"/>
  <c r="C67" i="44"/>
  <c r="C65" i="44"/>
  <c r="P105" i="33"/>
  <c r="D104" i="33"/>
  <c r="D100" i="33"/>
  <c r="P99" i="33"/>
  <c r="D98" i="33"/>
  <c r="P93" i="33"/>
  <c r="D90" i="33"/>
  <c r="P88" i="33"/>
  <c r="B34" i="34"/>
  <c r="M67" i="36"/>
  <c r="I63" i="36"/>
  <c r="M61" i="36"/>
  <c r="Q59" i="36"/>
  <c r="E58" i="36"/>
  <c r="Q57" i="36"/>
  <c r="E53" i="36"/>
  <c r="I51" i="36"/>
  <c r="K63" i="37"/>
  <c r="K56" i="37"/>
  <c r="N65" i="37"/>
  <c r="N63" i="37"/>
  <c r="F60" i="37"/>
  <c r="J56" i="37"/>
  <c r="F55" i="37"/>
  <c r="J34" i="38"/>
  <c r="J60" i="39"/>
  <c r="N58" i="39"/>
  <c r="D53" i="40"/>
  <c r="B65" i="40"/>
  <c r="B63" i="40"/>
  <c r="N52" i="40"/>
  <c r="B51" i="40"/>
  <c r="C82" i="41"/>
  <c r="P66" i="41"/>
  <c r="P81" i="41"/>
  <c r="I35" i="42"/>
  <c r="H87" i="44"/>
  <c r="P74" i="44"/>
  <c r="N70" i="44"/>
  <c r="K66" i="44"/>
  <c r="F67" i="44"/>
  <c r="B65" i="44"/>
  <c r="B63" i="44"/>
  <c r="C34" i="46"/>
  <c r="K91" i="51"/>
  <c r="K106" i="51"/>
  <c r="K79" i="51"/>
  <c r="K102" i="51"/>
  <c r="C99" i="51"/>
  <c r="C76" i="51"/>
  <c r="K85" i="51"/>
  <c r="K82" i="51"/>
  <c r="K83" i="51"/>
  <c r="K73" i="51"/>
  <c r="K77" i="51"/>
  <c r="M35" i="34"/>
  <c r="P58" i="35"/>
  <c r="H63" i="36"/>
  <c r="L61" i="36"/>
  <c r="D58" i="36"/>
  <c r="P57" i="36"/>
  <c r="L54" i="39"/>
  <c r="Q63" i="39"/>
  <c r="I60" i="39"/>
  <c r="M58" i="39"/>
  <c r="C53" i="40"/>
  <c r="Q55" i="40"/>
  <c r="Q53" i="40"/>
  <c r="Q60" i="40"/>
  <c r="Q51" i="40"/>
  <c r="Q58" i="40"/>
  <c r="Q65" i="40"/>
  <c r="B82" i="41"/>
  <c r="N51" i="41"/>
  <c r="O66" i="41"/>
  <c r="O81" i="41"/>
  <c r="K34" i="42"/>
  <c r="G73" i="43"/>
  <c r="M86" i="44"/>
  <c r="O74" i="44"/>
  <c r="L70" i="44"/>
  <c r="J66" i="44"/>
  <c r="F63" i="44"/>
  <c r="E73" i="44"/>
  <c r="E71" i="44"/>
  <c r="I68" i="44"/>
  <c r="E67" i="44"/>
  <c r="I65" i="44"/>
  <c r="M63" i="44"/>
  <c r="B34" i="46"/>
  <c r="B35" i="46"/>
  <c r="G55" i="47"/>
  <c r="B104" i="33"/>
  <c r="B100" i="33"/>
  <c r="B98" i="33"/>
  <c r="B90" i="33"/>
  <c r="N81" i="35"/>
  <c r="K67" i="36"/>
  <c r="G65" i="36"/>
  <c r="G63" i="36"/>
  <c r="K61" i="36"/>
  <c r="O59" i="36"/>
  <c r="O57" i="36"/>
  <c r="O54" i="36"/>
  <c r="G51" i="36"/>
  <c r="L52" i="39"/>
  <c r="P65" i="39"/>
  <c r="P63" i="39"/>
  <c r="H60" i="39"/>
  <c r="L58" i="39"/>
  <c r="P72" i="40"/>
  <c r="J34" i="42"/>
  <c r="N74" i="44"/>
  <c r="K70" i="44"/>
  <c r="D62" i="44"/>
  <c r="J71" i="45"/>
  <c r="I63" i="45"/>
  <c r="I114" i="32"/>
  <c r="B52" i="35"/>
  <c r="F63" i="36"/>
  <c r="J61" i="36"/>
  <c r="N59" i="36"/>
  <c r="N57" i="36"/>
  <c r="O63" i="39"/>
  <c r="Q53" i="41"/>
  <c r="Q74" i="41"/>
  <c r="E52" i="41"/>
  <c r="E73" i="41"/>
  <c r="O72" i="43"/>
  <c r="N76" i="43"/>
  <c r="J72" i="43"/>
  <c r="N70" i="43"/>
  <c r="N66" i="43"/>
  <c r="J70" i="44"/>
  <c r="M72" i="45"/>
  <c r="K74" i="49"/>
  <c r="P103" i="51"/>
  <c r="P96" i="51"/>
  <c r="P89" i="33"/>
  <c r="P37" i="34"/>
  <c r="P175" i="6" s="1"/>
  <c r="J72" i="35"/>
  <c r="I67" i="36"/>
  <c r="E65" i="36"/>
  <c r="E63" i="36"/>
  <c r="M59" i="36"/>
  <c r="M57" i="36"/>
  <c r="M54" i="36"/>
  <c r="Q52" i="36"/>
  <c r="E51" i="36"/>
  <c r="J65" i="37"/>
  <c r="J63" i="37"/>
  <c r="F56" i="37"/>
  <c r="N37" i="38"/>
  <c r="N176" i="6" s="1"/>
  <c r="F34" i="38"/>
  <c r="N63" i="39"/>
  <c r="J58" i="39"/>
  <c r="B71" i="40"/>
  <c r="C65" i="40"/>
  <c r="B67" i="40"/>
  <c r="B61" i="40"/>
  <c r="L66" i="41"/>
  <c r="L81" i="41"/>
  <c r="G34" i="42"/>
  <c r="L35" i="42"/>
  <c r="L81" i="43"/>
  <c r="L90" i="43"/>
  <c r="K72" i="43"/>
  <c r="Q74" i="43"/>
  <c r="I72" i="43"/>
  <c r="M66" i="43"/>
  <c r="Q64" i="43"/>
  <c r="L73" i="44"/>
  <c r="F65" i="44"/>
  <c r="O80" i="45"/>
  <c r="L72" i="45"/>
  <c r="P84" i="45"/>
  <c r="P66" i="45"/>
  <c r="D83" i="45"/>
  <c r="D65" i="45"/>
  <c r="H81" i="45"/>
  <c r="H63" i="45"/>
  <c r="P36" i="46"/>
  <c r="B60" i="47"/>
  <c r="B53" i="47"/>
  <c r="I53" i="48"/>
  <c r="I35" i="34"/>
  <c r="P63" i="35"/>
  <c r="D63" i="36"/>
  <c r="H61" i="36"/>
  <c r="L57" i="36"/>
  <c r="Q67" i="39"/>
  <c r="M63" i="39"/>
  <c r="Q61" i="39"/>
  <c r="K66" i="41"/>
  <c r="K81" i="41"/>
  <c r="G55" i="41"/>
  <c r="G60" i="41"/>
  <c r="F34" i="42"/>
  <c r="Q34" i="42"/>
  <c r="Q37" i="42"/>
  <c r="Q177" i="6" s="1"/>
  <c r="D90" i="43"/>
  <c r="L76" i="43"/>
  <c r="P74" i="43"/>
  <c r="H72" i="43"/>
  <c r="L70" i="43"/>
  <c r="L66" i="43"/>
  <c r="P64" i="43"/>
  <c r="D63" i="43"/>
  <c r="D81" i="43"/>
  <c r="M84" i="44"/>
  <c r="K73" i="44"/>
  <c r="K72" i="45"/>
  <c r="O84" i="45"/>
  <c r="O66" i="45"/>
  <c r="C83" i="45"/>
  <c r="C65" i="45"/>
  <c r="G81" i="45"/>
  <c r="G63" i="45"/>
  <c r="E60" i="47"/>
  <c r="E55" i="47"/>
  <c r="G68" i="48"/>
  <c r="F105" i="52"/>
  <c r="J60" i="48"/>
  <c r="G61" i="49"/>
  <c r="G59" i="49"/>
  <c r="H88" i="51"/>
  <c r="H84" i="51"/>
  <c r="H80" i="51"/>
  <c r="C74" i="52"/>
  <c r="I88" i="53"/>
  <c r="I84" i="53"/>
  <c r="I82" i="53"/>
  <c r="I80" i="53"/>
  <c r="M36" i="50"/>
  <c r="G98" i="51"/>
  <c r="I90" i="53"/>
  <c r="I86" i="53"/>
  <c r="M56" i="48"/>
  <c r="L97" i="51"/>
  <c r="K76" i="51"/>
  <c r="F89" i="52"/>
  <c r="F85" i="52"/>
  <c r="O71" i="48"/>
  <c r="D77" i="52"/>
  <c r="H75" i="52"/>
  <c r="J62" i="48"/>
  <c r="J56" i="48"/>
  <c r="C85" i="52"/>
  <c r="M57" i="48"/>
  <c r="M54" i="48"/>
  <c r="E68" i="48"/>
  <c r="J60" i="49"/>
  <c r="O106" i="51"/>
  <c r="J96" i="52"/>
  <c r="L83" i="53"/>
  <c r="G105" i="51"/>
  <c r="I80" i="52"/>
  <c r="N104" i="51"/>
  <c r="D78" i="52"/>
  <c r="D75" i="52"/>
  <c r="H73" i="52"/>
  <c r="J57" i="48"/>
  <c r="J54" i="48"/>
  <c r="G60" i="49"/>
  <c r="O56" i="49"/>
  <c r="H83" i="51"/>
  <c r="G84" i="52"/>
  <c r="G82" i="52"/>
  <c r="G80" i="52"/>
  <c r="I83" i="53"/>
  <c r="J73" i="43"/>
  <c r="N86" i="44"/>
  <c r="N65" i="43"/>
  <c r="N71" i="47"/>
  <c r="F72" i="49"/>
  <c r="J70" i="49"/>
  <c r="M64" i="49"/>
  <c r="M57" i="49"/>
  <c r="M51" i="49" s="1"/>
  <c r="Q57" i="49"/>
  <c r="I37" i="50"/>
  <c r="I179" i="6" s="1"/>
  <c r="I90" i="52"/>
  <c r="O77" i="53"/>
  <c r="D55" i="39"/>
  <c r="I73" i="43"/>
  <c r="M65" i="43"/>
  <c r="Q63" i="43"/>
  <c r="G86" i="45"/>
  <c r="L73" i="45"/>
  <c r="L71" i="45"/>
  <c r="M72" i="47"/>
  <c r="B61" i="47"/>
  <c r="N53" i="47"/>
  <c r="B52" i="47"/>
  <c r="C62" i="48"/>
  <c r="K61" i="48"/>
  <c r="K59" i="48"/>
  <c r="C56" i="48"/>
  <c r="K52" i="48"/>
  <c r="I70" i="49"/>
  <c r="L57" i="49"/>
  <c r="B103" i="51"/>
  <c r="K103" i="51"/>
  <c r="M85" i="51"/>
  <c r="Q78" i="51"/>
  <c r="M77" i="51"/>
  <c r="Q98" i="52"/>
  <c r="E74" i="51"/>
  <c r="D88" i="52"/>
  <c r="D84" i="52"/>
  <c r="D82" i="52"/>
  <c r="D80" i="52"/>
  <c r="D73" i="52"/>
  <c r="F58" i="39"/>
  <c r="M65" i="41"/>
  <c r="M63" i="41"/>
  <c r="E60" i="41"/>
  <c r="I56" i="41"/>
  <c r="E55" i="41"/>
  <c r="L34" i="42"/>
  <c r="G89" i="44"/>
  <c r="C87" i="44"/>
  <c r="K86" i="44"/>
  <c r="G85" i="44"/>
  <c r="K83" i="44"/>
  <c r="O81" i="44"/>
  <c r="C80" i="44"/>
  <c r="M72" i="44"/>
  <c r="E68" i="44"/>
  <c r="Q66" i="44"/>
  <c r="E65" i="44"/>
  <c r="I63" i="44"/>
  <c r="G85" i="45"/>
  <c r="K36" i="46"/>
  <c r="I56" i="48"/>
  <c r="I51" i="48" s="1"/>
  <c r="E57" i="48"/>
  <c r="E54" i="48"/>
  <c r="I69" i="48"/>
  <c r="G70" i="49"/>
  <c r="N57" i="49"/>
  <c r="O78" i="51"/>
  <c r="K89" i="51"/>
  <c r="O101" i="51"/>
  <c r="O75" i="51"/>
  <c r="G95" i="52"/>
  <c r="E73" i="52"/>
  <c r="F90" i="52"/>
  <c r="F86" i="52"/>
  <c r="F85" i="44"/>
  <c r="J65" i="43"/>
  <c r="N63" i="43"/>
  <c r="M74" i="48"/>
  <c r="Q61" i="49"/>
  <c r="Q59" i="49"/>
  <c r="Q90" i="51"/>
  <c r="N78" i="51"/>
  <c r="E82" i="52"/>
  <c r="O78" i="53"/>
  <c r="K77" i="53"/>
  <c r="Q72" i="43"/>
  <c r="I65" i="43"/>
  <c r="M63" i="43"/>
  <c r="I72" i="47"/>
  <c r="N68" i="49"/>
  <c r="G61" i="48"/>
  <c r="C57" i="48"/>
  <c r="O72" i="48"/>
  <c r="C54" i="48"/>
  <c r="D34" i="50"/>
  <c r="N34" i="50"/>
  <c r="N82" i="51"/>
  <c r="Q84" i="51"/>
  <c r="M75" i="51"/>
  <c r="B82" i="52"/>
  <c r="D90" i="52"/>
  <c r="D86" i="52"/>
  <c r="N66" i="40"/>
  <c r="N60" i="40"/>
  <c r="B59" i="40"/>
  <c r="B57" i="40"/>
  <c r="N55" i="40"/>
  <c r="B54" i="40"/>
  <c r="D73" i="43"/>
  <c r="P72" i="43"/>
  <c r="H65" i="43"/>
  <c r="L63" i="43"/>
  <c r="N34" i="46"/>
  <c r="L59" i="48"/>
  <c r="D56" i="48"/>
  <c r="L52" i="48"/>
  <c r="F61" i="48"/>
  <c r="B57" i="48"/>
  <c r="B54" i="48"/>
  <c r="F52" i="48"/>
  <c r="O61" i="49"/>
  <c r="O59" i="49"/>
  <c r="G56" i="49"/>
  <c r="C34" i="50"/>
  <c r="H89" i="51"/>
  <c r="P88" i="51"/>
  <c r="H85" i="51"/>
  <c r="P84" i="51"/>
  <c r="P80" i="51"/>
  <c r="C90" i="52"/>
  <c r="Q88" i="53"/>
  <c r="Q84" i="53"/>
  <c r="Q82" i="53"/>
  <c r="Q80" i="53"/>
  <c r="M78" i="53"/>
  <c r="I77" i="53"/>
  <c r="I65" i="41"/>
  <c r="I63" i="41"/>
  <c r="Q59" i="41"/>
  <c r="Q57" i="41"/>
  <c r="E56" i="41"/>
  <c r="H34" i="42"/>
  <c r="M76" i="44"/>
  <c r="I72" i="44"/>
  <c r="M70" i="44"/>
  <c r="M66" i="44"/>
  <c r="Q64" i="44"/>
  <c r="E63" i="44"/>
  <c r="G36" i="46"/>
  <c r="N75" i="47"/>
  <c r="I59" i="48"/>
  <c r="I52" i="48"/>
  <c r="E61" i="48"/>
  <c r="E59" i="48"/>
  <c r="M55" i="48"/>
  <c r="N61" i="49"/>
  <c r="C86" i="51"/>
  <c r="O88" i="51"/>
  <c r="O80" i="51"/>
  <c r="K78" i="51"/>
  <c r="E90" i="52"/>
  <c r="B104" i="52"/>
  <c r="N95" i="52"/>
  <c r="P88" i="53"/>
  <c r="P84" i="53"/>
  <c r="P80" i="53"/>
  <c r="M57" i="39"/>
  <c r="N72" i="43"/>
  <c r="F86" i="44"/>
  <c r="J63" i="43"/>
  <c r="M73" i="48"/>
  <c r="H59" i="48"/>
  <c r="N75" i="49"/>
  <c r="K101" i="51"/>
  <c r="B90" i="52"/>
  <c r="I83" i="52"/>
  <c r="I74" i="52"/>
  <c r="O88" i="53"/>
  <c r="O84" i="53"/>
  <c r="O82" i="53"/>
  <c r="O80" i="53"/>
  <c r="K78" i="53"/>
  <c r="G77" i="53"/>
  <c r="M72" i="43"/>
  <c r="Q66" i="43"/>
  <c r="I63" i="43"/>
  <c r="P72" i="45"/>
  <c r="B55" i="47"/>
  <c r="G59" i="48"/>
  <c r="O55" i="48"/>
  <c r="C61" i="48"/>
  <c r="C59" i="48"/>
  <c r="O70" i="48"/>
  <c r="C52" i="48"/>
  <c r="J34" i="50"/>
  <c r="I90" i="51"/>
  <c r="M88" i="51"/>
  <c r="Q86" i="51"/>
  <c r="M82" i="51"/>
  <c r="M80" i="51"/>
  <c r="M73" i="51"/>
  <c r="H83" i="52"/>
  <c r="P77" i="52"/>
  <c r="D76" i="52"/>
  <c r="N88" i="53"/>
  <c r="N84" i="53"/>
  <c r="N80" i="53"/>
  <c r="N58" i="40"/>
  <c r="N56" i="40"/>
  <c r="N53" i="40"/>
  <c r="B52" i="40"/>
  <c r="P76" i="43"/>
  <c r="L72" i="43"/>
  <c r="P70" i="43"/>
  <c r="P66" i="43"/>
  <c r="D65" i="43"/>
  <c r="H63" i="43"/>
  <c r="D74" i="47"/>
  <c r="D59" i="48"/>
  <c r="B61" i="48"/>
  <c r="N60" i="48"/>
  <c r="B59" i="48"/>
  <c r="B52" i="48"/>
  <c r="N85" i="51"/>
  <c r="L88" i="51"/>
  <c r="L84" i="51"/>
  <c r="L80" i="51"/>
  <c r="G83" i="52"/>
  <c r="Q90" i="53"/>
  <c r="M88" i="53"/>
  <c r="Q86" i="53"/>
  <c r="M84" i="53"/>
  <c r="M82" i="53"/>
  <c r="M80" i="53"/>
  <c r="I78" i="53"/>
  <c r="E77" i="53"/>
  <c r="E65" i="41"/>
  <c r="E63" i="41"/>
  <c r="M59" i="41"/>
  <c r="M57" i="41"/>
  <c r="P81" i="43"/>
  <c r="D34" i="42"/>
  <c r="P88" i="44"/>
  <c r="I76" i="44"/>
  <c r="M74" i="44"/>
  <c r="E72" i="44"/>
  <c r="I70" i="44"/>
  <c r="I66" i="44"/>
  <c r="M64" i="44"/>
  <c r="Q36" i="42"/>
  <c r="C36" i="46"/>
  <c r="D60" i="47"/>
  <c r="P74" i="48"/>
  <c r="I55" i="48"/>
  <c r="Q77" i="48"/>
  <c r="M60" i="48"/>
  <c r="I72" i="48"/>
  <c r="M53" i="48"/>
  <c r="J61" i="49"/>
  <c r="B56" i="49"/>
  <c r="B82" i="51"/>
  <c r="O105" i="51"/>
  <c r="K88" i="51"/>
  <c r="O104" i="51"/>
  <c r="K84" i="51"/>
  <c r="K80" i="51"/>
  <c r="J106" i="52"/>
  <c r="F83" i="52"/>
  <c r="J102" i="52"/>
  <c r="F74" i="52"/>
  <c r="L88" i="53"/>
  <c r="L84" i="53"/>
  <c r="L80" i="53"/>
  <c r="K93" i="6"/>
  <c r="E115" i="11"/>
  <c r="E154" i="12"/>
  <c r="E154" i="11"/>
  <c r="M151" i="12"/>
  <c r="M151" i="11"/>
  <c r="M150" i="12"/>
  <c r="M150" i="11"/>
  <c r="E150" i="12"/>
  <c r="E150" i="11"/>
  <c r="E149" i="12"/>
  <c r="E149" i="11"/>
  <c r="I148" i="12"/>
  <c r="I148" i="11"/>
  <c r="M147" i="12"/>
  <c r="M147" i="11"/>
  <c r="E147" i="12"/>
  <c r="E147" i="11"/>
  <c r="I146" i="12"/>
  <c r="I146" i="11"/>
  <c r="M143" i="12"/>
  <c r="M143" i="11"/>
  <c r="M142" i="12"/>
  <c r="M142" i="11"/>
  <c r="M141" i="12"/>
  <c r="M141" i="11"/>
  <c r="I140" i="12"/>
  <c r="I140" i="11"/>
  <c r="H213" i="17"/>
  <c r="H207" i="17"/>
  <c r="B93" i="6"/>
  <c r="N245" i="21"/>
  <c r="N206" i="19"/>
  <c r="B245" i="21"/>
  <c r="B206" i="19"/>
  <c r="F244" i="21"/>
  <c r="F203" i="19"/>
  <c r="N243" i="21"/>
  <c r="N200" i="19"/>
  <c r="F243" i="21"/>
  <c r="F200" i="19"/>
  <c r="J242" i="21"/>
  <c r="J199" i="19"/>
  <c r="B242" i="21"/>
  <c r="B199" i="19"/>
  <c r="F234" i="21"/>
  <c r="F187" i="19"/>
  <c r="N233" i="21"/>
  <c r="N184" i="19"/>
  <c r="F233" i="21"/>
  <c r="F184" i="19"/>
  <c r="N232" i="21"/>
  <c r="N181" i="19"/>
  <c r="N232" i="20"/>
  <c r="N231" i="21"/>
  <c r="N180" i="19"/>
  <c r="F231" i="21"/>
  <c r="F180" i="19"/>
  <c r="F223" i="21"/>
  <c r="F168" i="19"/>
  <c r="B222" i="21"/>
  <c r="B165" i="19"/>
  <c r="N221" i="21"/>
  <c r="N164" i="19"/>
  <c r="B221" i="21"/>
  <c r="B164" i="19"/>
  <c r="J219" i="21"/>
  <c r="J162" i="19"/>
  <c r="J214" i="20"/>
  <c r="L55" i="22"/>
  <c r="M93" i="6"/>
  <c r="H93" i="6"/>
  <c r="C93" i="6"/>
  <c r="J141" i="6"/>
  <c r="M136" i="6"/>
  <c r="M135" i="6"/>
  <c r="M134" i="6"/>
  <c r="I132" i="6"/>
  <c r="C131" i="6"/>
  <c r="I130" i="6"/>
  <c r="I127" i="6"/>
  <c r="P66" i="10"/>
  <c r="P155" i="6" s="1"/>
  <c r="P53" i="6"/>
  <c r="L66" i="10"/>
  <c r="L155" i="6" s="1"/>
  <c r="L53" i="6"/>
  <c r="H66" i="10"/>
  <c r="H155" i="6" s="1"/>
  <c r="H53" i="6"/>
  <c r="D66" i="10"/>
  <c r="D155" i="6" s="1"/>
  <c r="D53" i="6"/>
  <c r="P51" i="6"/>
  <c r="P65" i="10"/>
  <c r="P154" i="6" s="1"/>
  <c r="P52" i="6"/>
  <c r="L65" i="10"/>
  <c r="L154" i="6" s="1"/>
  <c r="L52" i="6"/>
  <c r="H51" i="6"/>
  <c r="H65" i="10"/>
  <c r="H154" i="6" s="1"/>
  <c r="H52" i="6"/>
  <c r="D65" i="10"/>
  <c r="D154" i="6" s="1"/>
  <c r="D52" i="6"/>
  <c r="D51" i="6"/>
  <c r="Q154" i="11"/>
  <c r="Q150" i="11"/>
  <c r="Q146" i="11"/>
  <c r="Q140" i="11"/>
  <c r="B145" i="12"/>
  <c r="N99" i="14"/>
  <c r="N160" i="6" s="1"/>
  <c r="O69" i="14"/>
  <c r="K69" i="14"/>
  <c r="G69" i="14"/>
  <c r="C69" i="14"/>
  <c r="O59" i="6"/>
  <c r="O132" i="6" s="1"/>
  <c r="O88" i="14"/>
  <c r="O99" i="14"/>
  <c r="O160" i="6" s="1"/>
  <c r="O58" i="6"/>
  <c r="O87" i="14"/>
  <c r="K87" i="14"/>
  <c r="K99" i="14"/>
  <c r="K160" i="6" s="1"/>
  <c r="G99" i="14"/>
  <c r="G160" i="6" s="1"/>
  <c r="G58" i="6"/>
  <c r="O57" i="6"/>
  <c r="O86" i="14"/>
  <c r="O96" i="14"/>
  <c r="O157" i="6" s="1"/>
  <c r="O55" i="6"/>
  <c r="O130" i="6" s="1"/>
  <c r="O84" i="14"/>
  <c r="K84" i="14"/>
  <c r="K96" i="14"/>
  <c r="K157" i="6" s="1"/>
  <c r="G96" i="14"/>
  <c r="G157" i="6" s="1"/>
  <c r="G55" i="6"/>
  <c r="G130" i="6" s="1"/>
  <c r="C84" i="14"/>
  <c r="C96" i="14"/>
  <c r="C157" i="6" s="1"/>
  <c r="Q253" i="15"/>
  <c r="Q257" i="15"/>
  <c r="Q88" i="14"/>
  <c r="Q250" i="15"/>
  <c r="Q254" i="15"/>
  <c r="M252" i="15"/>
  <c r="M256" i="15"/>
  <c r="M253" i="15"/>
  <c r="M257" i="15"/>
  <c r="E251" i="15"/>
  <c r="E255" i="15"/>
  <c r="E252" i="15"/>
  <c r="E256" i="15"/>
  <c r="E88" i="14"/>
  <c r="Q243" i="15"/>
  <c r="Q247" i="15"/>
  <c r="Q87" i="14"/>
  <c r="Q240" i="15"/>
  <c r="Q244" i="15"/>
  <c r="M242" i="15"/>
  <c r="M246" i="15"/>
  <c r="M243" i="15"/>
  <c r="M247" i="15"/>
  <c r="E241" i="15"/>
  <c r="E245" i="15"/>
  <c r="E242" i="15"/>
  <c r="E246" i="15"/>
  <c r="E87" i="14"/>
  <c r="Q233" i="15"/>
  <c r="Q237" i="15"/>
  <c r="Q86" i="14"/>
  <c r="Q230" i="15"/>
  <c r="Q234" i="15"/>
  <c r="M232" i="15"/>
  <c r="M236" i="15"/>
  <c r="M233" i="15"/>
  <c r="M237" i="15"/>
  <c r="E231" i="15"/>
  <c r="E235" i="15"/>
  <c r="E232" i="15"/>
  <c r="E236" i="15"/>
  <c r="E86" i="14"/>
  <c r="Q223" i="15"/>
  <c r="Q227" i="15"/>
  <c r="Q84" i="14"/>
  <c r="Q224" i="15"/>
  <c r="M222" i="15"/>
  <c r="M226" i="15"/>
  <c r="M223" i="15"/>
  <c r="M227" i="15"/>
  <c r="E221" i="15"/>
  <c r="E225" i="15"/>
  <c r="E222" i="15"/>
  <c r="E226" i="15"/>
  <c r="E84" i="14"/>
  <c r="Q82" i="14"/>
  <c r="I82" i="14"/>
  <c r="E82" i="14"/>
  <c r="Q81" i="14"/>
  <c r="I81" i="14"/>
  <c r="E81" i="14"/>
  <c r="Q80" i="14"/>
  <c r="I80" i="14"/>
  <c r="E80" i="14"/>
  <c r="Q252" i="15"/>
  <c r="M245" i="15"/>
  <c r="E240" i="15"/>
  <c r="Q232" i="15"/>
  <c r="M225" i="15"/>
  <c r="E257" i="15"/>
  <c r="Q255" i="15"/>
  <c r="M254" i="15"/>
  <c r="E247" i="15"/>
  <c r="Q245" i="15"/>
  <c r="M244" i="15"/>
  <c r="E237" i="15"/>
  <c r="M234" i="15"/>
  <c r="E227" i="15"/>
  <c r="Q225" i="15"/>
  <c r="O157" i="20"/>
  <c r="P93" i="6"/>
  <c r="B10" i="7"/>
  <c r="M154" i="12"/>
  <c r="M154" i="11"/>
  <c r="M153" i="12"/>
  <c r="M153" i="11"/>
  <c r="E153" i="12"/>
  <c r="E153" i="11"/>
  <c r="I152" i="12"/>
  <c r="I152" i="11"/>
  <c r="E152" i="12"/>
  <c r="E152" i="11"/>
  <c r="I151" i="12"/>
  <c r="I151" i="11"/>
  <c r="I150" i="12"/>
  <c r="I150" i="11"/>
  <c r="M149" i="12"/>
  <c r="M149" i="11"/>
  <c r="E143" i="12"/>
  <c r="E143" i="11"/>
  <c r="E142" i="12"/>
  <c r="E142" i="11"/>
  <c r="I141" i="12"/>
  <c r="I141" i="11"/>
  <c r="M139" i="12"/>
  <c r="M139" i="11"/>
  <c r="I139" i="12"/>
  <c r="I139" i="11"/>
  <c r="E139" i="12"/>
  <c r="E139" i="11"/>
  <c r="Q138" i="12"/>
  <c r="M138" i="12"/>
  <c r="M138" i="11"/>
  <c r="I138" i="12"/>
  <c r="I138" i="11"/>
  <c r="E138" i="12"/>
  <c r="E138" i="11"/>
  <c r="Q137" i="12"/>
  <c r="M137" i="12"/>
  <c r="M137" i="11"/>
  <c r="I137" i="12"/>
  <c r="I137" i="11"/>
  <c r="E137" i="12"/>
  <c r="E137" i="11"/>
  <c r="Q136" i="12"/>
  <c r="M136" i="12"/>
  <c r="M136" i="11"/>
  <c r="I136" i="12"/>
  <c r="I136" i="11"/>
  <c r="E136" i="12"/>
  <c r="E136" i="11"/>
  <c r="Q135" i="12"/>
  <c r="M135" i="12"/>
  <c r="M135" i="11"/>
  <c r="I135" i="12"/>
  <c r="I135" i="11"/>
  <c r="E135" i="12"/>
  <c r="E135" i="11"/>
  <c r="N63" i="10"/>
  <c r="N145" i="12"/>
  <c r="F63" i="10"/>
  <c r="F145" i="12"/>
  <c r="N183" i="17"/>
  <c r="H249" i="17"/>
  <c r="H77" i="14"/>
  <c r="H106" i="6" s="1"/>
  <c r="H214" i="17"/>
  <c r="H209" i="17"/>
  <c r="H206" i="17"/>
  <c r="D77" i="14"/>
  <c r="D106" i="6" s="1"/>
  <c r="D249" i="17"/>
  <c r="D209" i="17"/>
  <c r="D212" i="17"/>
  <c r="D214" i="17"/>
  <c r="B99" i="14"/>
  <c r="B160" i="6" s="1"/>
  <c r="N104" i="6"/>
  <c r="N98" i="14"/>
  <c r="N159" i="6" s="1"/>
  <c r="N93" i="6"/>
  <c r="J93" i="6"/>
  <c r="J210" i="19"/>
  <c r="J246" i="20"/>
  <c r="J245" i="21"/>
  <c r="J206" i="19"/>
  <c r="J244" i="21"/>
  <c r="J203" i="19"/>
  <c r="J244" i="20"/>
  <c r="J243" i="21"/>
  <c r="J200" i="19"/>
  <c r="N242" i="21"/>
  <c r="N199" i="19"/>
  <c r="F242" i="21"/>
  <c r="F199" i="19"/>
  <c r="N198" i="19"/>
  <c r="N241" i="20"/>
  <c r="J197" i="19"/>
  <c r="J240" i="20"/>
  <c r="N237" i="21"/>
  <c r="N237" i="20"/>
  <c r="J191" i="19"/>
  <c r="J235" i="20"/>
  <c r="N234" i="21"/>
  <c r="N187" i="19"/>
  <c r="J232" i="21"/>
  <c r="J181" i="19"/>
  <c r="B232" i="21"/>
  <c r="B181" i="19"/>
  <c r="N177" i="19"/>
  <c r="N228" i="20"/>
  <c r="J223" i="21"/>
  <c r="J168" i="19"/>
  <c r="J222" i="21"/>
  <c r="J165" i="19"/>
  <c r="J222" i="20"/>
  <c r="F221" i="21"/>
  <c r="F164" i="19"/>
  <c r="N219" i="21"/>
  <c r="N162" i="19"/>
  <c r="N219" i="20"/>
  <c r="F219" i="21"/>
  <c r="F162" i="19"/>
  <c r="B219" i="21"/>
  <c r="B162" i="19"/>
  <c r="N158" i="19"/>
  <c r="N215" i="20"/>
  <c r="H55" i="22"/>
  <c r="Q93" i="6"/>
  <c r="G93" i="6"/>
  <c r="Q150" i="6"/>
  <c r="M150" i="6"/>
  <c r="I150" i="6"/>
  <c r="E150" i="6"/>
  <c r="Q149" i="6"/>
  <c r="M149" i="6"/>
  <c r="I149" i="6"/>
  <c r="E149" i="6"/>
  <c r="Q148" i="6"/>
  <c r="M148" i="6"/>
  <c r="I148" i="6"/>
  <c r="E148" i="6"/>
  <c r="Q147" i="6"/>
  <c r="M147" i="6"/>
  <c r="I147" i="6"/>
  <c r="E147" i="6"/>
  <c r="Q146" i="6"/>
  <c r="M146" i="6"/>
  <c r="I146" i="6"/>
  <c r="E146" i="6"/>
  <c r="Q145" i="6"/>
  <c r="M145" i="6"/>
  <c r="I145" i="6"/>
  <c r="E145" i="6"/>
  <c r="Q144" i="6"/>
  <c r="M144" i="6"/>
  <c r="I144" i="6"/>
  <c r="E144" i="6"/>
  <c r="Q143" i="6"/>
  <c r="M143" i="6"/>
  <c r="I143" i="6"/>
  <c r="E143" i="6"/>
  <c r="Q142" i="6"/>
  <c r="M142" i="6"/>
  <c r="I142" i="6"/>
  <c r="E142" i="6"/>
  <c r="Q140" i="6"/>
  <c r="M140" i="6"/>
  <c r="I140" i="6"/>
  <c r="E140" i="6"/>
  <c r="Q139" i="6"/>
  <c r="M139" i="6"/>
  <c r="I139" i="6"/>
  <c r="E139" i="6"/>
  <c r="Q138" i="6"/>
  <c r="M138" i="6"/>
  <c r="I138" i="6"/>
  <c r="E138" i="6"/>
  <c r="Q136" i="6"/>
  <c r="Q135" i="6"/>
  <c r="Q134" i="6"/>
  <c r="Q132" i="6"/>
  <c r="Q130" i="6"/>
  <c r="Q127" i="6"/>
  <c r="Q153" i="11"/>
  <c r="Q149" i="11"/>
  <c r="Q143" i="11"/>
  <c r="Q139" i="11"/>
  <c r="Q135" i="11"/>
  <c r="F100" i="14"/>
  <c r="F161" i="6" s="1"/>
  <c r="M87" i="14"/>
  <c r="G85" i="14"/>
  <c r="Q256" i="15"/>
  <c r="M251" i="15"/>
  <c r="E244" i="15"/>
  <c r="Q236" i="15"/>
  <c r="M231" i="15"/>
  <c r="E224" i="15"/>
  <c r="N235" i="17"/>
  <c r="J235" i="17"/>
  <c r="F235" i="17"/>
  <c r="B235" i="17"/>
  <c r="D213" i="17"/>
  <c r="N245" i="20"/>
  <c r="N239" i="20"/>
  <c r="J238" i="20"/>
  <c r="N230" i="20"/>
  <c r="J229" i="20"/>
  <c r="N221" i="20"/>
  <c r="J220" i="20"/>
  <c r="E93" i="6"/>
  <c r="B15" i="7"/>
  <c r="E98" i="11"/>
  <c r="I154" i="12"/>
  <c r="I154" i="11"/>
  <c r="I153" i="12"/>
  <c r="I153" i="11"/>
  <c r="M152" i="12"/>
  <c r="M152" i="11"/>
  <c r="E151" i="12"/>
  <c r="E151" i="11"/>
  <c r="I149" i="12"/>
  <c r="I149" i="11"/>
  <c r="M148" i="12"/>
  <c r="M148" i="11"/>
  <c r="E148" i="12"/>
  <c r="E148" i="11"/>
  <c r="I147" i="12"/>
  <c r="I147" i="11"/>
  <c r="M146" i="12"/>
  <c r="M146" i="11"/>
  <c r="E146" i="12"/>
  <c r="E146" i="11"/>
  <c r="I143" i="12"/>
  <c r="I143" i="11"/>
  <c r="I142" i="12"/>
  <c r="I142" i="11"/>
  <c r="E141" i="12"/>
  <c r="E141" i="11"/>
  <c r="M140" i="12"/>
  <c r="M140" i="11"/>
  <c r="E140" i="12"/>
  <c r="E140" i="11"/>
  <c r="J98" i="12"/>
  <c r="J63" i="10"/>
  <c r="J145" i="12"/>
  <c r="L77" i="14"/>
  <c r="L106" i="6" s="1"/>
  <c r="L205" i="17"/>
  <c r="L206" i="17"/>
  <c r="L207" i="17"/>
  <c r="L209" i="17"/>
  <c r="L210" i="17"/>
  <c r="L212" i="17"/>
  <c r="L213" i="17"/>
  <c r="L214" i="17"/>
  <c r="L216" i="17"/>
  <c r="L249" i="17"/>
  <c r="H212" i="17"/>
  <c r="H210" i="17"/>
  <c r="H205" i="17"/>
  <c r="F93" i="6"/>
  <c r="F245" i="21"/>
  <c r="F206" i="19"/>
  <c r="N244" i="21"/>
  <c r="N203" i="19"/>
  <c r="B244" i="21"/>
  <c r="B203" i="19"/>
  <c r="B243" i="21"/>
  <c r="B200" i="19"/>
  <c r="J234" i="21"/>
  <c r="J187" i="19"/>
  <c r="B234" i="21"/>
  <c r="B187" i="19"/>
  <c r="J233" i="21"/>
  <c r="J184" i="19"/>
  <c r="B233" i="21"/>
  <c r="B184" i="19"/>
  <c r="F232" i="21"/>
  <c r="F181" i="19"/>
  <c r="J231" i="21"/>
  <c r="J180" i="19"/>
  <c r="J231" i="20"/>
  <c r="B231" i="21"/>
  <c r="B180" i="19"/>
  <c r="J176" i="19"/>
  <c r="J227" i="20"/>
  <c r="N223" i="21"/>
  <c r="N168" i="19"/>
  <c r="N223" i="20"/>
  <c r="B223" i="21"/>
  <c r="B168" i="19"/>
  <c r="N222" i="21"/>
  <c r="N165" i="19"/>
  <c r="F222" i="21"/>
  <c r="F165" i="19"/>
  <c r="J221" i="21"/>
  <c r="J164" i="19"/>
  <c r="J161" i="19"/>
  <c r="J218" i="20"/>
  <c r="P55" i="22"/>
  <c r="D55" i="22"/>
  <c r="O110" i="6"/>
  <c r="O93" i="6"/>
  <c r="I93" i="6"/>
  <c r="D93" i="6"/>
  <c r="K132" i="6"/>
  <c r="K130" i="6"/>
  <c r="N53" i="10"/>
  <c r="N98" i="6" s="1"/>
  <c r="F53" i="10"/>
  <c r="F98" i="6" s="1"/>
  <c r="P50" i="10"/>
  <c r="H50" i="10"/>
  <c r="D50" i="10"/>
  <c r="Q151" i="11"/>
  <c r="Q147" i="11"/>
  <c r="Q141" i="11"/>
  <c r="Q137" i="11"/>
  <c r="B98" i="14"/>
  <c r="B159" i="6" s="1"/>
  <c r="H105" i="6"/>
  <c r="H99" i="14"/>
  <c r="H160" i="6" s="1"/>
  <c r="E200" i="16"/>
  <c r="Q167" i="16"/>
  <c r="M167" i="16"/>
  <c r="I183" i="16"/>
  <c r="Q91" i="14"/>
  <c r="Q92" i="14"/>
  <c r="I91" i="14"/>
  <c r="I92" i="14"/>
  <c r="E91" i="14"/>
  <c r="E92" i="14"/>
  <c r="Q162" i="16"/>
  <c r="I162" i="16"/>
  <c r="Q161" i="16"/>
  <c r="I161" i="16"/>
  <c r="Q160" i="16"/>
  <c r="I160" i="16"/>
  <c r="Q159" i="16"/>
  <c r="I159" i="16"/>
  <c r="Q90" i="14"/>
  <c r="I90" i="14"/>
  <c r="E90" i="14"/>
  <c r="J242" i="20"/>
  <c r="N234" i="20"/>
  <c r="J233" i="20"/>
  <c r="J224" i="20"/>
  <c r="N217" i="20"/>
  <c r="J216" i="20"/>
  <c r="J53" i="10"/>
  <c r="J98" i="6" s="1"/>
  <c r="B53" i="10"/>
  <c r="B98" i="6" s="1"/>
  <c r="N50" i="10"/>
  <c r="J50" i="10"/>
  <c r="F50" i="10"/>
  <c r="B50" i="10"/>
  <c r="H115" i="12"/>
  <c r="H98" i="12"/>
  <c r="P154" i="12"/>
  <c r="L154" i="12"/>
  <c r="H154" i="12"/>
  <c r="D154" i="12"/>
  <c r="P153" i="12"/>
  <c r="L153" i="12"/>
  <c r="H153" i="12"/>
  <c r="D153" i="12"/>
  <c r="P152" i="12"/>
  <c r="L152" i="12"/>
  <c r="H152" i="12"/>
  <c r="D152" i="12"/>
  <c r="P151" i="12"/>
  <c r="L151" i="12"/>
  <c r="H151" i="12"/>
  <c r="D151" i="12"/>
  <c r="P150" i="12"/>
  <c r="L150" i="12"/>
  <c r="H150" i="12"/>
  <c r="D150" i="12"/>
  <c r="P149" i="12"/>
  <c r="L149" i="12"/>
  <c r="H149" i="12"/>
  <c r="D149" i="12"/>
  <c r="P148" i="12"/>
  <c r="L148" i="12"/>
  <c r="H148" i="12"/>
  <c r="D148" i="12"/>
  <c r="P147" i="12"/>
  <c r="L147" i="12"/>
  <c r="H147" i="12"/>
  <c r="D147" i="12"/>
  <c r="P146" i="12"/>
  <c r="L146" i="12"/>
  <c r="H146" i="12"/>
  <c r="D146" i="12"/>
  <c r="P145" i="12"/>
  <c r="L145" i="12"/>
  <c r="H145" i="12"/>
  <c r="D145" i="12"/>
  <c r="P143" i="12"/>
  <c r="L143" i="12"/>
  <c r="H143" i="12"/>
  <c r="D143" i="12"/>
  <c r="P142" i="12"/>
  <c r="L142" i="12"/>
  <c r="H142" i="12"/>
  <c r="D142" i="12"/>
  <c r="P141" i="12"/>
  <c r="L141" i="12"/>
  <c r="H141" i="12"/>
  <c r="D141" i="12"/>
  <c r="P140" i="12"/>
  <c r="L140" i="12"/>
  <c r="H140" i="12"/>
  <c r="D140" i="12"/>
  <c r="P139" i="12"/>
  <c r="L139" i="12"/>
  <c r="H139" i="12"/>
  <c r="D139" i="12"/>
  <c r="P138" i="12"/>
  <c r="H138" i="12"/>
  <c r="P137" i="12"/>
  <c r="H137" i="12"/>
  <c r="P136" i="12"/>
  <c r="H136" i="12"/>
  <c r="P135" i="12"/>
  <c r="H135" i="12"/>
  <c r="P134" i="12"/>
  <c r="L134" i="12"/>
  <c r="H134" i="12"/>
  <c r="D134" i="12"/>
  <c r="Q50" i="9"/>
  <c r="M50" i="9"/>
  <c r="I50" i="9"/>
  <c r="E50" i="9"/>
  <c r="Q49" i="9"/>
  <c r="M49" i="9"/>
  <c r="I49" i="9"/>
  <c r="E49" i="9"/>
  <c r="Q48" i="9"/>
  <c r="M48" i="9"/>
  <c r="I48" i="9"/>
  <c r="E48" i="9"/>
  <c r="Q47" i="9"/>
  <c r="P105" i="6"/>
  <c r="P99" i="14"/>
  <c r="P160" i="6" s="1"/>
  <c r="Q69" i="14"/>
  <c r="M69" i="14"/>
  <c r="I69" i="14"/>
  <c r="E69" i="14"/>
  <c r="Q200" i="15"/>
  <c r="M200" i="15"/>
  <c r="I200" i="15"/>
  <c r="Q183" i="15"/>
  <c r="E167" i="15"/>
  <c r="I158" i="15"/>
  <c r="E158" i="15"/>
  <c r="I257" i="15"/>
  <c r="I256" i="15"/>
  <c r="I255" i="15"/>
  <c r="I254" i="15"/>
  <c r="Q253" i="16"/>
  <c r="M253" i="16"/>
  <c r="I253" i="16"/>
  <c r="I253" i="15"/>
  <c r="E253" i="16"/>
  <c r="Q252" i="16"/>
  <c r="M252" i="16"/>
  <c r="I252" i="16"/>
  <c r="I252" i="15"/>
  <c r="E252" i="16"/>
  <c r="Q251" i="16"/>
  <c r="M251" i="16"/>
  <c r="I251" i="16"/>
  <c r="I251" i="15"/>
  <c r="E251" i="16"/>
  <c r="Q250" i="16"/>
  <c r="M250" i="16"/>
  <c r="I250" i="16"/>
  <c r="I250" i="15"/>
  <c r="E250" i="16"/>
  <c r="Q249" i="16"/>
  <c r="M249" i="16"/>
  <c r="I249" i="16"/>
  <c r="E249" i="16"/>
  <c r="I247" i="15"/>
  <c r="I246" i="15"/>
  <c r="I245" i="15"/>
  <c r="I244" i="15"/>
  <c r="Q243" i="16"/>
  <c r="M243" i="16"/>
  <c r="I243" i="16"/>
  <c r="I243" i="15"/>
  <c r="E243" i="16"/>
  <c r="Q242" i="16"/>
  <c r="M242" i="16"/>
  <c r="I242" i="16"/>
  <c r="I242" i="15"/>
  <c r="E242" i="16"/>
  <c r="Q241" i="16"/>
  <c r="M241" i="16"/>
  <c r="I241" i="16"/>
  <c r="I241" i="15"/>
  <c r="E241" i="16"/>
  <c r="Q240" i="16"/>
  <c r="M240" i="16"/>
  <c r="I240" i="16"/>
  <c r="I240" i="15"/>
  <c r="E240" i="16"/>
  <c r="I237" i="15"/>
  <c r="I236" i="15"/>
  <c r="Q235" i="16"/>
  <c r="M235" i="16"/>
  <c r="I235" i="16"/>
  <c r="I235" i="15"/>
  <c r="E235" i="16"/>
  <c r="I234" i="15"/>
  <c r="Q233" i="16"/>
  <c r="M233" i="16"/>
  <c r="I233" i="16"/>
  <c r="I233" i="15"/>
  <c r="E233" i="16"/>
  <c r="Q232" i="16"/>
  <c r="M232" i="16"/>
  <c r="I232" i="16"/>
  <c r="I232" i="15"/>
  <c r="E232" i="16"/>
  <c r="Q231" i="16"/>
  <c r="M231" i="16"/>
  <c r="I231" i="16"/>
  <c r="I231" i="15"/>
  <c r="E231" i="16"/>
  <c r="Q230" i="16"/>
  <c r="M230" i="16"/>
  <c r="I230" i="16"/>
  <c r="I230" i="15"/>
  <c r="E230" i="16"/>
  <c r="Q229" i="16"/>
  <c r="M229" i="16"/>
  <c r="I229" i="16"/>
  <c r="E229" i="16"/>
  <c r="I227" i="15"/>
  <c r="I226" i="15"/>
  <c r="I225" i="15"/>
  <c r="Q224" i="16"/>
  <c r="M224" i="16"/>
  <c r="I224" i="16"/>
  <c r="I224" i="15"/>
  <c r="E224" i="16"/>
  <c r="Q223" i="16"/>
  <c r="M223" i="16"/>
  <c r="I223" i="16"/>
  <c r="I223" i="15"/>
  <c r="E223" i="16"/>
  <c r="Q222" i="16"/>
  <c r="M222" i="16"/>
  <c r="I222" i="16"/>
  <c r="I222" i="15"/>
  <c r="E222" i="16"/>
  <c r="Q221" i="16"/>
  <c r="M221" i="16"/>
  <c r="I221" i="16"/>
  <c r="I221" i="15"/>
  <c r="E221" i="16"/>
  <c r="H247" i="17"/>
  <c r="H246" i="17"/>
  <c r="H245" i="17"/>
  <c r="H244" i="17"/>
  <c r="H239" i="17"/>
  <c r="L75" i="14"/>
  <c r="L74" i="14" s="1"/>
  <c r="L172" i="17"/>
  <c r="L174" i="17"/>
  <c r="L175" i="17"/>
  <c r="L177" i="17"/>
  <c r="L178" i="17"/>
  <c r="L179" i="17"/>
  <c r="L181" i="17"/>
  <c r="L229" i="17"/>
  <c r="H229" i="17"/>
  <c r="H75" i="14"/>
  <c r="H74" i="14" s="1"/>
  <c r="H179" i="17"/>
  <c r="H178" i="17"/>
  <c r="H177" i="17"/>
  <c r="H175" i="17"/>
  <c r="H174" i="17"/>
  <c r="H172" i="17"/>
  <c r="C78" i="18"/>
  <c r="C107" i="6" s="1"/>
  <c r="C100" i="18"/>
  <c r="C163" i="6" s="1"/>
  <c r="N75" i="18"/>
  <c r="J75" i="18"/>
  <c r="F75" i="18"/>
  <c r="B75" i="18"/>
  <c r="O239" i="19"/>
  <c r="O241" i="19"/>
  <c r="O243" i="19"/>
  <c r="O245" i="19"/>
  <c r="G239" i="19"/>
  <c r="G241" i="19"/>
  <c r="G243" i="19"/>
  <c r="G245" i="19"/>
  <c r="G238" i="19"/>
  <c r="G240" i="19"/>
  <c r="G242" i="19"/>
  <c r="G244" i="19"/>
  <c r="G246" i="19"/>
  <c r="G92" i="18"/>
  <c r="C92" i="18"/>
  <c r="C98" i="18"/>
  <c r="K91" i="18"/>
  <c r="K227" i="19"/>
  <c r="K229" i="19"/>
  <c r="K231" i="19"/>
  <c r="K233" i="19"/>
  <c r="K235" i="19"/>
  <c r="K228" i="19"/>
  <c r="K230" i="19"/>
  <c r="K232" i="19"/>
  <c r="K234" i="19"/>
  <c r="K97" i="18"/>
  <c r="C91" i="18"/>
  <c r="C97" i="18"/>
  <c r="C228" i="19"/>
  <c r="C230" i="19"/>
  <c r="C232" i="19"/>
  <c r="C234" i="19"/>
  <c r="O95" i="18"/>
  <c r="O96" i="18"/>
  <c r="O215" i="19"/>
  <c r="O217" i="19"/>
  <c r="O219" i="19"/>
  <c r="O221" i="19"/>
  <c r="O223" i="19"/>
  <c r="O216" i="19"/>
  <c r="O218" i="19"/>
  <c r="O220" i="19"/>
  <c r="O222" i="19"/>
  <c r="O224" i="19"/>
  <c r="K90" i="18"/>
  <c r="K95" i="18"/>
  <c r="G95" i="18"/>
  <c r="G96" i="18"/>
  <c r="G90" i="18"/>
  <c r="G216" i="19"/>
  <c r="G218" i="19"/>
  <c r="G220" i="19"/>
  <c r="G222" i="19"/>
  <c r="G224" i="19"/>
  <c r="C90" i="18"/>
  <c r="C95" i="18"/>
  <c r="C96" i="18"/>
  <c r="O86" i="18"/>
  <c r="K86" i="18"/>
  <c r="G86" i="18"/>
  <c r="C86" i="18"/>
  <c r="O85" i="18"/>
  <c r="K85" i="18"/>
  <c r="G85" i="18"/>
  <c r="O84" i="18"/>
  <c r="K84" i="18"/>
  <c r="G84" i="18"/>
  <c r="C84" i="18"/>
  <c r="O244" i="19"/>
  <c r="C229" i="19"/>
  <c r="G221" i="19"/>
  <c r="P175" i="20"/>
  <c r="Q50" i="10"/>
  <c r="M50" i="10"/>
  <c r="I50" i="10"/>
  <c r="E50" i="10"/>
  <c r="M51" i="6"/>
  <c r="M128" i="6" s="1"/>
  <c r="E51" i="6"/>
  <c r="E128" i="6" s="1"/>
  <c r="M57" i="10"/>
  <c r="I61" i="10"/>
  <c r="F115" i="11"/>
  <c r="N154" i="13"/>
  <c r="J154" i="13"/>
  <c r="F154" i="13"/>
  <c r="B154" i="13"/>
  <c r="N153" i="13"/>
  <c r="J153" i="13"/>
  <c r="F153" i="13"/>
  <c r="B153" i="13"/>
  <c r="N151" i="13"/>
  <c r="J151" i="13"/>
  <c r="F151" i="13"/>
  <c r="B151" i="13"/>
  <c r="N150" i="13"/>
  <c r="J150" i="13"/>
  <c r="F150" i="13"/>
  <c r="B150" i="13"/>
  <c r="N143" i="13"/>
  <c r="J143" i="13"/>
  <c r="F143" i="13"/>
  <c r="B143" i="13"/>
  <c r="N142" i="13"/>
  <c r="J142" i="13"/>
  <c r="F142" i="13"/>
  <c r="B142" i="13"/>
  <c r="N141" i="13"/>
  <c r="J141" i="13"/>
  <c r="F141" i="13"/>
  <c r="B141" i="13"/>
  <c r="N140" i="13"/>
  <c r="J140" i="13"/>
  <c r="F140" i="13"/>
  <c r="B140" i="13"/>
  <c r="N139" i="13"/>
  <c r="J139" i="13"/>
  <c r="F139" i="13"/>
  <c r="B139" i="13"/>
  <c r="F143" i="12"/>
  <c r="F142" i="12"/>
  <c r="F141" i="12"/>
  <c r="F140" i="12"/>
  <c r="F139" i="12"/>
  <c r="O98" i="12"/>
  <c r="K98" i="12"/>
  <c r="N100" i="14"/>
  <c r="N161" i="6" s="1"/>
  <c r="J99" i="14"/>
  <c r="J160" i="6" s="1"/>
  <c r="F98" i="14"/>
  <c r="F159" i="6" s="1"/>
  <c r="N88" i="14"/>
  <c r="N87" i="14"/>
  <c r="N86" i="14"/>
  <c r="N84" i="14"/>
  <c r="D105" i="6"/>
  <c r="D99" i="14"/>
  <c r="D160" i="6" s="1"/>
  <c r="E253" i="15"/>
  <c r="Q251" i="15"/>
  <c r="M250" i="15"/>
  <c r="E243" i="15"/>
  <c r="Q241" i="15"/>
  <c r="M240" i="15"/>
  <c r="Q235" i="15"/>
  <c r="E233" i="15"/>
  <c r="Q231" i="15"/>
  <c r="M230" i="15"/>
  <c r="M224" i="15"/>
  <c r="E223" i="15"/>
  <c r="Q221" i="15"/>
  <c r="P200" i="15"/>
  <c r="D200" i="15"/>
  <c r="P247" i="17"/>
  <c r="P247" i="16"/>
  <c r="P246" i="17"/>
  <c r="P246" i="16"/>
  <c r="P245" i="17"/>
  <c r="P245" i="16"/>
  <c r="P244" i="17"/>
  <c r="P244" i="16"/>
  <c r="P239" i="17"/>
  <c r="P239" i="16"/>
  <c r="P237" i="17"/>
  <c r="P237" i="16"/>
  <c r="P236" i="17"/>
  <c r="P236" i="16"/>
  <c r="P234" i="16"/>
  <c r="P234" i="17"/>
  <c r="L234" i="16"/>
  <c r="L234" i="17"/>
  <c r="P229" i="16"/>
  <c r="P229" i="17"/>
  <c r="P227" i="16"/>
  <c r="P227" i="17"/>
  <c r="L227" i="16"/>
  <c r="L227" i="17"/>
  <c r="P226" i="16"/>
  <c r="P226" i="17"/>
  <c r="L226" i="16"/>
  <c r="L226" i="17"/>
  <c r="P225" i="16"/>
  <c r="P225" i="17"/>
  <c r="L225" i="16"/>
  <c r="L225" i="17"/>
  <c r="P220" i="16"/>
  <c r="P220" i="17"/>
  <c r="L220" i="16"/>
  <c r="L220" i="17"/>
  <c r="J256" i="16"/>
  <c r="J255" i="16"/>
  <c r="J254" i="16"/>
  <c r="L183" i="16"/>
  <c r="H183" i="16"/>
  <c r="P158" i="16"/>
  <c r="L158" i="16"/>
  <c r="D227" i="17"/>
  <c r="K96" i="18"/>
  <c r="O90" i="18"/>
  <c r="O242" i="19"/>
  <c r="C231" i="19"/>
  <c r="G223" i="19"/>
  <c r="G215" i="19"/>
  <c r="K157" i="20"/>
  <c r="N210" i="20"/>
  <c r="N246" i="20"/>
  <c r="F246" i="20"/>
  <c r="F210" i="20"/>
  <c r="B210" i="20"/>
  <c r="B246" i="20"/>
  <c r="J206" i="20"/>
  <c r="J245" i="20"/>
  <c r="F206" i="20"/>
  <c r="F245" i="20"/>
  <c r="B245" i="20"/>
  <c r="B206" i="20"/>
  <c r="N203" i="20"/>
  <c r="N244" i="20"/>
  <c r="F244" i="20"/>
  <c r="F203" i="20"/>
  <c r="B203" i="20"/>
  <c r="B244" i="20"/>
  <c r="J200" i="20"/>
  <c r="J243" i="20"/>
  <c r="F200" i="20"/>
  <c r="F243" i="20"/>
  <c r="B243" i="20"/>
  <c r="B200" i="20"/>
  <c r="N199" i="20"/>
  <c r="N242" i="20"/>
  <c r="F242" i="20"/>
  <c r="F199" i="20"/>
  <c r="B199" i="20"/>
  <c r="B242" i="20"/>
  <c r="J198" i="20"/>
  <c r="J241" i="20"/>
  <c r="F198" i="20"/>
  <c r="F241" i="20"/>
  <c r="B241" i="20"/>
  <c r="B198" i="20"/>
  <c r="N197" i="20"/>
  <c r="N240" i="20"/>
  <c r="F240" i="20"/>
  <c r="F197" i="20"/>
  <c r="B197" i="20"/>
  <c r="B240" i="20"/>
  <c r="J196" i="20"/>
  <c r="J239" i="20"/>
  <c r="F196" i="20"/>
  <c r="F239" i="20"/>
  <c r="B239" i="20"/>
  <c r="B196" i="20"/>
  <c r="N195" i="20"/>
  <c r="N238" i="20"/>
  <c r="F238" i="20"/>
  <c r="F195" i="20"/>
  <c r="B195" i="20"/>
  <c r="B238" i="20"/>
  <c r="J237" i="20"/>
  <c r="F237" i="20"/>
  <c r="B237" i="20"/>
  <c r="N191" i="20"/>
  <c r="N235" i="20"/>
  <c r="F235" i="20"/>
  <c r="F191" i="20"/>
  <c r="B235" i="20"/>
  <c r="B191" i="20"/>
  <c r="J187" i="20"/>
  <c r="J234" i="20"/>
  <c r="F234" i="20"/>
  <c r="F187" i="20"/>
  <c r="B234" i="20"/>
  <c r="B187" i="20"/>
  <c r="N184" i="20"/>
  <c r="N233" i="20"/>
  <c r="F233" i="20"/>
  <c r="F184" i="20"/>
  <c r="B233" i="20"/>
  <c r="B184" i="20"/>
  <c r="J181" i="20"/>
  <c r="J232" i="20"/>
  <c r="F232" i="20"/>
  <c r="F181" i="20"/>
  <c r="B232" i="20"/>
  <c r="B181" i="20"/>
  <c r="N180" i="20"/>
  <c r="N231" i="20"/>
  <c r="F231" i="20"/>
  <c r="F180" i="20"/>
  <c r="B231" i="20"/>
  <c r="B180" i="20"/>
  <c r="J179" i="20"/>
  <c r="J230" i="20"/>
  <c r="F230" i="20"/>
  <c r="F179" i="20"/>
  <c r="B230" i="20"/>
  <c r="B179" i="20"/>
  <c r="N178" i="20"/>
  <c r="N229" i="20"/>
  <c r="F229" i="20"/>
  <c r="F178" i="20"/>
  <c r="B229" i="20"/>
  <c r="B178" i="20"/>
  <c r="J177" i="20"/>
  <c r="J228" i="20"/>
  <c r="F228" i="20"/>
  <c r="F177" i="20"/>
  <c r="B228" i="20"/>
  <c r="B177" i="20"/>
  <c r="N176" i="20"/>
  <c r="N227" i="20"/>
  <c r="F227" i="20"/>
  <c r="F176" i="20"/>
  <c r="B227" i="20"/>
  <c r="B176" i="20"/>
  <c r="J226" i="20"/>
  <c r="F226" i="20"/>
  <c r="B226" i="20"/>
  <c r="N172" i="20"/>
  <c r="N224" i="20"/>
  <c r="F172" i="20"/>
  <c r="F224" i="20"/>
  <c r="B172" i="20"/>
  <c r="B224" i="20"/>
  <c r="J168" i="20"/>
  <c r="J223" i="20"/>
  <c r="F168" i="20"/>
  <c r="F223" i="20"/>
  <c r="B168" i="20"/>
  <c r="B223" i="20"/>
  <c r="N165" i="20"/>
  <c r="N222" i="20"/>
  <c r="F165" i="20"/>
  <c r="F222" i="20"/>
  <c r="B165" i="20"/>
  <c r="B222" i="20"/>
  <c r="J164" i="20"/>
  <c r="J221" i="20"/>
  <c r="F164" i="20"/>
  <c r="F221" i="20"/>
  <c r="B164" i="20"/>
  <c r="B221" i="20"/>
  <c r="N163" i="20"/>
  <c r="N220" i="20"/>
  <c r="F163" i="20"/>
  <c r="F220" i="20"/>
  <c r="B163" i="20"/>
  <c r="B220" i="20"/>
  <c r="J162" i="20"/>
  <c r="J219" i="20"/>
  <c r="F162" i="20"/>
  <c r="F219" i="20"/>
  <c r="B162" i="20"/>
  <c r="B219" i="20"/>
  <c r="N161" i="20"/>
  <c r="N218" i="20"/>
  <c r="F161" i="20"/>
  <c r="F218" i="20"/>
  <c r="B161" i="20"/>
  <c r="B218" i="20"/>
  <c r="J160" i="20"/>
  <c r="J217" i="20"/>
  <c r="F160" i="20"/>
  <c r="F217" i="20"/>
  <c r="B160" i="20"/>
  <c r="B217" i="20"/>
  <c r="N159" i="20"/>
  <c r="N216" i="20"/>
  <c r="F159" i="20"/>
  <c r="F216" i="20"/>
  <c r="B159" i="20"/>
  <c r="B216" i="20"/>
  <c r="J158" i="20"/>
  <c r="J215" i="20"/>
  <c r="F158" i="20"/>
  <c r="F215" i="20"/>
  <c r="B158" i="20"/>
  <c r="B215" i="20"/>
  <c r="N214" i="20"/>
  <c r="F214" i="20"/>
  <c r="B214" i="20"/>
  <c r="L53" i="10"/>
  <c r="D53" i="10"/>
  <c r="O50" i="10"/>
  <c r="K50" i="10"/>
  <c r="G50" i="10"/>
  <c r="C50" i="10"/>
  <c r="K51" i="6"/>
  <c r="K128" i="6" s="1"/>
  <c r="C51" i="6"/>
  <c r="C57" i="10"/>
  <c r="D98" i="11"/>
  <c r="M98" i="12"/>
  <c r="L105" i="6"/>
  <c r="L99" i="14"/>
  <c r="L160" i="6" s="1"/>
  <c r="N69" i="14"/>
  <c r="J69" i="14"/>
  <c r="F69" i="14"/>
  <c r="B69" i="14"/>
  <c r="J59" i="6"/>
  <c r="J132" i="6" s="1"/>
  <c r="J100" i="14"/>
  <c r="J161" i="6" s="1"/>
  <c r="J57" i="6"/>
  <c r="J98" i="14"/>
  <c r="J159" i="6" s="1"/>
  <c r="N49" i="6"/>
  <c r="J49" i="6"/>
  <c r="F49" i="6"/>
  <c r="B49" i="6"/>
  <c r="N48" i="6"/>
  <c r="J48" i="6"/>
  <c r="F48" i="6"/>
  <c r="B48" i="6"/>
  <c r="N47" i="6"/>
  <c r="J47" i="6"/>
  <c r="F47" i="6"/>
  <c r="B47" i="6"/>
  <c r="N46" i="6"/>
  <c r="J46" i="6"/>
  <c r="F46" i="6"/>
  <c r="B46" i="6"/>
  <c r="N45" i="6"/>
  <c r="J45" i="6"/>
  <c r="F45" i="6"/>
  <c r="B45" i="6"/>
  <c r="N44" i="6"/>
  <c r="J44" i="6"/>
  <c r="F44" i="6"/>
  <c r="B44" i="6"/>
  <c r="N43" i="6"/>
  <c r="J43" i="6"/>
  <c r="F43" i="6"/>
  <c r="B43" i="6"/>
  <c r="N41" i="6"/>
  <c r="J41" i="6"/>
  <c r="F41" i="6"/>
  <c r="B41" i="6"/>
  <c r="N40" i="6"/>
  <c r="J40" i="6"/>
  <c r="J39" i="6" s="1"/>
  <c r="F40" i="6"/>
  <c r="B40" i="6"/>
  <c r="N38" i="6"/>
  <c r="J38" i="6"/>
  <c r="F38" i="6"/>
  <c r="B38" i="6"/>
  <c r="N37" i="6"/>
  <c r="J37" i="6"/>
  <c r="F37" i="6"/>
  <c r="B37" i="6"/>
  <c r="N36" i="6"/>
  <c r="J36" i="6"/>
  <c r="F36" i="6"/>
  <c r="B36" i="6"/>
  <c r="N35" i="6"/>
  <c r="J35" i="6"/>
  <c r="F35" i="6"/>
  <c r="B35" i="6"/>
  <c r="N34" i="6"/>
  <c r="J34" i="6"/>
  <c r="F34" i="6"/>
  <c r="B34" i="6"/>
  <c r="N31" i="6"/>
  <c r="J31" i="6"/>
  <c r="F31" i="6"/>
  <c r="B31" i="6"/>
  <c r="N29" i="6"/>
  <c r="J29" i="6"/>
  <c r="J127" i="6" s="1"/>
  <c r="F29" i="6"/>
  <c r="F127" i="6" s="1"/>
  <c r="B29" i="6"/>
  <c r="B127" i="6" s="1"/>
  <c r="P8" i="6"/>
  <c r="P82" i="14"/>
  <c r="L8" i="6"/>
  <c r="L82" i="14"/>
  <c r="H8" i="6"/>
  <c r="H82" i="14"/>
  <c r="D8" i="6"/>
  <c r="D82" i="14"/>
  <c r="P7" i="6"/>
  <c r="P81" i="14"/>
  <c r="L7" i="6"/>
  <c r="L81" i="14"/>
  <c r="H7" i="6"/>
  <c r="H81" i="14"/>
  <c r="D7" i="6"/>
  <c r="D81" i="14"/>
  <c r="P6" i="6"/>
  <c r="P130" i="6" s="1"/>
  <c r="P80" i="14"/>
  <c r="L6" i="6"/>
  <c r="L130" i="6" s="1"/>
  <c r="L80" i="14"/>
  <c r="H6" i="6"/>
  <c r="H130" i="6" s="1"/>
  <c r="H80" i="14"/>
  <c r="D6" i="6"/>
  <c r="D130" i="6" s="1"/>
  <c r="D80" i="14"/>
  <c r="J200" i="15"/>
  <c r="N183" i="15"/>
  <c r="B183" i="15"/>
  <c r="J167" i="15"/>
  <c r="B167" i="15"/>
  <c r="B158" i="15"/>
  <c r="N257" i="17"/>
  <c r="N257" i="16"/>
  <c r="F257" i="17"/>
  <c r="F257" i="16"/>
  <c r="N256" i="17"/>
  <c r="N256" i="16"/>
  <c r="F256" i="17"/>
  <c r="F256" i="16"/>
  <c r="N255" i="17"/>
  <c r="N255" i="16"/>
  <c r="F255" i="17"/>
  <c r="F255" i="16"/>
  <c r="N254" i="17"/>
  <c r="N254" i="16"/>
  <c r="F254" i="17"/>
  <c r="F254" i="16"/>
  <c r="N247" i="17"/>
  <c r="N247" i="16"/>
  <c r="J247" i="17"/>
  <c r="F247" i="17"/>
  <c r="F247" i="16"/>
  <c r="B247" i="17"/>
  <c r="N246" i="17"/>
  <c r="N246" i="16"/>
  <c r="J246" i="17"/>
  <c r="F246" i="17"/>
  <c r="F246" i="16"/>
  <c r="B246" i="17"/>
  <c r="N245" i="17"/>
  <c r="N245" i="16"/>
  <c r="J245" i="17"/>
  <c r="F245" i="17"/>
  <c r="F245" i="16"/>
  <c r="B245" i="17"/>
  <c r="N244" i="17"/>
  <c r="N244" i="16"/>
  <c r="J244" i="17"/>
  <c r="F244" i="17"/>
  <c r="F244" i="16"/>
  <c r="B244" i="17"/>
  <c r="N239" i="17"/>
  <c r="N239" i="16"/>
  <c r="J239" i="17"/>
  <c r="F239" i="17"/>
  <c r="F239" i="16"/>
  <c r="B239" i="17"/>
  <c r="N237" i="17"/>
  <c r="N237" i="16"/>
  <c r="J237" i="17"/>
  <c r="F237" i="17"/>
  <c r="F237" i="16"/>
  <c r="B237" i="17"/>
  <c r="N236" i="17"/>
  <c r="N236" i="16"/>
  <c r="J236" i="17"/>
  <c r="F236" i="17"/>
  <c r="F236" i="16"/>
  <c r="B236" i="17"/>
  <c r="J257" i="16"/>
  <c r="P256" i="16"/>
  <c r="B256" i="16"/>
  <c r="B255" i="16"/>
  <c r="B254" i="16"/>
  <c r="B247" i="16"/>
  <c r="B246" i="16"/>
  <c r="B245" i="16"/>
  <c r="B244" i="16"/>
  <c r="B239" i="16"/>
  <c r="B237" i="16"/>
  <c r="B236" i="16"/>
  <c r="D200" i="16"/>
  <c r="H256" i="16"/>
  <c r="P255" i="16"/>
  <c r="H255" i="16"/>
  <c r="P254" i="16"/>
  <c r="H254" i="16"/>
  <c r="P253" i="16"/>
  <c r="H253" i="16"/>
  <c r="P252" i="16"/>
  <c r="H252" i="16"/>
  <c r="P251" i="16"/>
  <c r="H251" i="16"/>
  <c r="P250" i="16"/>
  <c r="H250" i="16"/>
  <c r="P94" i="14"/>
  <c r="L94" i="14"/>
  <c r="H94" i="14"/>
  <c r="D94" i="14"/>
  <c r="P93" i="14"/>
  <c r="L93" i="14"/>
  <c r="H93" i="14"/>
  <c r="D93" i="14"/>
  <c r="P91" i="14"/>
  <c r="L91" i="14"/>
  <c r="H91" i="14"/>
  <c r="D91" i="14"/>
  <c r="P90" i="14"/>
  <c r="L90" i="14"/>
  <c r="H90" i="14"/>
  <c r="D90" i="14"/>
  <c r="D234" i="17"/>
  <c r="D225" i="17"/>
  <c r="O70" i="18"/>
  <c r="O89" i="18"/>
  <c r="K70" i="18"/>
  <c r="K89" i="18"/>
  <c r="G70" i="18"/>
  <c r="G89" i="18"/>
  <c r="C70" i="18"/>
  <c r="C89" i="18"/>
  <c r="E102" i="18"/>
  <c r="E165" i="6" s="1"/>
  <c r="O246" i="19"/>
  <c r="O238" i="19"/>
  <c r="C235" i="19"/>
  <c r="C227" i="19"/>
  <c r="G219" i="19"/>
  <c r="K157" i="19"/>
  <c r="N243" i="20"/>
  <c r="C157" i="20"/>
  <c r="G180" i="21"/>
  <c r="G185" i="21"/>
  <c r="G192" i="21"/>
  <c r="G181" i="21"/>
  <c r="G187" i="21"/>
  <c r="G184" i="21"/>
  <c r="P249" i="16"/>
  <c r="H249" i="16"/>
  <c r="Q102" i="18"/>
  <c r="Q165" i="6" s="1"/>
  <c r="H51" i="18"/>
  <c r="H60" i="6" s="1"/>
  <c r="H133" i="6" s="1"/>
  <c r="I246" i="19"/>
  <c r="E245" i="19"/>
  <c r="I244" i="19"/>
  <c r="E243" i="19"/>
  <c r="I242" i="19"/>
  <c r="E241" i="19"/>
  <c r="I240" i="19"/>
  <c r="E239" i="19"/>
  <c r="I238" i="19"/>
  <c r="I235" i="19"/>
  <c r="Q172" i="19"/>
  <c r="M172" i="19"/>
  <c r="I172" i="19"/>
  <c r="E172" i="19"/>
  <c r="O194" i="20"/>
  <c r="P194" i="21"/>
  <c r="O194" i="21"/>
  <c r="K181" i="21"/>
  <c r="K187" i="21"/>
  <c r="K226" i="21"/>
  <c r="K80" i="18"/>
  <c r="C184" i="21"/>
  <c r="C189" i="21"/>
  <c r="C226" i="21"/>
  <c r="K189" i="21"/>
  <c r="G188" i="21"/>
  <c r="K234" i="21"/>
  <c r="C187" i="21"/>
  <c r="K184" i="21"/>
  <c r="G233" i="21"/>
  <c r="G182" i="21"/>
  <c r="C181" i="21"/>
  <c r="O50" i="22"/>
  <c r="O64" i="6" s="1"/>
  <c r="O137" i="6" s="1"/>
  <c r="O68" i="22"/>
  <c r="K50" i="22"/>
  <c r="K64" i="6" s="1"/>
  <c r="K137" i="6" s="1"/>
  <c r="K68" i="22"/>
  <c r="G50" i="22"/>
  <c r="G64" i="6" s="1"/>
  <c r="G137" i="6" s="1"/>
  <c r="G68" i="22"/>
  <c r="C50" i="22"/>
  <c r="C64" i="6" s="1"/>
  <c r="C137" i="6" s="1"/>
  <c r="Q129" i="24"/>
  <c r="N62" i="10"/>
  <c r="F62" i="10"/>
  <c r="P92" i="14"/>
  <c r="L92" i="14"/>
  <c r="H92" i="14"/>
  <c r="D92" i="14"/>
  <c r="P69" i="14"/>
  <c r="L69" i="14"/>
  <c r="H69" i="14"/>
  <c r="D69" i="14"/>
  <c r="P100" i="14"/>
  <c r="P161" i="6" s="1"/>
  <c r="P98" i="14"/>
  <c r="P159" i="6" s="1"/>
  <c r="P49" i="6"/>
  <c r="L49" i="6"/>
  <c r="H49" i="6"/>
  <c r="D49" i="6"/>
  <c r="P48" i="6"/>
  <c r="L48" i="6"/>
  <c r="H48" i="6"/>
  <c r="D48" i="6"/>
  <c r="P47" i="6"/>
  <c r="L47" i="6"/>
  <c r="H47" i="6"/>
  <c r="D47" i="6"/>
  <c r="P46" i="6"/>
  <c r="L46" i="6"/>
  <c r="H46" i="6"/>
  <c r="D46" i="6"/>
  <c r="P45" i="6"/>
  <c r="L45" i="6"/>
  <c r="H45" i="6"/>
  <c r="D45" i="6"/>
  <c r="P44" i="6"/>
  <c r="L44" i="6"/>
  <c r="H44" i="6"/>
  <c r="D44" i="6"/>
  <c r="P43" i="6"/>
  <c r="L43" i="6"/>
  <c r="H43" i="6"/>
  <c r="D43" i="6"/>
  <c r="P41" i="6"/>
  <c r="L41" i="6"/>
  <c r="H41" i="6"/>
  <c r="D41" i="6"/>
  <c r="P40" i="6"/>
  <c r="L40" i="6"/>
  <c r="H40" i="6"/>
  <c r="D40" i="6"/>
  <c r="P38" i="6"/>
  <c r="L38" i="6"/>
  <c r="H38" i="6"/>
  <c r="D38" i="6"/>
  <c r="P37" i="6"/>
  <c r="L37" i="6"/>
  <c r="H37" i="6"/>
  <c r="D37" i="6"/>
  <c r="P36" i="6"/>
  <c r="L36" i="6"/>
  <c r="H36" i="6"/>
  <c r="D36" i="6"/>
  <c r="P35" i="6"/>
  <c r="L35" i="6"/>
  <c r="H35" i="6"/>
  <c r="D35" i="6"/>
  <c r="P34" i="6"/>
  <c r="L34" i="6"/>
  <c r="H34" i="6"/>
  <c r="D34" i="6"/>
  <c r="P31" i="6"/>
  <c r="L31" i="6"/>
  <c r="H31" i="6"/>
  <c r="D31" i="6"/>
  <c r="P29" i="6"/>
  <c r="L29" i="6"/>
  <c r="L127" i="6" s="1"/>
  <c r="H29" i="6"/>
  <c r="H127" i="6" s="1"/>
  <c r="D29" i="6"/>
  <c r="D127" i="6" s="1"/>
  <c r="O200" i="15"/>
  <c r="K200" i="15"/>
  <c r="C183" i="15"/>
  <c r="G167" i="15"/>
  <c r="O158" i="15"/>
  <c r="O253" i="16"/>
  <c r="K253" i="16"/>
  <c r="G253" i="16"/>
  <c r="C253" i="16"/>
  <c r="O252" i="16"/>
  <c r="K252" i="16"/>
  <c r="G252" i="16"/>
  <c r="C252" i="16"/>
  <c r="O251" i="16"/>
  <c r="K251" i="16"/>
  <c r="G251" i="16"/>
  <c r="C251" i="16"/>
  <c r="O250" i="16"/>
  <c r="K250" i="16"/>
  <c r="G250" i="16"/>
  <c r="C250" i="16"/>
  <c r="O249" i="16"/>
  <c r="K249" i="16"/>
  <c r="G249" i="16"/>
  <c r="C249" i="16"/>
  <c r="O243" i="16"/>
  <c r="K243" i="16"/>
  <c r="G243" i="16"/>
  <c r="C243" i="16"/>
  <c r="O242" i="16"/>
  <c r="K242" i="16"/>
  <c r="G242" i="16"/>
  <c r="C242" i="16"/>
  <c r="O241" i="16"/>
  <c r="K241" i="16"/>
  <c r="G241" i="16"/>
  <c r="C241" i="16"/>
  <c r="O240" i="16"/>
  <c r="K240" i="16"/>
  <c r="G240" i="16"/>
  <c r="C240" i="16"/>
  <c r="O235" i="16"/>
  <c r="K235" i="16"/>
  <c r="G235" i="16"/>
  <c r="C235" i="16"/>
  <c r="O233" i="15"/>
  <c r="K233" i="16"/>
  <c r="G233" i="15"/>
  <c r="C233" i="16"/>
  <c r="O232" i="15"/>
  <c r="K232" i="16"/>
  <c r="G232" i="15"/>
  <c r="C232" i="16"/>
  <c r="O231" i="15"/>
  <c r="K231" i="16"/>
  <c r="G231" i="15"/>
  <c r="C231" i="16"/>
  <c r="O230" i="15"/>
  <c r="K230" i="16"/>
  <c r="G230" i="15"/>
  <c r="C230" i="16"/>
  <c r="O229" i="16"/>
  <c r="K229" i="16"/>
  <c r="G229" i="16"/>
  <c r="C229" i="16"/>
  <c r="O224" i="15"/>
  <c r="K224" i="16"/>
  <c r="G224" i="15"/>
  <c r="C224" i="16"/>
  <c r="O223" i="15"/>
  <c r="K223" i="16"/>
  <c r="G223" i="15"/>
  <c r="C223" i="16"/>
  <c r="O222" i="15"/>
  <c r="K222" i="16"/>
  <c r="G222" i="15"/>
  <c r="C222" i="16"/>
  <c r="O221" i="15"/>
  <c r="K221" i="16"/>
  <c r="G221" i="15"/>
  <c r="C221" i="16"/>
  <c r="F200" i="16"/>
  <c r="B200" i="16"/>
  <c r="N183" i="16"/>
  <c r="N167" i="16"/>
  <c r="H257" i="17"/>
  <c r="H256" i="17"/>
  <c r="H255" i="17"/>
  <c r="H254" i="17"/>
  <c r="H237" i="17"/>
  <c r="H236" i="17"/>
  <c r="H234" i="17"/>
  <c r="H216" i="17"/>
  <c r="O183" i="17"/>
  <c r="K183" i="17"/>
  <c r="C183" i="17"/>
  <c r="H181" i="17"/>
  <c r="C158" i="17"/>
  <c r="I94" i="18"/>
  <c r="M89" i="18"/>
  <c r="K75" i="18"/>
  <c r="Q246" i="19"/>
  <c r="M245" i="19"/>
  <c r="Q244" i="19"/>
  <c r="M243" i="19"/>
  <c r="Q242" i="19"/>
  <c r="M241" i="19"/>
  <c r="Q240" i="19"/>
  <c r="M239" i="19"/>
  <c r="Q238" i="19"/>
  <c r="Q235" i="19"/>
  <c r="E235" i="19"/>
  <c r="Q233" i="19"/>
  <c r="E233" i="19"/>
  <c r="Q231" i="19"/>
  <c r="E231" i="19"/>
  <c r="Q229" i="19"/>
  <c r="E229" i="19"/>
  <c r="Q227" i="19"/>
  <c r="E227" i="19"/>
  <c r="E224" i="19"/>
  <c r="I223" i="19"/>
  <c r="E222" i="19"/>
  <c r="I221" i="19"/>
  <c r="E220" i="19"/>
  <c r="I219" i="19"/>
  <c r="E218" i="19"/>
  <c r="I217" i="19"/>
  <c r="E216" i="19"/>
  <c r="I215" i="19"/>
  <c r="Q191" i="19"/>
  <c r="M191" i="19"/>
  <c r="I191" i="19"/>
  <c r="E191" i="19"/>
  <c r="Q187" i="19"/>
  <c r="M187" i="19"/>
  <c r="I187" i="19"/>
  <c r="E187" i="19"/>
  <c r="Q184" i="19"/>
  <c r="M184" i="19"/>
  <c r="I184" i="19"/>
  <c r="E184" i="19"/>
  <c r="Q181" i="19"/>
  <c r="M181" i="19"/>
  <c r="I181" i="19"/>
  <c r="E181" i="19"/>
  <c r="Q180" i="19"/>
  <c r="M180" i="19"/>
  <c r="I180" i="19"/>
  <c r="E180" i="19"/>
  <c r="Q179" i="19"/>
  <c r="M179" i="19"/>
  <c r="I179" i="19"/>
  <c r="E179" i="19"/>
  <c r="Q178" i="19"/>
  <c r="M178" i="19"/>
  <c r="I178" i="19"/>
  <c r="E178" i="19"/>
  <c r="Q177" i="19"/>
  <c r="M177" i="19"/>
  <c r="I177" i="19"/>
  <c r="E177" i="19"/>
  <c r="Q176" i="19"/>
  <c r="M176" i="19"/>
  <c r="I176" i="19"/>
  <c r="E176" i="19"/>
  <c r="K246" i="20"/>
  <c r="K246" i="19"/>
  <c r="C246" i="20"/>
  <c r="C246" i="19"/>
  <c r="K245" i="20"/>
  <c r="K245" i="19"/>
  <c r="G245" i="20"/>
  <c r="G245" i="21"/>
  <c r="C245" i="20"/>
  <c r="C245" i="19"/>
  <c r="K244" i="20"/>
  <c r="K244" i="19"/>
  <c r="C244" i="20"/>
  <c r="C244" i="21"/>
  <c r="C244" i="19"/>
  <c r="K243" i="20"/>
  <c r="K243" i="19"/>
  <c r="C243" i="20"/>
  <c r="C243" i="19"/>
  <c r="K242" i="20"/>
  <c r="K242" i="21"/>
  <c r="K242" i="19"/>
  <c r="C242" i="20"/>
  <c r="C242" i="19"/>
  <c r="K241" i="20"/>
  <c r="K241" i="19"/>
  <c r="C241" i="20"/>
  <c r="C241" i="19"/>
  <c r="K240" i="20"/>
  <c r="K240" i="19"/>
  <c r="C240" i="20"/>
  <c r="C240" i="19"/>
  <c r="K239" i="20"/>
  <c r="K239" i="19"/>
  <c r="C239" i="20"/>
  <c r="C239" i="19"/>
  <c r="K238" i="20"/>
  <c r="K238" i="19"/>
  <c r="C238" i="20"/>
  <c r="C238" i="19"/>
  <c r="G237" i="20"/>
  <c r="G237" i="21"/>
  <c r="O235" i="20"/>
  <c r="O235" i="19"/>
  <c r="G235" i="20"/>
  <c r="G235" i="19"/>
  <c r="O234" i="20"/>
  <c r="O234" i="19"/>
  <c r="G234" i="20"/>
  <c r="G234" i="19"/>
  <c r="C234" i="20"/>
  <c r="C234" i="21"/>
  <c r="O233" i="20"/>
  <c r="O233" i="19"/>
  <c r="G233" i="20"/>
  <c r="G233" i="19"/>
  <c r="O232" i="20"/>
  <c r="O232" i="19"/>
  <c r="K232" i="20"/>
  <c r="K232" i="21"/>
  <c r="G232" i="20"/>
  <c r="G232" i="19"/>
  <c r="O231" i="20"/>
  <c r="O231" i="19"/>
  <c r="G231" i="20"/>
  <c r="G231" i="21"/>
  <c r="G231" i="19"/>
  <c r="O230" i="20"/>
  <c r="O230" i="19"/>
  <c r="G230" i="20"/>
  <c r="G230" i="19"/>
  <c r="O229" i="20"/>
  <c r="O229" i="19"/>
  <c r="G229" i="20"/>
  <c r="G229" i="19"/>
  <c r="O228" i="20"/>
  <c r="O228" i="19"/>
  <c r="G228" i="20"/>
  <c r="G228" i="19"/>
  <c r="O227" i="20"/>
  <c r="O227" i="19"/>
  <c r="G227" i="20"/>
  <c r="G227" i="19"/>
  <c r="K224" i="20"/>
  <c r="K224" i="19"/>
  <c r="C224" i="20"/>
  <c r="C224" i="19"/>
  <c r="K223" i="20"/>
  <c r="K223" i="19"/>
  <c r="C223" i="20"/>
  <c r="C223" i="19"/>
  <c r="K222" i="20"/>
  <c r="K222" i="19"/>
  <c r="C222" i="20"/>
  <c r="C222" i="19"/>
  <c r="K221" i="20"/>
  <c r="K221" i="19"/>
  <c r="C221" i="20"/>
  <c r="C221" i="19"/>
  <c r="K220" i="20"/>
  <c r="K220" i="19"/>
  <c r="C220" i="20"/>
  <c r="C220" i="19"/>
  <c r="K219" i="20"/>
  <c r="K219" i="19"/>
  <c r="C219" i="20"/>
  <c r="C219" i="19"/>
  <c r="K218" i="20"/>
  <c r="K218" i="19"/>
  <c r="C218" i="20"/>
  <c r="C218" i="19"/>
  <c r="K217" i="20"/>
  <c r="K217" i="19"/>
  <c r="C217" i="20"/>
  <c r="C217" i="19"/>
  <c r="K216" i="20"/>
  <c r="K216" i="19"/>
  <c r="C216" i="20"/>
  <c r="C216" i="19"/>
  <c r="K215" i="20"/>
  <c r="K215" i="19"/>
  <c r="C215" i="20"/>
  <c r="C215" i="19"/>
  <c r="P157" i="20"/>
  <c r="O98" i="18"/>
  <c r="G98" i="18"/>
  <c r="O97" i="18"/>
  <c r="G97" i="18"/>
  <c r="C245" i="21"/>
  <c r="G242" i="21"/>
  <c r="K233" i="21"/>
  <c r="C231" i="21"/>
  <c r="G222" i="21"/>
  <c r="K214" i="21"/>
  <c r="D210" i="21"/>
  <c r="D198" i="21"/>
  <c r="D197" i="21"/>
  <c r="D196" i="21"/>
  <c r="D195" i="21"/>
  <c r="C192" i="21"/>
  <c r="K182" i="21"/>
  <c r="C180" i="21"/>
  <c r="K165" i="21"/>
  <c r="O170" i="21"/>
  <c r="O173" i="21"/>
  <c r="K173" i="21"/>
  <c r="G214" i="21"/>
  <c r="C173" i="21"/>
  <c r="G170" i="21"/>
  <c r="K169" i="21"/>
  <c r="C169" i="21"/>
  <c r="O223" i="21"/>
  <c r="G168" i="21"/>
  <c r="G223" i="21"/>
  <c r="K166" i="21"/>
  <c r="C166" i="21"/>
  <c r="O165" i="21"/>
  <c r="O222" i="21"/>
  <c r="K222" i="21"/>
  <c r="G165" i="21"/>
  <c r="C222" i="21"/>
  <c r="O164" i="21"/>
  <c r="O221" i="21"/>
  <c r="K164" i="21"/>
  <c r="G221" i="21"/>
  <c r="C164" i="21"/>
  <c r="O162" i="21"/>
  <c r="O219" i="21"/>
  <c r="K219" i="21"/>
  <c r="G162" i="21"/>
  <c r="C219" i="21"/>
  <c r="C68" i="22"/>
  <c r="P203" i="24"/>
  <c r="G162" i="24"/>
  <c r="M183" i="17"/>
  <c r="E183" i="17"/>
  <c r="Q158" i="17"/>
  <c r="Q75" i="18"/>
  <c r="M75" i="18"/>
  <c r="I75" i="18"/>
  <c r="E75" i="18"/>
  <c r="Q51" i="18"/>
  <c r="Q60" i="6" s="1"/>
  <c r="Q133" i="6" s="1"/>
  <c r="M51" i="18"/>
  <c r="M60" i="6" s="1"/>
  <c r="M133" i="6" s="1"/>
  <c r="I51" i="18"/>
  <c r="I60" i="6" s="1"/>
  <c r="I133" i="6" s="1"/>
  <c r="E51" i="18"/>
  <c r="E60" i="6" s="1"/>
  <c r="E133" i="6" s="1"/>
  <c r="P194" i="20"/>
  <c r="G175" i="20"/>
  <c r="K78" i="18"/>
  <c r="K107" i="6" s="1"/>
  <c r="K100" i="18"/>
  <c r="K163" i="6" s="1"/>
  <c r="P58" i="22"/>
  <c r="P111" i="6" s="1"/>
  <c r="D58" i="22"/>
  <c r="D111" i="6" s="1"/>
  <c r="D76" i="22"/>
  <c r="D167" i="6" s="1"/>
  <c r="O202" i="23"/>
  <c r="L211" i="24"/>
  <c r="L175" i="23"/>
  <c r="H211" i="24"/>
  <c r="H175" i="23"/>
  <c r="D211" i="24"/>
  <c r="D175" i="23"/>
  <c r="P210" i="25"/>
  <c r="P210" i="24"/>
  <c r="P172" i="23"/>
  <c r="L210" i="25"/>
  <c r="L172" i="23"/>
  <c r="H210" i="25"/>
  <c r="H210" i="24"/>
  <c r="H172" i="23"/>
  <c r="D210" i="25"/>
  <c r="D210" i="24"/>
  <c r="D172" i="23"/>
  <c r="P171" i="23"/>
  <c r="P209" i="24"/>
  <c r="L209" i="24"/>
  <c r="L171" i="23"/>
  <c r="H209" i="24"/>
  <c r="H171" i="23"/>
  <c r="D209" i="24"/>
  <c r="D171" i="23"/>
  <c r="P208" i="25"/>
  <c r="P208" i="24"/>
  <c r="P168" i="23"/>
  <c r="L208" i="25"/>
  <c r="L168" i="23"/>
  <c r="L208" i="24"/>
  <c r="H208" i="25"/>
  <c r="H208" i="24"/>
  <c r="H168" i="23"/>
  <c r="D208" i="25"/>
  <c r="D208" i="24"/>
  <c r="D168" i="23"/>
  <c r="P207" i="25"/>
  <c r="P167" i="23"/>
  <c r="L207" i="25"/>
  <c r="L207" i="24"/>
  <c r="L167" i="23"/>
  <c r="H207" i="25"/>
  <c r="H207" i="24"/>
  <c r="H167" i="23"/>
  <c r="D207" i="25"/>
  <c r="D207" i="24"/>
  <c r="D167" i="23"/>
  <c r="P206" i="24"/>
  <c r="P166" i="23"/>
  <c r="H206" i="24"/>
  <c r="H166" i="23"/>
  <c r="D206" i="24"/>
  <c r="D166" i="23"/>
  <c r="P165" i="23"/>
  <c r="P205" i="24"/>
  <c r="L205" i="24"/>
  <c r="L165" i="23"/>
  <c r="H205" i="24"/>
  <c r="H165" i="23"/>
  <c r="D205" i="24"/>
  <c r="D165" i="23"/>
  <c r="P204" i="24"/>
  <c r="P164" i="23"/>
  <c r="L164" i="23"/>
  <c r="L204" i="24"/>
  <c r="H204" i="24"/>
  <c r="H164" i="23"/>
  <c r="D204" i="24"/>
  <c r="D164" i="23"/>
  <c r="L203" i="24"/>
  <c r="L163" i="23"/>
  <c r="D203" i="24"/>
  <c r="D163" i="23"/>
  <c r="P200" i="25"/>
  <c r="P157" i="23"/>
  <c r="L200" i="25"/>
  <c r="L157" i="23"/>
  <c r="H200" i="25"/>
  <c r="H157" i="23"/>
  <c r="D200" i="25"/>
  <c r="D157" i="23"/>
  <c r="P199" i="25"/>
  <c r="P154" i="23"/>
  <c r="L199" i="25"/>
  <c r="L154" i="23"/>
  <c r="H199" i="25"/>
  <c r="H154" i="23"/>
  <c r="D199" i="25"/>
  <c r="D154" i="23"/>
  <c r="P198" i="25"/>
  <c r="P150" i="23"/>
  <c r="L198" i="25"/>
  <c r="L150" i="23"/>
  <c r="H198" i="25"/>
  <c r="H150" i="23"/>
  <c r="D198" i="25"/>
  <c r="D150" i="23"/>
  <c r="P196" i="25"/>
  <c r="P148" i="23"/>
  <c r="L196" i="25"/>
  <c r="L148" i="23"/>
  <c r="H196" i="25"/>
  <c r="H148" i="23"/>
  <c r="D196" i="25"/>
  <c r="D148" i="23"/>
  <c r="P188" i="25"/>
  <c r="P139" i="23"/>
  <c r="L188" i="25"/>
  <c r="L139" i="23"/>
  <c r="H188" i="25"/>
  <c r="H139" i="23"/>
  <c r="D188" i="25"/>
  <c r="D139" i="23"/>
  <c r="P187" i="25"/>
  <c r="P136" i="23"/>
  <c r="L187" i="25"/>
  <c r="L136" i="23"/>
  <c r="H187" i="25"/>
  <c r="H136" i="23"/>
  <c r="D187" i="25"/>
  <c r="D136" i="23"/>
  <c r="P185" i="25"/>
  <c r="P134" i="23"/>
  <c r="L185" i="25"/>
  <c r="L134" i="23"/>
  <c r="H185" i="25"/>
  <c r="H134" i="23"/>
  <c r="D185" i="25"/>
  <c r="D134" i="23"/>
  <c r="P211" i="24"/>
  <c r="L206" i="24"/>
  <c r="N58" i="22"/>
  <c r="N111" i="6" s="1"/>
  <c r="N76" i="22"/>
  <c r="N167" i="6" s="1"/>
  <c r="J58" i="22"/>
  <c r="J111" i="6" s="1"/>
  <c r="J76" i="22"/>
  <c r="J167" i="6" s="1"/>
  <c r="Q50" i="22"/>
  <c r="Q64" i="6" s="1"/>
  <c r="Q137" i="6" s="1"/>
  <c r="M50" i="22"/>
  <c r="M64" i="6" s="1"/>
  <c r="M137" i="6" s="1"/>
  <c r="I50" i="22"/>
  <c r="I64" i="6" s="1"/>
  <c r="I137" i="6" s="1"/>
  <c r="E50" i="22"/>
  <c r="E64" i="6" s="1"/>
  <c r="E137" i="6" s="1"/>
  <c r="I162" i="23"/>
  <c r="N210" i="25"/>
  <c r="N210" i="24"/>
  <c r="J210" i="25"/>
  <c r="J210" i="24"/>
  <c r="B210" i="25"/>
  <c r="B210" i="24"/>
  <c r="N208" i="25"/>
  <c r="N208" i="24"/>
  <c r="J208" i="25"/>
  <c r="J208" i="24"/>
  <c r="B208" i="25"/>
  <c r="B208" i="24"/>
  <c r="N207" i="25"/>
  <c r="N207" i="24"/>
  <c r="J207" i="25"/>
  <c r="J207" i="24"/>
  <c r="B207" i="25"/>
  <c r="B207" i="24"/>
  <c r="J200" i="25"/>
  <c r="J200" i="24"/>
  <c r="F200" i="25"/>
  <c r="F200" i="24"/>
  <c r="N199" i="25"/>
  <c r="N199" i="24"/>
  <c r="J199" i="25"/>
  <c r="J199" i="24"/>
  <c r="B199" i="25"/>
  <c r="B199" i="24"/>
  <c r="J198" i="25"/>
  <c r="J198" i="24"/>
  <c r="F198" i="25"/>
  <c r="F198" i="24"/>
  <c r="J196" i="25"/>
  <c r="J196" i="24"/>
  <c r="F196" i="25"/>
  <c r="F196" i="24"/>
  <c r="N188" i="25"/>
  <c r="N188" i="24"/>
  <c r="J188" i="25"/>
  <c r="J188" i="24"/>
  <c r="B188" i="25"/>
  <c r="B188" i="24"/>
  <c r="J187" i="25"/>
  <c r="J187" i="24"/>
  <c r="F187" i="25"/>
  <c r="F187" i="24"/>
  <c r="J185" i="25"/>
  <c r="J185" i="24"/>
  <c r="F185" i="25"/>
  <c r="F185" i="24"/>
  <c r="F211" i="24"/>
  <c r="F207" i="24"/>
  <c r="F199" i="24"/>
  <c r="N196" i="24"/>
  <c r="N187" i="24"/>
  <c r="B185" i="24"/>
  <c r="F182" i="24"/>
  <c r="N166" i="25"/>
  <c r="N206" i="25"/>
  <c r="J166" i="25"/>
  <c r="J206" i="25"/>
  <c r="B166" i="25"/>
  <c r="B206" i="25"/>
  <c r="N165" i="25"/>
  <c r="N205" i="25"/>
  <c r="J165" i="25"/>
  <c r="J205" i="25"/>
  <c r="B165" i="25"/>
  <c r="B205" i="25"/>
  <c r="N164" i="25"/>
  <c r="N204" i="25"/>
  <c r="J164" i="25"/>
  <c r="J204" i="25"/>
  <c r="B164" i="25"/>
  <c r="B204" i="25"/>
  <c r="N163" i="25"/>
  <c r="N203" i="25"/>
  <c r="J163" i="25"/>
  <c r="J203" i="25"/>
  <c r="B163" i="25"/>
  <c r="B203" i="25"/>
  <c r="P189" i="25"/>
  <c r="P140" i="25"/>
  <c r="H140" i="25"/>
  <c r="H189" i="25"/>
  <c r="D189" i="25"/>
  <c r="D140" i="25"/>
  <c r="P135" i="25"/>
  <c r="P186" i="25"/>
  <c r="L135" i="25"/>
  <c r="L186" i="25"/>
  <c r="H135" i="25"/>
  <c r="H186" i="25"/>
  <c r="D135" i="25"/>
  <c r="D186" i="25"/>
  <c r="P133" i="25"/>
  <c r="P184" i="25"/>
  <c r="L133" i="25"/>
  <c r="L184" i="25"/>
  <c r="H133" i="25"/>
  <c r="H184" i="25"/>
  <c r="D133" i="25"/>
  <c r="D184" i="25"/>
  <c r="P132" i="25"/>
  <c r="P183" i="25"/>
  <c r="L132" i="25"/>
  <c r="L183" i="25"/>
  <c r="H132" i="25"/>
  <c r="H183" i="25"/>
  <c r="D132" i="25"/>
  <c r="D183" i="25"/>
  <c r="P131" i="25"/>
  <c r="P182" i="25"/>
  <c r="L131" i="25"/>
  <c r="L182" i="25"/>
  <c r="H131" i="25"/>
  <c r="H182" i="25"/>
  <c r="D131" i="25"/>
  <c r="D182" i="25"/>
  <c r="P130" i="25"/>
  <c r="P181" i="25"/>
  <c r="L130" i="25"/>
  <c r="L181" i="25"/>
  <c r="H130" i="25"/>
  <c r="H181" i="25"/>
  <c r="D130" i="25"/>
  <c r="D181" i="25"/>
  <c r="P75" i="18"/>
  <c r="L75" i="18"/>
  <c r="H75" i="18"/>
  <c r="D75" i="18"/>
  <c r="O51" i="18"/>
  <c r="O60" i="6" s="1"/>
  <c r="O133" i="6" s="1"/>
  <c r="K51" i="18"/>
  <c r="K60" i="6" s="1"/>
  <c r="K133" i="6" s="1"/>
  <c r="G51" i="18"/>
  <c r="G60" i="6" s="1"/>
  <c r="G133" i="6" s="1"/>
  <c r="C51" i="18"/>
  <c r="C60" i="6" s="1"/>
  <c r="C133" i="6" s="1"/>
  <c r="H194" i="19"/>
  <c r="P245" i="21"/>
  <c r="L245" i="21"/>
  <c r="H245" i="21"/>
  <c r="D245" i="21"/>
  <c r="P244" i="21"/>
  <c r="L244" i="21"/>
  <c r="H244" i="21"/>
  <c r="D244" i="21"/>
  <c r="P243" i="21"/>
  <c r="L243" i="21"/>
  <c r="H243" i="21"/>
  <c r="D243" i="21"/>
  <c r="P242" i="21"/>
  <c r="L242" i="21"/>
  <c r="H242" i="21"/>
  <c r="D242" i="21"/>
  <c r="P237" i="21"/>
  <c r="L237" i="21"/>
  <c r="H237" i="21"/>
  <c r="D237" i="21"/>
  <c r="P234" i="21"/>
  <c r="L234" i="21"/>
  <c r="H234" i="21"/>
  <c r="D234" i="21"/>
  <c r="P233" i="21"/>
  <c r="L233" i="21"/>
  <c r="H233" i="21"/>
  <c r="D233" i="21"/>
  <c r="P232" i="21"/>
  <c r="L232" i="21"/>
  <c r="H232" i="21"/>
  <c r="D232" i="21"/>
  <c r="P231" i="21"/>
  <c r="L231" i="21"/>
  <c r="H231" i="21"/>
  <c r="D231" i="21"/>
  <c r="P237" i="20"/>
  <c r="H237" i="20"/>
  <c r="P234" i="20"/>
  <c r="H234" i="20"/>
  <c r="P233" i="20"/>
  <c r="H233" i="20"/>
  <c r="P232" i="20"/>
  <c r="H232" i="20"/>
  <c r="P231" i="20"/>
  <c r="H231" i="20"/>
  <c r="P223" i="20"/>
  <c r="H223" i="20"/>
  <c r="P222" i="20"/>
  <c r="H222" i="20"/>
  <c r="P221" i="20"/>
  <c r="H221" i="20"/>
  <c r="P219" i="20"/>
  <c r="H219" i="20"/>
  <c r="Q194" i="20"/>
  <c r="E175" i="20"/>
  <c r="I157" i="20"/>
  <c r="E157" i="20"/>
  <c r="K244" i="21"/>
  <c r="G243" i="21"/>
  <c r="C242" i="21"/>
  <c r="C232" i="21"/>
  <c r="J70" i="22"/>
  <c r="J69" i="22"/>
  <c r="J68" i="22"/>
  <c r="E68" i="22"/>
  <c r="H58" i="22"/>
  <c r="Q55" i="22"/>
  <c r="M55" i="22"/>
  <c r="I55" i="22"/>
  <c r="E55" i="22"/>
  <c r="D50" i="22"/>
  <c r="D64" i="6" s="1"/>
  <c r="D137" i="6" s="1"/>
  <c r="D68" i="22"/>
  <c r="L50" i="22"/>
  <c r="G211" i="23"/>
  <c r="M210" i="23"/>
  <c r="C210" i="23"/>
  <c r="G209" i="23"/>
  <c r="M208" i="23"/>
  <c r="C208" i="23"/>
  <c r="G207" i="23"/>
  <c r="M206" i="23"/>
  <c r="C206" i="23"/>
  <c r="G205" i="23"/>
  <c r="C204" i="23"/>
  <c r="G203" i="23"/>
  <c r="Q200" i="23"/>
  <c r="G200" i="23"/>
  <c r="K199" i="23"/>
  <c r="Q198" i="23"/>
  <c r="G198" i="23"/>
  <c r="K197" i="23"/>
  <c r="Q196" i="23"/>
  <c r="G196" i="23"/>
  <c r="K195" i="23"/>
  <c r="Q194" i="23"/>
  <c r="G194" i="23"/>
  <c r="K193" i="23"/>
  <c r="G192" i="23"/>
  <c r="O189" i="23"/>
  <c r="E189" i="23"/>
  <c r="K188" i="23"/>
  <c r="O187" i="23"/>
  <c r="E187" i="23"/>
  <c r="K186" i="23"/>
  <c r="O185" i="23"/>
  <c r="E185" i="23"/>
  <c r="K184" i="23"/>
  <c r="O183" i="23"/>
  <c r="E183" i="23"/>
  <c r="K182" i="23"/>
  <c r="O181" i="23"/>
  <c r="N140" i="23"/>
  <c r="J140" i="23"/>
  <c r="F140" i="23"/>
  <c r="N139" i="23"/>
  <c r="J139" i="23"/>
  <c r="F139" i="23"/>
  <c r="B139" i="23"/>
  <c r="N136" i="23"/>
  <c r="J136" i="23"/>
  <c r="F136" i="23"/>
  <c r="B136" i="23"/>
  <c r="N135" i="23"/>
  <c r="J135" i="23"/>
  <c r="B135" i="23"/>
  <c r="N134" i="23"/>
  <c r="J134" i="23"/>
  <c r="F134" i="23"/>
  <c r="B134" i="23"/>
  <c r="N133" i="23"/>
  <c r="J133" i="23"/>
  <c r="F133" i="23"/>
  <c r="B133" i="23"/>
  <c r="J132" i="23"/>
  <c r="F132" i="23"/>
  <c r="B132" i="23"/>
  <c r="N131" i="23"/>
  <c r="J131" i="23"/>
  <c r="B131" i="23"/>
  <c r="N130" i="23"/>
  <c r="J130" i="23"/>
  <c r="F130" i="23"/>
  <c r="Q211" i="24"/>
  <c r="Q211" i="23"/>
  <c r="M211" i="24"/>
  <c r="I211" i="24"/>
  <c r="I211" i="23"/>
  <c r="E211" i="24"/>
  <c r="Q210" i="24"/>
  <c r="Q210" i="23"/>
  <c r="M210" i="24"/>
  <c r="M210" i="25"/>
  <c r="I210" i="24"/>
  <c r="I210" i="23"/>
  <c r="E210" i="24"/>
  <c r="E210" i="25"/>
  <c r="Q209" i="24"/>
  <c r="Q209" i="23"/>
  <c r="M209" i="24"/>
  <c r="I209" i="24"/>
  <c r="I209" i="23"/>
  <c r="E209" i="24"/>
  <c r="Q208" i="24"/>
  <c r="Q208" i="23"/>
  <c r="M208" i="24"/>
  <c r="M208" i="25"/>
  <c r="I208" i="24"/>
  <c r="I208" i="23"/>
  <c r="E208" i="24"/>
  <c r="E208" i="25"/>
  <c r="Q207" i="24"/>
  <c r="Q207" i="23"/>
  <c r="M207" i="24"/>
  <c r="M207" i="25"/>
  <c r="I207" i="24"/>
  <c r="I207" i="23"/>
  <c r="E207" i="24"/>
  <c r="E207" i="25"/>
  <c r="Q206" i="24"/>
  <c r="Q206" i="23"/>
  <c r="M206" i="24"/>
  <c r="I206" i="24"/>
  <c r="I206" i="23"/>
  <c r="E206" i="24"/>
  <c r="Q205" i="24"/>
  <c r="Q205" i="23"/>
  <c r="M205" i="24"/>
  <c r="I205" i="24"/>
  <c r="I205" i="23"/>
  <c r="E205" i="24"/>
  <c r="Q204" i="24"/>
  <c r="Q204" i="23"/>
  <c r="M204" i="24"/>
  <c r="I204" i="24"/>
  <c r="I204" i="23"/>
  <c r="E204" i="24"/>
  <c r="Q203" i="24"/>
  <c r="Q203" i="23"/>
  <c r="M203" i="24"/>
  <c r="I203" i="24"/>
  <c r="I203" i="23"/>
  <c r="E203" i="24"/>
  <c r="M202" i="24"/>
  <c r="I202" i="24"/>
  <c r="E202" i="24"/>
  <c r="Q200" i="24"/>
  <c r="M200" i="24"/>
  <c r="M200" i="23"/>
  <c r="I200" i="24"/>
  <c r="E200" i="24"/>
  <c r="E200" i="25"/>
  <c r="E200" i="23"/>
  <c r="Q199" i="24"/>
  <c r="M199" i="24"/>
  <c r="M199" i="25"/>
  <c r="M199" i="23"/>
  <c r="I199" i="24"/>
  <c r="E199" i="24"/>
  <c r="E199" i="25"/>
  <c r="E199" i="23"/>
  <c r="Q198" i="24"/>
  <c r="M198" i="24"/>
  <c r="M198" i="25"/>
  <c r="M198" i="23"/>
  <c r="I198" i="24"/>
  <c r="E198" i="24"/>
  <c r="E198" i="25"/>
  <c r="E198" i="23"/>
  <c r="Q197" i="24"/>
  <c r="M197" i="24"/>
  <c r="M197" i="23"/>
  <c r="I197" i="24"/>
  <c r="E197" i="24"/>
  <c r="E197" i="23"/>
  <c r="Q196" i="24"/>
  <c r="M196" i="24"/>
  <c r="M196" i="25"/>
  <c r="M196" i="23"/>
  <c r="I196" i="24"/>
  <c r="E196" i="24"/>
  <c r="E196" i="23"/>
  <c r="Q195" i="24"/>
  <c r="M195" i="24"/>
  <c r="M195" i="23"/>
  <c r="I195" i="24"/>
  <c r="E195" i="24"/>
  <c r="E195" i="23"/>
  <c r="Q194" i="24"/>
  <c r="M194" i="24"/>
  <c r="M194" i="23"/>
  <c r="I194" i="24"/>
  <c r="E194" i="24"/>
  <c r="E194" i="23"/>
  <c r="Q193" i="24"/>
  <c r="M193" i="24"/>
  <c r="M193" i="23"/>
  <c r="I193" i="24"/>
  <c r="E193" i="24"/>
  <c r="E193" i="23"/>
  <c r="Q192" i="24"/>
  <c r="M192" i="24"/>
  <c r="M192" i="23"/>
  <c r="I192" i="24"/>
  <c r="E192" i="24"/>
  <c r="E192" i="23"/>
  <c r="Q191" i="24"/>
  <c r="M191" i="24"/>
  <c r="I191" i="24"/>
  <c r="E191" i="24"/>
  <c r="Q189" i="24"/>
  <c r="Q189" i="23"/>
  <c r="M189" i="24"/>
  <c r="I189" i="24"/>
  <c r="I189" i="23"/>
  <c r="E189" i="24"/>
  <c r="Q188" i="24"/>
  <c r="Q188" i="23"/>
  <c r="M188" i="24"/>
  <c r="M188" i="25"/>
  <c r="I188" i="24"/>
  <c r="I188" i="23"/>
  <c r="E188" i="24"/>
  <c r="E188" i="25"/>
  <c r="Q187" i="23"/>
  <c r="I187" i="23"/>
  <c r="Q186" i="23"/>
  <c r="I186" i="23"/>
  <c r="Q185" i="23"/>
  <c r="I185" i="23"/>
  <c r="Q184" i="23"/>
  <c r="I184" i="23"/>
  <c r="Q183" i="23"/>
  <c r="I183" i="23"/>
  <c r="Q182" i="23"/>
  <c r="I182" i="23"/>
  <c r="Q181" i="23"/>
  <c r="I181" i="23"/>
  <c r="F208" i="24"/>
  <c r="F204" i="24"/>
  <c r="N198" i="24"/>
  <c r="B196" i="24"/>
  <c r="B187" i="24"/>
  <c r="O245" i="21"/>
  <c r="O244" i="21"/>
  <c r="O243" i="21"/>
  <c r="O242" i="21"/>
  <c r="O237" i="21"/>
  <c r="O234" i="21"/>
  <c r="O233" i="21"/>
  <c r="O232" i="21"/>
  <c r="O231" i="21"/>
  <c r="N74" i="22"/>
  <c r="J74" i="22"/>
  <c r="F74" i="22"/>
  <c r="B74" i="22"/>
  <c r="N73" i="22"/>
  <c r="J73" i="22"/>
  <c r="F73" i="22"/>
  <c r="B73" i="22"/>
  <c r="N72" i="22"/>
  <c r="J72" i="22"/>
  <c r="F72" i="22"/>
  <c r="B72" i="22"/>
  <c r="B70" i="22"/>
  <c r="B69" i="22"/>
  <c r="M68" i="22"/>
  <c r="B68" i="22"/>
  <c r="B58" i="22"/>
  <c r="B111" i="6" s="1"/>
  <c r="B76" i="22"/>
  <c r="B167" i="6" s="1"/>
  <c r="O55" i="22"/>
  <c r="K55" i="22"/>
  <c r="G55" i="22"/>
  <c r="C55" i="22"/>
  <c r="C211" i="23"/>
  <c r="G210" i="23"/>
  <c r="C209" i="23"/>
  <c r="G208" i="23"/>
  <c r="C207" i="23"/>
  <c r="G206" i="23"/>
  <c r="C205" i="23"/>
  <c r="K200" i="23"/>
  <c r="G199" i="23"/>
  <c r="K198" i="23"/>
  <c r="G197" i="23"/>
  <c r="K196" i="23"/>
  <c r="G195" i="23"/>
  <c r="K194" i="23"/>
  <c r="K189" i="23"/>
  <c r="O188" i="23"/>
  <c r="K187" i="23"/>
  <c r="O186" i="23"/>
  <c r="K185" i="23"/>
  <c r="O184" i="23"/>
  <c r="K183" i="23"/>
  <c r="N175" i="23"/>
  <c r="J175" i="23"/>
  <c r="B175" i="23"/>
  <c r="N172" i="23"/>
  <c r="J172" i="23"/>
  <c r="F172" i="23"/>
  <c r="B172" i="23"/>
  <c r="N171" i="23"/>
  <c r="J171" i="23"/>
  <c r="B171" i="23"/>
  <c r="N168" i="23"/>
  <c r="J168" i="23"/>
  <c r="F168" i="23"/>
  <c r="B168" i="23"/>
  <c r="N167" i="23"/>
  <c r="J167" i="23"/>
  <c r="F167" i="23"/>
  <c r="B167" i="23"/>
  <c r="N166" i="23"/>
  <c r="J166" i="23"/>
  <c r="F166" i="23"/>
  <c r="B166" i="23"/>
  <c r="N165" i="23"/>
  <c r="J165" i="23"/>
  <c r="B165" i="23"/>
  <c r="N164" i="23"/>
  <c r="J164" i="23"/>
  <c r="B164" i="23"/>
  <c r="N163" i="23"/>
  <c r="F163" i="23"/>
  <c r="F210" i="24"/>
  <c r="B200" i="24"/>
  <c r="F188" i="24"/>
  <c r="N185" i="24"/>
  <c r="Q71" i="26"/>
  <c r="Q143" i="28"/>
  <c r="Q70" i="26"/>
  <c r="Q133" i="28"/>
  <c r="I194" i="21"/>
  <c r="N55" i="22"/>
  <c r="J55" i="22"/>
  <c r="F55" i="22"/>
  <c r="B55" i="22"/>
  <c r="N50" i="22"/>
  <c r="N64" i="6" s="1"/>
  <c r="N137" i="6" s="1"/>
  <c r="J50" i="22"/>
  <c r="F50" i="22"/>
  <c r="B50" i="22"/>
  <c r="O211" i="24"/>
  <c r="K211" i="24"/>
  <c r="G211" i="24"/>
  <c r="C211" i="24"/>
  <c r="O210" i="24"/>
  <c r="K210" i="24"/>
  <c r="G210" i="24"/>
  <c r="C210" i="24"/>
  <c r="O209" i="24"/>
  <c r="K209" i="24"/>
  <c r="G209" i="24"/>
  <c r="C209" i="24"/>
  <c r="O208" i="24"/>
  <c r="K208" i="24"/>
  <c r="G208" i="24"/>
  <c r="C208" i="24"/>
  <c r="O207" i="24"/>
  <c r="K207" i="24"/>
  <c r="G207" i="24"/>
  <c r="C207" i="24"/>
  <c r="O206" i="24"/>
  <c r="K206" i="24"/>
  <c r="G206" i="24"/>
  <c r="C206" i="24"/>
  <c r="O205" i="24"/>
  <c r="K205" i="24"/>
  <c r="G205" i="24"/>
  <c r="C205" i="24"/>
  <c r="O204" i="24"/>
  <c r="K204" i="24"/>
  <c r="G204" i="24"/>
  <c r="C204" i="24"/>
  <c r="O203" i="24"/>
  <c r="K203" i="24"/>
  <c r="G203" i="24"/>
  <c r="C203" i="24"/>
  <c r="O202" i="24"/>
  <c r="K202" i="24"/>
  <c r="G202" i="24"/>
  <c r="C202" i="24"/>
  <c r="O200" i="24"/>
  <c r="K200" i="24"/>
  <c r="G200" i="24"/>
  <c r="C200" i="24"/>
  <c r="O199" i="24"/>
  <c r="K199" i="24"/>
  <c r="G199" i="24"/>
  <c r="C199" i="24"/>
  <c r="O198" i="24"/>
  <c r="K198" i="24"/>
  <c r="G198" i="24"/>
  <c r="C198" i="24"/>
  <c r="O197" i="24"/>
  <c r="K197" i="24"/>
  <c r="G197" i="24"/>
  <c r="C197" i="24"/>
  <c r="O196" i="24"/>
  <c r="K196" i="24"/>
  <c r="G196" i="24"/>
  <c r="C196" i="24"/>
  <c r="O195" i="24"/>
  <c r="K195" i="24"/>
  <c r="G195" i="24"/>
  <c r="C195" i="24"/>
  <c r="O194" i="24"/>
  <c r="K194" i="24"/>
  <c r="G194" i="24"/>
  <c r="C194" i="24"/>
  <c r="O193" i="24"/>
  <c r="K193" i="24"/>
  <c r="G193" i="24"/>
  <c r="C193" i="24"/>
  <c r="O192" i="24"/>
  <c r="K192" i="24"/>
  <c r="G192" i="24"/>
  <c r="C192" i="24"/>
  <c r="O191" i="24"/>
  <c r="K191" i="24"/>
  <c r="G191" i="24"/>
  <c r="C191" i="24"/>
  <c r="O189" i="24"/>
  <c r="K189" i="24"/>
  <c r="G189" i="24"/>
  <c r="C189" i="24"/>
  <c r="O188" i="24"/>
  <c r="K188" i="24"/>
  <c r="G188" i="24"/>
  <c r="C188" i="24"/>
  <c r="O187" i="24"/>
  <c r="K187" i="24"/>
  <c r="G187" i="24"/>
  <c r="C187" i="24"/>
  <c r="O186" i="24"/>
  <c r="K186" i="24"/>
  <c r="G186" i="24"/>
  <c r="C186" i="24"/>
  <c r="O185" i="24"/>
  <c r="K185" i="24"/>
  <c r="G185" i="24"/>
  <c r="C185" i="24"/>
  <c r="O184" i="24"/>
  <c r="K184" i="24"/>
  <c r="G184" i="24"/>
  <c r="C184" i="24"/>
  <c r="O183" i="24"/>
  <c r="K183" i="24"/>
  <c r="G183" i="24"/>
  <c r="C183" i="24"/>
  <c r="O182" i="24"/>
  <c r="K182" i="24"/>
  <c r="G182" i="24"/>
  <c r="C182" i="24"/>
  <c r="O181" i="24"/>
  <c r="K181" i="24"/>
  <c r="G181" i="24"/>
  <c r="C181" i="24"/>
  <c r="O180" i="24"/>
  <c r="K180" i="24"/>
  <c r="G180" i="24"/>
  <c r="C180" i="24"/>
  <c r="P206" i="25"/>
  <c r="P205" i="25"/>
  <c r="P204" i="25"/>
  <c r="P203" i="25"/>
  <c r="E191" i="25"/>
  <c r="J189" i="25"/>
  <c r="E180" i="25"/>
  <c r="E138" i="25"/>
  <c r="M61" i="22"/>
  <c r="M168" i="25"/>
  <c r="M172" i="25"/>
  <c r="M176" i="25"/>
  <c r="M202" i="25"/>
  <c r="M167" i="25"/>
  <c r="M169" i="25"/>
  <c r="M173" i="25"/>
  <c r="N66" i="26"/>
  <c r="N51" i="26"/>
  <c r="N68" i="6" s="1"/>
  <c r="N141" i="6" s="1"/>
  <c r="F66" i="26"/>
  <c r="F51" i="26"/>
  <c r="B51" i="26"/>
  <c r="Q154" i="27"/>
  <c r="Q155" i="27"/>
  <c r="Q156" i="27"/>
  <c r="Q157" i="27"/>
  <c r="Q158" i="27"/>
  <c r="Q159" i="27"/>
  <c r="Q64" i="26"/>
  <c r="Q68" i="26"/>
  <c r="M64" i="26"/>
  <c r="M68" i="26"/>
  <c r="I64" i="26"/>
  <c r="I68" i="26"/>
  <c r="E64" i="26"/>
  <c r="E68" i="26"/>
  <c r="Q63" i="26"/>
  <c r="Q67" i="26"/>
  <c r="M63" i="26"/>
  <c r="M67" i="26"/>
  <c r="I63" i="26"/>
  <c r="I67" i="26"/>
  <c r="E144" i="27"/>
  <c r="E145" i="27"/>
  <c r="E146" i="27"/>
  <c r="E147" i="27"/>
  <c r="E148" i="27"/>
  <c r="E149" i="27"/>
  <c r="E150" i="27"/>
  <c r="E151" i="27"/>
  <c r="E63" i="26"/>
  <c r="E67" i="26"/>
  <c r="Q62" i="26"/>
  <c r="Q66" i="26"/>
  <c r="M62" i="26"/>
  <c r="M66" i="26"/>
  <c r="I134" i="27"/>
  <c r="I135" i="27"/>
  <c r="I136" i="27"/>
  <c r="I137" i="27"/>
  <c r="I138" i="27"/>
  <c r="I139" i="27"/>
  <c r="I140" i="27"/>
  <c r="I141" i="27"/>
  <c r="I62" i="26"/>
  <c r="I66" i="26"/>
  <c r="E62" i="26"/>
  <c r="E66" i="26"/>
  <c r="E158" i="27"/>
  <c r="E156" i="27"/>
  <c r="E154" i="27"/>
  <c r="I150" i="27"/>
  <c r="I148" i="27"/>
  <c r="I146" i="27"/>
  <c r="I144" i="27"/>
  <c r="M140" i="27"/>
  <c r="M138" i="27"/>
  <c r="M136" i="27"/>
  <c r="M134" i="27"/>
  <c r="F119" i="27"/>
  <c r="F116" i="27"/>
  <c r="F113" i="27"/>
  <c r="F112" i="27"/>
  <c r="F111" i="27"/>
  <c r="F110" i="27"/>
  <c r="F109" i="27"/>
  <c r="F108" i="27"/>
  <c r="P123" i="27"/>
  <c r="P141" i="28"/>
  <c r="P105" i="27"/>
  <c r="L141" i="28"/>
  <c r="L105" i="27"/>
  <c r="H141" i="28"/>
  <c r="H105" i="27"/>
  <c r="D141" i="28"/>
  <c r="D105" i="27"/>
  <c r="P140" i="28"/>
  <c r="P102" i="27"/>
  <c r="L140" i="28"/>
  <c r="L102" i="27"/>
  <c r="H140" i="28"/>
  <c r="H102" i="27"/>
  <c r="D140" i="28"/>
  <c r="D102" i="27"/>
  <c r="P139" i="28"/>
  <c r="P101" i="27"/>
  <c r="L139" i="28"/>
  <c r="L101" i="27"/>
  <c r="H139" i="28"/>
  <c r="H101" i="27"/>
  <c r="D139" i="28"/>
  <c r="D101" i="27"/>
  <c r="P138" i="28"/>
  <c r="P100" i="27"/>
  <c r="L138" i="28"/>
  <c r="L100" i="27"/>
  <c r="H138" i="28"/>
  <c r="H100" i="27"/>
  <c r="D138" i="28"/>
  <c r="D100" i="27"/>
  <c r="P137" i="28"/>
  <c r="P99" i="27"/>
  <c r="L137" i="28"/>
  <c r="L99" i="27"/>
  <c r="H137" i="28"/>
  <c r="H99" i="27"/>
  <c r="D137" i="28"/>
  <c r="D99" i="27"/>
  <c r="P136" i="28"/>
  <c r="P98" i="27"/>
  <c r="L136" i="28"/>
  <c r="L98" i="27"/>
  <c r="H136" i="28"/>
  <c r="H98" i="27"/>
  <c r="D136" i="28"/>
  <c r="D98" i="27"/>
  <c r="P135" i="28"/>
  <c r="P97" i="27"/>
  <c r="L135" i="28"/>
  <c r="L97" i="27"/>
  <c r="H135" i="28"/>
  <c r="H97" i="27"/>
  <c r="D135" i="28"/>
  <c r="D97" i="27"/>
  <c r="P134" i="28"/>
  <c r="P96" i="27"/>
  <c r="L134" i="28"/>
  <c r="L96" i="27"/>
  <c r="H134" i="28"/>
  <c r="H96" i="27"/>
  <c r="D134" i="28"/>
  <c r="D96" i="27"/>
  <c r="D95" i="27" s="1"/>
  <c r="P159" i="28"/>
  <c r="P158" i="28"/>
  <c r="P157" i="28"/>
  <c r="P156" i="28"/>
  <c r="P155" i="28"/>
  <c r="P154" i="28"/>
  <c r="K123" i="29"/>
  <c r="E123" i="29"/>
  <c r="O83" i="31"/>
  <c r="M121" i="32"/>
  <c r="O129" i="24"/>
  <c r="M60" i="22"/>
  <c r="M148" i="25"/>
  <c r="M160" i="25"/>
  <c r="M191" i="25"/>
  <c r="M200" i="25"/>
  <c r="M154" i="25"/>
  <c r="E60" i="22"/>
  <c r="E152" i="25"/>
  <c r="E157" i="25"/>
  <c r="E133" i="27"/>
  <c r="D107" i="27"/>
  <c r="Q91" i="53"/>
  <c r="Q106" i="53"/>
  <c r="M106" i="53"/>
  <c r="M91" i="53"/>
  <c r="I91" i="53"/>
  <c r="I106" i="53"/>
  <c r="E91" i="53"/>
  <c r="E106" i="53"/>
  <c r="Q76" i="53"/>
  <c r="Q99" i="53"/>
  <c r="M76" i="53"/>
  <c r="M99" i="53"/>
  <c r="I76" i="53"/>
  <c r="I99" i="53"/>
  <c r="E99" i="53"/>
  <c r="E76" i="53"/>
  <c r="Q75" i="53"/>
  <c r="Q98" i="53"/>
  <c r="M98" i="53"/>
  <c r="M75" i="53"/>
  <c r="I75" i="53"/>
  <c r="I98" i="53"/>
  <c r="E98" i="53"/>
  <c r="E75" i="53"/>
  <c r="Q74" i="53"/>
  <c r="Q97" i="53"/>
  <c r="M74" i="53"/>
  <c r="M97" i="53"/>
  <c r="I74" i="53"/>
  <c r="I97" i="53"/>
  <c r="E97" i="53"/>
  <c r="E74" i="53"/>
  <c r="Q96" i="53"/>
  <c r="Q73" i="53"/>
  <c r="M96" i="53"/>
  <c r="M73" i="53"/>
  <c r="I73" i="53"/>
  <c r="I96" i="53"/>
  <c r="E73" i="53"/>
  <c r="E96" i="53"/>
  <c r="Q187" i="24"/>
  <c r="M187" i="24"/>
  <c r="M187" i="25"/>
  <c r="I187" i="24"/>
  <c r="E187" i="24"/>
  <c r="Q186" i="24"/>
  <c r="M186" i="24"/>
  <c r="I186" i="24"/>
  <c r="E186" i="24"/>
  <c r="Q185" i="24"/>
  <c r="M185" i="24"/>
  <c r="M185" i="25"/>
  <c r="I185" i="24"/>
  <c r="E185" i="24"/>
  <c r="Q184" i="24"/>
  <c r="M184" i="24"/>
  <c r="I184" i="24"/>
  <c r="E184" i="24"/>
  <c r="Q183" i="24"/>
  <c r="M183" i="24"/>
  <c r="I183" i="24"/>
  <c r="E183" i="24"/>
  <c r="Q182" i="24"/>
  <c r="M182" i="24"/>
  <c r="I182" i="24"/>
  <c r="E182" i="24"/>
  <c r="Q181" i="24"/>
  <c r="M181" i="24"/>
  <c r="I181" i="24"/>
  <c r="E181" i="24"/>
  <c r="Q180" i="24"/>
  <c r="M180" i="24"/>
  <c r="I180" i="24"/>
  <c r="E180" i="24"/>
  <c r="E187" i="25"/>
  <c r="M59" i="22"/>
  <c r="M112" i="6" s="1"/>
  <c r="M134" i="25"/>
  <c r="M137" i="25"/>
  <c r="M139" i="25"/>
  <c r="M136" i="25"/>
  <c r="M138" i="25"/>
  <c r="M141" i="25"/>
  <c r="M180" i="25"/>
  <c r="Q123" i="27"/>
  <c r="N107" i="27"/>
  <c r="N159" i="28"/>
  <c r="N129" i="27"/>
  <c r="J159" i="28"/>
  <c r="J129" i="27"/>
  <c r="F159" i="28"/>
  <c r="F129" i="27"/>
  <c r="B159" i="28"/>
  <c r="B129" i="27"/>
  <c r="N158" i="28"/>
  <c r="N128" i="27"/>
  <c r="J158" i="28"/>
  <c r="J128" i="27"/>
  <c r="F158" i="28"/>
  <c r="F128" i="27"/>
  <c r="B158" i="28"/>
  <c r="B128" i="27"/>
  <c r="N157" i="28"/>
  <c r="N127" i="27"/>
  <c r="J157" i="28"/>
  <c r="J127" i="27"/>
  <c r="F157" i="28"/>
  <c r="F127" i="27"/>
  <c r="B157" i="28"/>
  <c r="B127" i="27"/>
  <c r="N156" i="28"/>
  <c r="N126" i="27"/>
  <c r="J156" i="28"/>
  <c r="J126" i="27"/>
  <c r="F156" i="28"/>
  <c r="F126" i="27"/>
  <c r="B156" i="28"/>
  <c r="B126" i="27"/>
  <c r="N155" i="28"/>
  <c r="N125" i="27"/>
  <c r="J155" i="28"/>
  <c r="J125" i="27"/>
  <c r="F155" i="28"/>
  <c r="F125" i="27"/>
  <c r="B155" i="28"/>
  <c r="B125" i="27"/>
  <c r="N154" i="28"/>
  <c r="N124" i="27"/>
  <c r="J154" i="28"/>
  <c r="J124" i="27"/>
  <c r="F154" i="28"/>
  <c r="F124" i="27"/>
  <c r="B154" i="28"/>
  <c r="B124" i="27"/>
  <c r="N141" i="28"/>
  <c r="N105" i="27"/>
  <c r="J141" i="28"/>
  <c r="J105" i="27"/>
  <c r="F141" i="28"/>
  <c r="F105" i="27"/>
  <c r="B141" i="28"/>
  <c r="B105" i="27"/>
  <c r="N140" i="28"/>
  <c r="N102" i="27"/>
  <c r="J140" i="28"/>
  <c r="J102" i="27"/>
  <c r="F140" i="28"/>
  <c r="F102" i="27"/>
  <c r="B140" i="28"/>
  <c r="B102" i="27"/>
  <c r="N139" i="28"/>
  <c r="N101" i="27"/>
  <c r="J139" i="28"/>
  <c r="J101" i="27"/>
  <c r="F139" i="28"/>
  <c r="F101" i="27"/>
  <c r="B139" i="28"/>
  <c r="B101" i="27"/>
  <c r="N138" i="28"/>
  <c r="N100" i="27"/>
  <c r="J138" i="28"/>
  <c r="J100" i="27"/>
  <c r="F138" i="28"/>
  <c r="F100" i="27"/>
  <c r="B138" i="28"/>
  <c r="B138" i="29"/>
  <c r="B100" i="27"/>
  <c r="N137" i="28"/>
  <c r="N99" i="27"/>
  <c r="J137" i="28"/>
  <c r="J99" i="27"/>
  <c r="F137" i="28"/>
  <c r="F99" i="27"/>
  <c r="B137" i="28"/>
  <c r="B99" i="27"/>
  <c r="N136" i="28"/>
  <c r="N98" i="27"/>
  <c r="J136" i="28"/>
  <c r="J98" i="27"/>
  <c r="F136" i="28"/>
  <c r="F98" i="27"/>
  <c r="B136" i="28"/>
  <c r="B98" i="27"/>
  <c r="N135" i="28"/>
  <c r="N97" i="27"/>
  <c r="J135" i="28"/>
  <c r="J97" i="27"/>
  <c r="F135" i="28"/>
  <c r="F97" i="27"/>
  <c r="B135" i="28"/>
  <c r="B97" i="27"/>
  <c r="N134" i="28"/>
  <c r="N96" i="27"/>
  <c r="J134" i="28"/>
  <c r="J96" i="27"/>
  <c r="F134" i="28"/>
  <c r="F96" i="27"/>
  <c r="B134" i="28"/>
  <c r="B96" i="27"/>
  <c r="G123" i="29"/>
  <c r="K107" i="29"/>
  <c r="M83" i="31"/>
  <c r="M122" i="33"/>
  <c r="M122" i="32"/>
  <c r="I122" i="33"/>
  <c r="I122" i="32"/>
  <c r="Q121" i="33"/>
  <c r="Q121" i="32"/>
  <c r="I121" i="33"/>
  <c r="I121" i="32"/>
  <c r="Q120" i="33"/>
  <c r="Q120" i="32"/>
  <c r="M120" i="33"/>
  <c r="M120" i="32"/>
  <c r="Q119" i="33"/>
  <c r="Q119" i="32"/>
  <c r="M119" i="33"/>
  <c r="M119" i="32"/>
  <c r="I119" i="33"/>
  <c r="I119" i="32"/>
  <c r="M118" i="33"/>
  <c r="M118" i="32"/>
  <c r="I118" i="33"/>
  <c r="I118" i="32"/>
  <c r="Q117" i="33"/>
  <c r="Q117" i="32"/>
  <c r="I117" i="33"/>
  <c r="I117" i="32"/>
  <c r="Q112" i="33"/>
  <c r="Q112" i="32"/>
  <c r="M112" i="33"/>
  <c r="M112" i="32"/>
  <c r="Q118" i="32"/>
  <c r="G50" i="35"/>
  <c r="N67" i="35"/>
  <c r="N82" i="36"/>
  <c r="N82" i="35"/>
  <c r="J67" i="35"/>
  <c r="J82" i="35"/>
  <c r="J66" i="35"/>
  <c r="J81" i="35"/>
  <c r="J81" i="36"/>
  <c r="B66" i="35"/>
  <c r="B81" i="35"/>
  <c r="N75" i="37"/>
  <c r="N54" i="37"/>
  <c r="J75" i="37"/>
  <c r="J54" i="37"/>
  <c r="F75" i="37"/>
  <c r="F54" i="37"/>
  <c r="B54" i="37"/>
  <c r="B75" i="37"/>
  <c r="J53" i="37"/>
  <c r="J74" i="37"/>
  <c r="B53" i="37"/>
  <c r="B74" i="37"/>
  <c r="N73" i="37"/>
  <c r="N52" i="37"/>
  <c r="J52" i="37"/>
  <c r="J73" i="37"/>
  <c r="F73" i="37"/>
  <c r="F52" i="37"/>
  <c r="B52" i="37"/>
  <c r="B73" i="37"/>
  <c r="J51" i="37"/>
  <c r="J72" i="37"/>
  <c r="B51" i="37"/>
  <c r="B72" i="37"/>
  <c r="H203" i="24"/>
  <c r="P202" i="24"/>
  <c r="H202" i="24"/>
  <c r="D202" i="24"/>
  <c r="P200" i="24"/>
  <c r="L200" i="24"/>
  <c r="H200" i="24"/>
  <c r="D200" i="24"/>
  <c r="P199" i="24"/>
  <c r="L199" i="24"/>
  <c r="H199" i="24"/>
  <c r="D199" i="24"/>
  <c r="P198" i="24"/>
  <c r="L198" i="24"/>
  <c r="H198" i="24"/>
  <c r="D198" i="24"/>
  <c r="P197" i="24"/>
  <c r="L197" i="24"/>
  <c r="H197" i="24"/>
  <c r="D197" i="24"/>
  <c r="P196" i="24"/>
  <c r="L196" i="24"/>
  <c r="H196" i="24"/>
  <c r="D196" i="24"/>
  <c r="P195" i="24"/>
  <c r="L195" i="24"/>
  <c r="H195" i="24"/>
  <c r="D195" i="24"/>
  <c r="P194" i="24"/>
  <c r="L194" i="24"/>
  <c r="H194" i="24"/>
  <c r="D194" i="24"/>
  <c r="P193" i="24"/>
  <c r="L193" i="24"/>
  <c r="H193" i="24"/>
  <c r="D193" i="24"/>
  <c r="P192" i="24"/>
  <c r="L192" i="24"/>
  <c r="H192" i="24"/>
  <c r="D192" i="24"/>
  <c r="P191" i="24"/>
  <c r="L191" i="24"/>
  <c r="H191" i="24"/>
  <c r="D191" i="24"/>
  <c r="P189" i="24"/>
  <c r="L189" i="24"/>
  <c r="H189" i="24"/>
  <c r="D189" i="24"/>
  <c r="P188" i="24"/>
  <c r="L188" i="24"/>
  <c r="H188" i="24"/>
  <c r="D188" i="24"/>
  <c r="P187" i="24"/>
  <c r="L187" i="24"/>
  <c r="H187" i="24"/>
  <c r="D187" i="24"/>
  <c r="P186" i="24"/>
  <c r="L186" i="24"/>
  <c r="H186" i="24"/>
  <c r="D186" i="24"/>
  <c r="P185" i="24"/>
  <c r="L185" i="24"/>
  <c r="H185" i="24"/>
  <c r="D185" i="24"/>
  <c r="P184" i="24"/>
  <c r="L184" i="24"/>
  <c r="H184" i="24"/>
  <c r="D184" i="24"/>
  <c r="P183" i="24"/>
  <c r="L183" i="24"/>
  <c r="H183" i="24"/>
  <c r="D183" i="24"/>
  <c r="P182" i="24"/>
  <c r="L182" i="24"/>
  <c r="H182" i="24"/>
  <c r="D182" i="24"/>
  <c r="P181" i="24"/>
  <c r="L181" i="24"/>
  <c r="H181" i="24"/>
  <c r="D181" i="24"/>
  <c r="P180" i="24"/>
  <c r="L180" i="24"/>
  <c r="H180" i="24"/>
  <c r="D180" i="24"/>
  <c r="O206" i="25"/>
  <c r="K206" i="25"/>
  <c r="G206" i="25"/>
  <c r="C206" i="25"/>
  <c r="O205" i="25"/>
  <c r="K205" i="25"/>
  <c r="G205" i="25"/>
  <c r="C205" i="25"/>
  <c r="O204" i="25"/>
  <c r="K204" i="25"/>
  <c r="G204" i="25"/>
  <c r="C204" i="25"/>
  <c r="O203" i="25"/>
  <c r="K203" i="25"/>
  <c r="G203" i="25"/>
  <c r="C203" i="25"/>
  <c r="Q51" i="26"/>
  <c r="M51" i="26"/>
  <c r="I51" i="26"/>
  <c r="E51" i="26"/>
  <c r="I158" i="27"/>
  <c r="M151" i="27"/>
  <c r="M150" i="27"/>
  <c r="M149" i="27"/>
  <c r="M148" i="27"/>
  <c r="M147" i="27"/>
  <c r="M146" i="27"/>
  <c r="M145" i="27"/>
  <c r="M144" i="27"/>
  <c r="Q140" i="27"/>
  <c r="Q138" i="27"/>
  <c r="Q119" i="27"/>
  <c r="M119" i="27"/>
  <c r="I119" i="27"/>
  <c r="E119" i="27"/>
  <c r="Q116" i="27"/>
  <c r="M116" i="27"/>
  <c r="I116" i="27"/>
  <c r="E116" i="27"/>
  <c r="Q113" i="27"/>
  <c r="M113" i="27"/>
  <c r="I113" i="27"/>
  <c r="E113" i="27"/>
  <c r="Q112" i="27"/>
  <c r="M112" i="27"/>
  <c r="I112" i="27"/>
  <c r="I107" i="27" s="1"/>
  <c r="E112" i="27"/>
  <c r="E107" i="27" s="1"/>
  <c r="O159" i="27"/>
  <c r="K159" i="27"/>
  <c r="G159" i="27"/>
  <c r="C159" i="27"/>
  <c r="O157" i="27"/>
  <c r="K157" i="27"/>
  <c r="G157" i="27"/>
  <c r="C157" i="27"/>
  <c r="O156" i="27"/>
  <c r="K156" i="27"/>
  <c r="G156" i="27"/>
  <c r="C156" i="27"/>
  <c r="O155" i="27"/>
  <c r="K155" i="27"/>
  <c r="G155" i="27"/>
  <c r="C155" i="27"/>
  <c r="O154" i="27"/>
  <c r="K154" i="27"/>
  <c r="G154" i="27"/>
  <c r="C154" i="27"/>
  <c r="O147" i="27"/>
  <c r="K147" i="27"/>
  <c r="G147" i="27"/>
  <c r="C147" i="27"/>
  <c r="O146" i="27"/>
  <c r="K146" i="27"/>
  <c r="G146" i="27"/>
  <c r="C146" i="27"/>
  <c r="O145" i="27"/>
  <c r="K145" i="27"/>
  <c r="G145" i="27"/>
  <c r="C145" i="27"/>
  <c r="O144" i="27"/>
  <c r="K144" i="27"/>
  <c r="G144" i="27"/>
  <c r="C144" i="27"/>
  <c r="O141" i="27"/>
  <c r="K141" i="27"/>
  <c r="G141" i="27"/>
  <c r="C141" i="27"/>
  <c r="O139" i="27"/>
  <c r="K139" i="27"/>
  <c r="G139" i="27"/>
  <c r="C139" i="27"/>
  <c r="O137" i="27"/>
  <c r="K137" i="27"/>
  <c r="G137" i="27"/>
  <c r="C137" i="27"/>
  <c r="O136" i="27"/>
  <c r="K136" i="27"/>
  <c r="G136" i="27"/>
  <c r="C136" i="27"/>
  <c r="O135" i="27"/>
  <c r="K135" i="27"/>
  <c r="G135" i="27"/>
  <c r="C135" i="27"/>
  <c r="O134" i="27"/>
  <c r="K134" i="27"/>
  <c r="G134" i="27"/>
  <c r="C134" i="27"/>
  <c r="B123" i="28"/>
  <c r="N107" i="28"/>
  <c r="N95" i="28"/>
  <c r="J95" i="28"/>
  <c r="F95" i="28"/>
  <c r="B158" i="29"/>
  <c r="B157" i="29"/>
  <c r="B156" i="29"/>
  <c r="B155" i="29"/>
  <c r="G95" i="29"/>
  <c r="P158" i="29"/>
  <c r="L158" i="29"/>
  <c r="H158" i="29"/>
  <c r="D158" i="29"/>
  <c r="P127" i="29"/>
  <c r="P157" i="29"/>
  <c r="L127" i="29"/>
  <c r="L157" i="29"/>
  <c r="H127" i="29"/>
  <c r="H157" i="29"/>
  <c r="D127" i="29"/>
  <c r="D157" i="29"/>
  <c r="P126" i="29"/>
  <c r="P156" i="29"/>
  <c r="L126" i="29"/>
  <c r="L156" i="29"/>
  <c r="H126" i="29"/>
  <c r="H156" i="29"/>
  <c r="D126" i="29"/>
  <c r="D156" i="29"/>
  <c r="P125" i="29"/>
  <c r="P155" i="29"/>
  <c r="L125" i="29"/>
  <c r="L155" i="29"/>
  <c r="H125" i="29"/>
  <c r="H155" i="29"/>
  <c r="D125" i="29"/>
  <c r="D155" i="29"/>
  <c r="P124" i="29"/>
  <c r="P154" i="29"/>
  <c r="L124" i="29"/>
  <c r="L154" i="29"/>
  <c r="H124" i="29"/>
  <c r="H154" i="29"/>
  <c r="D124" i="29"/>
  <c r="D154" i="29"/>
  <c r="P151" i="29"/>
  <c r="L151" i="29"/>
  <c r="L119" i="29"/>
  <c r="H151" i="29"/>
  <c r="D151" i="29"/>
  <c r="D119" i="29"/>
  <c r="P150" i="29"/>
  <c r="L150" i="29"/>
  <c r="L116" i="29"/>
  <c r="H150" i="29"/>
  <c r="D150" i="29"/>
  <c r="D116" i="29"/>
  <c r="P149" i="29"/>
  <c r="L149" i="29"/>
  <c r="L113" i="29"/>
  <c r="H149" i="29"/>
  <c r="D149" i="29"/>
  <c r="D113" i="29"/>
  <c r="P148" i="29"/>
  <c r="L148" i="29"/>
  <c r="L112" i="29"/>
  <c r="H148" i="29"/>
  <c r="D148" i="29"/>
  <c r="D112" i="29"/>
  <c r="L147" i="29"/>
  <c r="L111" i="29"/>
  <c r="D147" i="29"/>
  <c r="D111" i="29"/>
  <c r="L146" i="29"/>
  <c r="L110" i="29"/>
  <c r="D146" i="29"/>
  <c r="D110" i="29"/>
  <c r="L145" i="29"/>
  <c r="L109" i="29"/>
  <c r="D145" i="29"/>
  <c r="D109" i="29"/>
  <c r="L144" i="29"/>
  <c r="L108" i="29"/>
  <c r="D144" i="29"/>
  <c r="D108" i="29"/>
  <c r="P105" i="29"/>
  <c r="P141" i="29"/>
  <c r="L105" i="29"/>
  <c r="L141" i="29"/>
  <c r="H105" i="29"/>
  <c r="H141" i="29"/>
  <c r="D105" i="29"/>
  <c r="D141" i="29"/>
  <c r="P140" i="29"/>
  <c r="L140" i="29"/>
  <c r="H140" i="29"/>
  <c r="D140" i="29"/>
  <c r="P138" i="29"/>
  <c r="L138" i="29"/>
  <c r="H138" i="29"/>
  <c r="D138" i="29"/>
  <c r="O34" i="30"/>
  <c r="O35" i="30"/>
  <c r="G34" i="30"/>
  <c r="G35" i="30"/>
  <c r="Q34" i="30"/>
  <c r="M34" i="30"/>
  <c r="I34" i="30"/>
  <c r="E34" i="30"/>
  <c r="I123" i="32"/>
  <c r="M83" i="33"/>
  <c r="P108" i="33"/>
  <c r="P123" i="33"/>
  <c r="L108" i="33"/>
  <c r="L123" i="33"/>
  <c r="H108" i="33"/>
  <c r="H123" i="33"/>
  <c r="D108" i="33"/>
  <c r="D123" i="33"/>
  <c r="P87" i="33"/>
  <c r="P116" i="33"/>
  <c r="L87" i="33"/>
  <c r="L116" i="33"/>
  <c r="H87" i="33"/>
  <c r="H116" i="33"/>
  <c r="D87" i="33"/>
  <c r="D116" i="33"/>
  <c r="P86" i="33"/>
  <c r="P115" i="33"/>
  <c r="L86" i="33"/>
  <c r="L115" i="33"/>
  <c r="H86" i="33"/>
  <c r="H115" i="33"/>
  <c r="D86" i="33"/>
  <c r="D115" i="33"/>
  <c r="P85" i="33"/>
  <c r="P114" i="33"/>
  <c r="L85" i="33"/>
  <c r="L114" i="33"/>
  <c r="H85" i="33"/>
  <c r="H114" i="33"/>
  <c r="D85" i="33"/>
  <c r="D114" i="33"/>
  <c r="P84" i="33"/>
  <c r="P113" i="33"/>
  <c r="L84" i="33"/>
  <c r="L113" i="33"/>
  <c r="H84" i="33"/>
  <c r="H113" i="33"/>
  <c r="D84" i="33"/>
  <c r="D113" i="33"/>
  <c r="L35" i="34"/>
  <c r="B35" i="34"/>
  <c r="N37" i="34"/>
  <c r="N175" i="6" s="1"/>
  <c r="J37" i="34"/>
  <c r="J175" i="6" s="1"/>
  <c r="F37" i="34"/>
  <c r="F175" i="6" s="1"/>
  <c r="B37" i="34"/>
  <c r="B175" i="6" s="1"/>
  <c r="B79" i="35"/>
  <c r="J76" i="35"/>
  <c r="N73" i="35"/>
  <c r="F51" i="37"/>
  <c r="G35" i="38"/>
  <c r="J203" i="24"/>
  <c r="B203" i="24"/>
  <c r="J202" i="24"/>
  <c r="O51" i="26"/>
  <c r="K51" i="26"/>
  <c r="G51" i="26"/>
  <c r="C51" i="26"/>
  <c r="P123" i="28"/>
  <c r="L123" i="28"/>
  <c r="L107" i="28"/>
  <c r="D107" i="28"/>
  <c r="L95" i="28"/>
  <c r="H95" i="28"/>
  <c r="D95" i="28"/>
  <c r="O123" i="29"/>
  <c r="K95" i="29"/>
  <c r="N158" i="29"/>
  <c r="J158" i="29"/>
  <c r="F158" i="29"/>
  <c r="N124" i="29"/>
  <c r="N154" i="29"/>
  <c r="J124" i="29"/>
  <c r="J154" i="29"/>
  <c r="F124" i="29"/>
  <c r="F154" i="29"/>
  <c r="B124" i="29"/>
  <c r="B154" i="29"/>
  <c r="B76" i="26"/>
  <c r="B173" i="6" s="1"/>
  <c r="N151" i="29"/>
  <c r="J151" i="29"/>
  <c r="F151" i="29"/>
  <c r="N150" i="29"/>
  <c r="J150" i="29"/>
  <c r="F150" i="29"/>
  <c r="B150" i="29"/>
  <c r="N149" i="29"/>
  <c r="J149" i="29"/>
  <c r="F149" i="29"/>
  <c r="N148" i="29"/>
  <c r="J148" i="29"/>
  <c r="F148" i="29"/>
  <c r="B58" i="26"/>
  <c r="B117" i="6" s="1"/>
  <c r="B143" i="29"/>
  <c r="N105" i="29"/>
  <c r="N141" i="29"/>
  <c r="J105" i="29"/>
  <c r="J141" i="29"/>
  <c r="F105" i="29"/>
  <c r="F141" i="29"/>
  <c r="B105" i="29"/>
  <c r="B141" i="29"/>
  <c r="N140" i="29"/>
  <c r="J140" i="29"/>
  <c r="F140" i="29"/>
  <c r="N138" i="29"/>
  <c r="J138" i="29"/>
  <c r="F138" i="29"/>
  <c r="B74" i="26"/>
  <c r="B171" i="6" s="1"/>
  <c r="Q83" i="33"/>
  <c r="N123" i="33"/>
  <c r="N108" i="33"/>
  <c r="J123" i="33"/>
  <c r="J108" i="33"/>
  <c r="F123" i="33"/>
  <c r="F108" i="33"/>
  <c r="B123" i="33"/>
  <c r="B108" i="33"/>
  <c r="B89" i="33"/>
  <c r="B118" i="33"/>
  <c r="N87" i="33"/>
  <c r="N116" i="33"/>
  <c r="J87" i="33"/>
  <c r="J116" i="33"/>
  <c r="F87" i="33"/>
  <c r="F116" i="33"/>
  <c r="B87" i="33"/>
  <c r="B116" i="33"/>
  <c r="N86" i="33"/>
  <c r="N115" i="33"/>
  <c r="J86" i="33"/>
  <c r="J115" i="33"/>
  <c r="F86" i="33"/>
  <c r="F115" i="33"/>
  <c r="B86" i="33"/>
  <c r="B115" i="33"/>
  <c r="N85" i="33"/>
  <c r="N114" i="33"/>
  <c r="J85" i="33"/>
  <c r="J114" i="33"/>
  <c r="F85" i="33"/>
  <c r="F114" i="33"/>
  <c r="B85" i="33"/>
  <c r="B114" i="33"/>
  <c r="N84" i="33"/>
  <c r="N113" i="33"/>
  <c r="J84" i="33"/>
  <c r="J113" i="33"/>
  <c r="F84" i="33"/>
  <c r="F113" i="33"/>
  <c r="B84" i="33"/>
  <c r="B113" i="33"/>
  <c r="F53" i="37"/>
  <c r="Q35" i="38"/>
  <c r="Q37" i="38"/>
  <c r="Q176" i="6" s="1"/>
  <c r="Q34" i="38"/>
  <c r="M37" i="38"/>
  <c r="M176" i="6" s="1"/>
  <c r="M35" i="38"/>
  <c r="I34" i="38"/>
  <c r="I37" i="38"/>
  <c r="I176" i="6" s="1"/>
  <c r="I35" i="38"/>
  <c r="E35" i="38"/>
  <c r="E37" i="38"/>
  <c r="E176" i="6" s="1"/>
  <c r="E34" i="38"/>
  <c r="O36" i="38"/>
  <c r="O35" i="38"/>
  <c r="K35" i="38"/>
  <c r="K36" i="38"/>
  <c r="P82" i="40"/>
  <c r="P67" i="39"/>
  <c r="L82" i="40"/>
  <c r="L67" i="39"/>
  <c r="H82" i="40"/>
  <c r="H67" i="39"/>
  <c r="D82" i="40"/>
  <c r="D67" i="39"/>
  <c r="P81" i="40"/>
  <c r="P66" i="39"/>
  <c r="L81" i="40"/>
  <c r="L66" i="39"/>
  <c r="H81" i="40"/>
  <c r="H66" i="39"/>
  <c r="D81" i="40"/>
  <c r="D66" i="39"/>
  <c r="P80" i="40"/>
  <c r="P80" i="41"/>
  <c r="L80" i="40"/>
  <c r="L80" i="41"/>
  <c r="L65" i="39"/>
  <c r="H80" i="40"/>
  <c r="H65" i="39"/>
  <c r="H80" i="41"/>
  <c r="D80" i="40"/>
  <c r="D80" i="41"/>
  <c r="P79" i="40"/>
  <c r="P79" i="41"/>
  <c r="P62" i="39"/>
  <c r="L79" i="40"/>
  <c r="L79" i="41"/>
  <c r="H79" i="40"/>
  <c r="H62" i="39"/>
  <c r="D79" i="40"/>
  <c r="D79" i="41"/>
  <c r="D62" i="39"/>
  <c r="P78" i="40"/>
  <c r="P78" i="41"/>
  <c r="L78" i="40"/>
  <c r="L78" i="41"/>
  <c r="L59" i="39"/>
  <c r="H78" i="40"/>
  <c r="H59" i="39"/>
  <c r="H78" i="41"/>
  <c r="D78" i="40"/>
  <c r="D78" i="41"/>
  <c r="D59" i="39"/>
  <c r="P77" i="40"/>
  <c r="P77" i="41"/>
  <c r="P56" i="39"/>
  <c r="L77" i="40"/>
  <c r="L77" i="41"/>
  <c r="L56" i="39"/>
  <c r="H77" i="40"/>
  <c r="H56" i="39"/>
  <c r="D77" i="40"/>
  <c r="D77" i="41"/>
  <c r="D56" i="39"/>
  <c r="P76" i="40"/>
  <c r="P76" i="41"/>
  <c r="P55" i="39"/>
  <c r="L76" i="40"/>
  <c r="L76" i="41"/>
  <c r="L55" i="39"/>
  <c r="H76" i="40"/>
  <c r="H55" i="39"/>
  <c r="H76" i="41"/>
  <c r="D76" i="40"/>
  <c r="D76" i="41"/>
  <c r="P75" i="40"/>
  <c r="P54" i="39"/>
  <c r="H75" i="40"/>
  <c r="H54" i="39"/>
  <c r="D75" i="40"/>
  <c r="D54" i="39"/>
  <c r="P74" i="40"/>
  <c r="P53" i="39"/>
  <c r="L74" i="40"/>
  <c r="L53" i="39"/>
  <c r="H74" i="40"/>
  <c r="H53" i="39"/>
  <c r="D74" i="40"/>
  <c r="D53" i="39"/>
  <c r="P73" i="40"/>
  <c r="P52" i="39"/>
  <c r="H73" i="40"/>
  <c r="H52" i="39"/>
  <c r="D73" i="40"/>
  <c r="D52" i="39"/>
  <c r="L72" i="40"/>
  <c r="L51" i="39"/>
  <c r="H72" i="40"/>
  <c r="H51" i="39"/>
  <c r="D72" i="40"/>
  <c r="D51" i="39"/>
  <c r="P71" i="40"/>
  <c r="P71" i="41"/>
  <c r="L71" i="40"/>
  <c r="L71" i="41"/>
  <c r="H71" i="40"/>
  <c r="H71" i="41"/>
  <c r="D71" i="40"/>
  <c r="D71" i="41"/>
  <c r="H77" i="41"/>
  <c r="N82" i="40"/>
  <c r="N67" i="39"/>
  <c r="F82" i="40"/>
  <c r="F67" i="39"/>
  <c r="N81" i="40"/>
  <c r="N66" i="39"/>
  <c r="J81" i="40"/>
  <c r="J66" i="39"/>
  <c r="F81" i="40"/>
  <c r="F66" i="39"/>
  <c r="B81" i="40"/>
  <c r="B66" i="39"/>
  <c r="N80" i="40"/>
  <c r="N65" i="39"/>
  <c r="J80" i="40"/>
  <c r="J65" i="39"/>
  <c r="F80" i="40"/>
  <c r="F65" i="39"/>
  <c r="B80" i="40"/>
  <c r="B65" i="39"/>
  <c r="N79" i="40"/>
  <c r="N62" i="39"/>
  <c r="J79" i="40"/>
  <c r="J62" i="39"/>
  <c r="F79" i="40"/>
  <c r="F62" i="39"/>
  <c r="B79" i="40"/>
  <c r="B62" i="39"/>
  <c r="N78" i="40"/>
  <c r="N59" i="39"/>
  <c r="J78" i="40"/>
  <c r="J59" i="39"/>
  <c r="F78" i="40"/>
  <c r="F59" i="39"/>
  <c r="B78" i="40"/>
  <c r="B59" i="39"/>
  <c r="N77" i="40"/>
  <c r="N56" i="39"/>
  <c r="J77" i="40"/>
  <c r="J56" i="39"/>
  <c r="F77" i="40"/>
  <c r="F56" i="39"/>
  <c r="B77" i="40"/>
  <c r="B56" i="39"/>
  <c r="N76" i="40"/>
  <c r="N55" i="39"/>
  <c r="J76" i="40"/>
  <c r="J55" i="39"/>
  <c r="F76" i="40"/>
  <c r="F55" i="39"/>
  <c r="B76" i="40"/>
  <c r="B55" i="39"/>
  <c r="N75" i="40"/>
  <c r="N54" i="39"/>
  <c r="J75" i="40"/>
  <c r="J54" i="39"/>
  <c r="F75" i="40"/>
  <c r="F54" i="39"/>
  <c r="B75" i="40"/>
  <c r="B54" i="39"/>
  <c r="N74" i="40"/>
  <c r="N53" i="39"/>
  <c r="J74" i="40"/>
  <c r="J53" i="39"/>
  <c r="F74" i="40"/>
  <c r="F53" i="39"/>
  <c r="B74" i="40"/>
  <c r="B53" i="39"/>
  <c r="N73" i="40"/>
  <c r="N52" i="39"/>
  <c r="J73" i="40"/>
  <c r="J52" i="39"/>
  <c r="F73" i="40"/>
  <c r="F52" i="39"/>
  <c r="B73" i="40"/>
  <c r="B52" i="39"/>
  <c r="N72" i="40"/>
  <c r="N51" i="39"/>
  <c r="J72" i="40"/>
  <c r="J51" i="39"/>
  <c r="F72" i="40"/>
  <c r="F51" i="39"/>
  <c r="B72" i="40"/>
  <c r="B51" i="39"/>
  <c r="O106" i="53"/>
  <c r="O91" i="53"/>
  <c r="K106" i="53"/>
  <c r="K91" i="53"/>
  <c r="G90" i="53"/>
  <c r="G105" i="53"/>
  <c r="O99" i="53"/>
  <c r="O76" i="53"/>
  <c r="K99" i="53"/>
  <c r="K76" i="53"/>
  <c r="C99" i="53"/>
  <c r="C76" i="53"/>
  <c r="O98" i="53"/>
  <c r="O75" i="53"/>
  <c r="K98" i="53"/>
  <c r="K75" i="53"/>
  <c r="C98" i="53"/>
  <c r="C75" i="53"/>
  <c r="O97" i="53"/>
  <c r="O74" i="53"/>
  <c r="K97" i="53"/>
  <c r="K74" i="53"/>
  <c r="C97" i="53"/>
  <c r="C74" i="53"/>
  <c r="O96" i="53"/>
  <c r="O73" i="53"/>
  <c r="K96" i="53"/>
  <c r="K73" i="53"/>
  <c r="C96" i="53"/>
  <c r="C73" i="53"/>
  <c r="J80" i="35"/>
  <c r="N79" i="35"/>
  <c r="N78" i="35"/>
  <c r="B78" i="35"/>
  <c r="J77" i="35"/>
  <c r="N76" i="36"/>
  <c r="N76" i="35"/>
  <c r="B76" i="35"/>
  <c r="J54" i="35"/>
  <c r="J75" i="35"/>
  <c r="N53" i="35"/>
  <c r="N74" i="35"/>
  <c r="B53" i="35"/>
  <c r="B74" i="36"/>
  <c r="B74" i="35"/>
  <c r="J52" i="35"/>
  <c r="J73" i="35"/>
  <c r="N51" i="35"/>
  <c r="N72" i="35"/>
  <c r="B51" i="35"/>
  <c r="B72" i="35"/>
  <c r="N71" i="37"/>
  <c r="J71" i="37"/>
  <c r="J71" i="36"/>
  <c r="F71" i="37"/>
  <c r="B71" i="37"/>
  <c r="N74" i="36"/>
  <c r="B67" i="39"/>
  <c r="M159" i="29"/>
  <c r="E159" i="29"/>
  <c r="O107" i="29"/>
  <c r="I107" i="29"/>
  <c r="M95" i="29"/>
  <c r="J35" i="30"/>
  <c r="B121" i="31"/>
  <c r="B117" i="31"/>
  <c r="B123" i="32"/>
  <c r="B122" i="32"/>
  <c r="B118" i="32"/>
  <c r="B116" i="32"/>
  <c r="B115" i="32"/>
  <c r="B114" i="32"/>
  <c r="B113" i="32"/>
  <c r="N112" i="32"/>
  <c r="F112" i="32"/>
  <c r="O123" i="32"/>
  <c r="K123" i="32"/>
  <c r="G123" i="32"/>
  <c r="C123" i="32"/>
  <c r="O122" i="32"/>
  <c r="K122" i="32"/>
  <c r="G122" i="32"/>
  <c r="C122" i="32"/>
  <c r="O121" i="32"/>
  <c r="K121" i="32"/>
  <c r="G121" i="32"/>
  <c r="C121" i="32"/>
  <c r="O120" i="32"/>
  <c r="K120" i="32"/>
  <c r="G120" i="32"/>
  <c r="C120" i="32"/>
  <c r="O119" i="32"/>
  <c r="K119" i="32"/>
  <c r="G119" i="32"/>
  <c r="C119" i="32"/>
  <c r="O118" i="32"/>
  <c r="K118" i="32"/>
  <c r="G118" i="32"/>
  <c r="C118" i="32"/>
  <c r="O117" i="32"/>
  <c r="K117" i="32"/>
  <c r="G117" i="32"/>
  <c r="C117" i="32"/>
  <c r="O116" i="32"/>
  <c r="K116" i="32"/>
  <c r="G116" i="32"/>
  <c r="C116" i="32"/>
  <c r="O115" i="32"/>
  <c r="K115" i="32"/>
  <c r="G115" i="32"/>
  <c r="C115" i="32"/>
  <c r="O114" i="32"/>
  <c r="K114" i="32"/>
  <c r="G114" i="32"/>
  <c r="C114" i="32"/>
  <c r="O113" i="32"/>
  <c r="K113" i="32"/>
  <c r="G113" i="32"/>
  <c r="C113" i="32"/>
  <c r="O112" i="32"/>
  <c r="K112" i="32"/>
  <c r="G112" i="32"/>
  <c r="C112" i="32"/>
  <c r="Q82" i="36"/>
  <c r="M82" i="36"/>
  <c r="I82" i="36"/>
  <c r="E82" i="36"/>
  <c r="Q81" i="36"/>
  <c r="M81" i="36"/>
  <c r="I81" i="36"/>
  <c r="E81" i="36"/>
  <c r="Q80" i="36"/>
  <c r="M80" i="36"/>
  <c r="I80" i="36"/>
  <c r="E80" i="36"/>
  <c r="Q79" i="36"/>
  <c r="M79" i="36"/>
  <c r="I79" i="36"/>
  <c r="E79" i="36"/>
  <c r="Q78" i="36"/>
  <c r="M78" i="36"/>
  <c r="I78" i="36"/>
  <c r="E78" i="36"/>
  <c r="Q77" i="36"/>
  <c r="M77" i="36"/>
  <c r="I77" i="36"/>
  <c r="E77" i="36"/>
  <c r="Q76" i="36"/>
  <c r="M76" i="36"/>
  <c r="I76" i="36"/>
  <c r="E76" i="36"/>
  <c r="Q75" i="36"/>
  <c r="M75" i="36"/>
  <c r="I75" i="36"/>
  <c r="E75" i="36"/>
  <c r="Q74" i="36"/>
  <c r="M74" i="36"/>
  <c r="I74" i="36"/>
  <c r="E74" i="36"/>
  <c r="Q73" i="36"/>
  <c r="M73" i="36"/>
  <c r="I73" i="36"/>
  <c r="E73" i="36"/>
  <c r="Q72" i="36"/>
  <c r="M72" i="36"/>
  <c r="I72" i="36"/>
  <c r="E72" i="36"/>
  <c r="Q71" i="36"/>
  <c r="M71" i="36"/>
  <c r="I71" i="36"/>
  <c r="E71" i="36"/>
  <c r="N80" i="36"/>
  <c r="B78" i="36"/>
  <c r="J75" i="36"/>
  <c r="N72" i="36"/>
  <c r="Q80" i="37"/>
  <c r="E79" i="37"/>
  <c r="I77" i="37"/>
  <c r="E76" i="37"/>
  <c r="P50" i="37"/>
  <c r="M80" i="37"/>
  <c r="Q79" i="37"/>
  <c r="M79" i="37"/>
  <c r="M78" i="37"/>
  <c r="I78" i="37"/>
  <c r="M77" i="37"/>
  <c r="M76" i="37"/>
  <c r="M71" i="37"/>
  <c r="N35" i="38"/>
  <c r="F35" i="38"/>
  <c r="Q123" i="29"/>
  <c r="I123" i="29"/>
  <c r="Q95" i="29"/>
  <c r="I95" i="29"/>
  <c r="P112" i="32"/>
  <c r="L112" i="32"/>
  <c r="H112" i="32"/>
  <c r="D112" i="32"/>
  <c r="E123" i="32"/>
  <c r="E122" i="32"/>
  <c r="E121" i="32"/>
  <c r="E120" i="32"/>
  <c r="E119" i="32"/>
  <c r="E118" i="32"/>
  <c r="E117" i="32"/>
  <c r="E116" i="32"/>
  <c r="E115" i="32"/>
  <c r="E114" i="32"/>
  <c r="E113" i="32"/>
  <c r="E112" i="32"/>
  <c r="O82" i="36"/>
  <c r="K82" i="36"/>
  <c r="G82" i="36"/>
  <c r="C82" i="36"/>
  <c r="O81" i="36"/>
  <c r="K81" i="36"/>
  <c r="G81" i="36"/>
  <c r="C81" i="36"/>
  <c r="O80" i="36"/>
  <c r="K80" i="36"/>
  <c r="G80" i="36"/>
  <c r="C80" i="36"/>
  <c r="O79" i="36"/>
  <c r="K79" i="36"/>
  <c r="G79" i="36"/>
  <c r="C79" i="36"/>
  <c r="O78" i="36"/>
  <c r="K78" i="36"/>
  <c r="G78" i="36"/>
  <c r="C78" i="36"/>
  <c r="O77" i="36"/>
  <c r="K77" i="36"/>
  <c r="G77" i="36"/>
  <c r="C77" i="36"/>
  <c r="O76" i="36"/>
  <c r="K76" i="36"/>
  <c r="G76" i="36"/>
  <c r="C76" i="36"/>
  <c r="O75" i="36"/>
  <c r="K75" i="36"/>
  <c r="G75" i="36"/>
  <c r="C75" i="36"/>
  <c r="O74" i="36"/>
  <c r="K74" i="36"/>
  <c r="G74" i="36"/>
  <c r="C74" i="36"/>
  <c r="O73" i="36"/>
  <c r="K73" i="36"/>
  <c r="G73" i="36"/>
  <c r="C73" i="36"/>
  <c r="O72" i="36"/>
  <c r="K72" i="36"/>
  <c r="G72" i="36"/>
  <c r="C72" i="36"/>
  <c r="O71" i="36"/>
  <c r="K71" i="36"/>
  <c r="G71" i="36"/>
  <c r="C71" i="36"/>
  <c r="J36" i="34"/>
  <c r="E80" i="37"/>
  <c r="E78" i="37"/>
  <c r="O80" i="37"/>
  <c r="K80" i="37"/>
  <c r="G80" i="37"/>
  <c r="C80" i="37"/>
  <c r="O79" i="37"/>
  <c r="K79" i="37"/>
  <c r="G79" i="37"/>
  <c r="C79" i="37"/>
  <c r="O78" i="37"/>
  <c r="K78" i="37"/>
  <c r="G78" i="37"/>
  <c r="C78" i="37"/>
  <c r="O77" i="37"/>
  <c r="K77" i="37"/>
  <c r="G77" i="37"/>
  <c r="C77" i="37"/>
  <c r="O76" i="37"/>
  <c r="K76" i="37"/>
  <c r="G76" i="37"/>
  <c r="C76" i="37"/>
  <c r="O71" i="37"/>
  <c r="K71" i="37"/>
  <c r="G71" i="37"/>
  <c r="C71" i="37"/>
  <c r="Q81" i="39"/>
  <c r="I80" i="39"/>
  <c r="I71" i="39" s="1"/>
  <c r="Q77" i="39"/>
  <c r="Q76" i="39"/>
  <c r="Q75" i="39"/>
  <c r="Q74" i="39"/>
  <c r="Q73" i="39"/>
  <c r="Q82" i="41"/>
  <c r="M82" i="41"/>
  <c r="I82" i="41"/>
  <c r="E82" i="41"/>
  <c r="Q81" i="41"/>
  <c r="M81" i="41"/>
  <c r="I81" i="41"/>
  <c r="E81" i="41"/>
  <c r="P35" i="42"/>
  <c r="H35" i="42"/>
  <c r="N81" i="43"/>
  <c r="N82" i="43"/>
  <c r="N83" i="43"/>
  <c r="N84" i="43"/>
  <c r="N85" i="43"/>
  <c r="N86" i="43"/>
  <c r="N87" i="43"/>
  <c r="N88" i="43"/>
  <c r="N89" i="43"/>
  <c r="N90" i="43"/>
  <c r="J81" i="43"/>
  <c r="J82" i="43"/>
  <c r="J83" i="43"/>
  <c r="J84" i="43"/>
  <c r="J85" i="43"/>
  <c r="J86" i="43"/>
  <c r="J87" i="43"/>
  <c r="J88" i="43"/>
  <c r="J89" i="43"/>
  <c r="J90" i="43"/>
  <c r="F81" i="43"/>
  <c r="F82" i="43"/>
  <c r="F83" i="43"/>
  <c r="F84" i="43"/>
  <c r="F85" i="43"/>
  <c r="F86" i="43"/>
  <c r="F87" i="43"/>
  <c r="F88" i="43"/>
  <c r="F89" i="43"/>
  <c r="F90" i="43"/>
  <c r="B81" i="43"/>
  <c r="B82" i="43"/>
  <c r="B83" i="43"/>
  <c r="B84" i="43"/>
  <c r="B85" i="43"/>
  <c r="B86" i="43"/>
  <c r="B87" i="43"/>
  <c r="B88" i="43"/>
  <c r="B89" i="43"/>
  <c r="B90" i="43"/>
  <c r="H90" i="43"/>
  <c r="H89" i="43"/>
  <c r="H88" i="43"/>
  <c r="H87" i="43"/>
  <c r="H86" i="43"/>
  <c r="H85" i="43"/>
  <c r="H84" i="43"/>
  <c r="H83" i="43"/>
  <c r="H82" i="43"/>
  <c r="Q86" i="44"/>
  <c r="Q84" i="44"/>
  <c r="Q83" i="44"/>
  <c r="Q82" i="44"/>
  <c r="Q81" i="44"/>
  <c r="Q80" i="44"/>
  <c r="P90" i="45"/>
  <c r="L90" i="45"/>
  <c r="H90" i="45"/>
  <c r="D90" i="45"/>
  <c r="K89" i="45"/>
  <c r="P88" i="45"/>
  <c r="L88" i="45"/>
  <c r="H88" i="45"/>
  <c r="D88" i="45"/>
  <c r="K87" i="45"/>
  <c r="K86" i="45"/>
  <c r="K85" i="45"/>
  <c r="K80" i="45"/>
  <c r="L62" i="45"/>
  <c r="H62" i="45"/>
  <c r="M51" i="47"/>
  <c r="D51" i="48"/>
  <c r="P50" i="40"/>
  <c r="P90" i="43"/>
  <c r="P89" i="43"/>
  <c r="P88" i="43"/>
  <c r="P87" i="43"/>
  <c r="P86" i="43"/>
  <c r="P85" i="43"/>
  <c r="P84" i="43"/>
  <c r="P83" i="43"/>
  <c r="P82" i="43"/>
  <c r="Q90" i="44"/>
  <c r="Q76" i="43"/>
  <c r="M90" i="44"/>
  <c r="M76" i="43"/>
  <c r="I90" i="44"/>
  <c r="I76" i="43"/>
  <c r="E90" i="44"/>
  <c r="E76" i="43"/>
  <c r="Q89" i="44"/>
  <c r="Q89" i="45"/>
  <c r="Q71" i="43"/>
  <c r="M89" i="44"/>
  <c r="M71" i="43"/>
  <c r="M89" i="45"/>
  <c r="I89" i="44"/>
  <c r="I89" i="45"/>
  <c r="I71" i="43"/>
  <c r="E89" i="44"/>
  <c r="E71" i="43"/>
  <c r="E89" i="45"/>
  <c r="Q88" i="44"/>
  <c r="Q70" i="43"/>
  <c r="M88" i="44"/>
  <c r="M70" i="43"/>
  <c r="I88" i="44"/>
  <c r="I70" i="43"/>
  <c r="E88" i="44"/>
  <c r="E70" i="43"/>
  <c r="Q87" i="44"/>
  <c r="Q87" i="45"/>
  <c r="Q69" i="43"/>
  <c r="M87" i="44"/>
  <c r="M69" i="43"/>
  <c r="M87" i="45"/>
  <c r="I87" i="44"/>
  <c r="I87" i="45"/>
  <c r="I69" i="43"/>
  <c r="E87" i="44"/>
  <c r="E69" i="43"/>
  <c r="E87" i="45"/>
  <c r="Q86" i="45"/>
  <c r="Q68" i="43"/>
  <c r="M68" i="43"/>
  <c r="M86" i="45"/>
  <c r="I86" i="45"/>
  <c r="I68" i="43"/>
  <c r="E68" i="43"/>
  <c r="E86" i="45"/>
  <c r="Q85" i="45"/>
  <c r="Q67" i="43"/>
  <c r="M67" i="43"/>
  <c r="M85" i="45"/>
  <c r="I85" i="45"/>
  <c r="I67" i="43"/>
  <c r="E67" i="43"/>
  <c r="E85" i="45"/>
  <c r="I86" i="44"/>
  <c r="I85" i="44"/>
  <c r="I84" i="44"/>
  <c r="I83" i="44"/>
  <c r="I82" i="44"/>
  <c r="I81" i="44"/>
  <c r="I80" i="44"/>
  <c r="C89" i="45"/>
  <c r="C87" i="45"/>
  <c r="C86" i="45"/>
  <c r="C85" i="45"/>
  <c r="C80" i="45"/>
  <c r="F62" i="45"/>
  <c r="P51" i="49"/>
  <c r="H51" i="49"/>
  <c r="M80" i="39"/>
  <c r="M79" i="39"/>
  <c r="M78" i="39"/>
  <c r="Q81" i="40"/>
  <c r="P80" i="45"/>
  <c r="L80" i="45"/>
  <c r="H80" i="45"/>
  <c r="D80" i="45"/>
  <c r="D90" i="44"/>
  <c r="D88" i="44"/>
  <c r="L84" i="44"/>
  <c r="D84" i="44"/>
  <c r="L83" i="44"/>
  <c r="D83" i="44"/>
  <c r="L82" i="44"/>
  <c r="D82" i="44"/>
  <c r="L81" i="44"/>
  <c r="D81" i="44"/>
  <c r="L80" i="44"/>
  <c r="D80" i="44"/>
  <c r="N36" i="42"/>
  <c r="J36" i="42"/>
  <c r="F36" i="42"/>
  <c r="B36" i="42"/>
  <c r="N37" i="46"/>
  <c r="N178" i="6" s="1"/>
  <c r="F37" i="46"/>
  <c r="F178" i="6" s="1"/>
  <c r="N35" i="46"/>
  <c r="F35" i="46"/>
  <c r="H76" i="47"/>
  <c r="H75" i="47"/>
  <c r="H73" i="47"/>
  <c r="J77" i="48"/>
  <c r="J64" i="47"/>
  <c r="F77" i="47"/>
  <c r="B64" i="47"/>
  <c r="B77" i="48"/>
  <c r="N76" i="47"/>
  <c r="N59" i="47"/>
  <c r="J59" i="47"/>
  <c r="J76" i="48"/>
  <c r="F76" i="47"/>
  <c r="B59" i="47"/>
  <c r="B76" i="48"/>
  <c r="J58" i="47"/>
  <c r="J75" i="48"/>
  <c r="F75" i="47"/>
  <c r="B58" i="47"/>
  <c r="B75" i="48"/>
  <c r="N74" i="49"/>
  <c r="N57" i="47"/>
  <c r="J57" i="47"/>
  <c r="J74" i="47"/>
  <c r="J74" i="48"/>
  <c r="F74" i="47"/>
  <c r="B57" i="47"/>
  <c r="B74" i="48"/>
  <c r="N56" i="47"/>
  <c r="N73" i="47"/>
  <c r="J56" i="47"/>
  <c r="J73" i="48"/>
  <c r="F73" i="47"/>
  <c r="B56" i="47"/>
  <c r="B73" i="49"/>
  <c r="B73" i="47"/>
  <c r="B73" i="48"/>
  <c r="J55" i="47"/>
  <c r="J72" i="47"/>
  <c r="F72" i="47"/>
  <c r="J54" i="47"/>
  <c r="J71" i="48"/>
  <c r="J71" i="47"/>
  <c r="F71" i="47"/>
  <c r="F71" i="48"/>
  <c r="B54" i="47"/>
  <c r="B71" i="48"/>
  <c r="J53" i="47"/>
  <c r="J70" i="47"/>
  <c r="F70" i="47"/>
  <c r="J52" i="47"/>
  <c r="J69" i="47"/>
  <c r="J69" i="48"/>
  <c r="F69" i="47"/>
  <c r="E55" i="48"/>
  <c r="E72" i="48"/>
  <c r="E53" i="48"/>
  <c r="E70" i="48"/>
  <c r="M69" i="48"/>
  <c r="M52" i="48"/>
  <c r="E52" i="48"/>
  <c r="E69" i="48"/>
  <c r="E51" i="49"/>
  <c r="Q64" i="49"/>
  <c r="Q77" i="49"/>
  <c r="I64" i="49"/>
  <c r="I77" i="49"/>
  <c r="Q58" i="49"/>
  <c r="Q75" i="49"/>
  <c r="I58" i="49"/>
  <c r="I75" i="49"/>
  <c r="N37" i="50"/>
  <c r="N179" i="6" s="1"/>
  <c r="F37" i="50"/>
  <c r="F179" i="6" s="1"/>
  <c r="P97" i="51"/>
  <c r="P100" i="51"/>
  <c r="P101" i="51"/>
  <c r="P105" i="51"/>
  <c r="P98" i="51"/>
  <c r="P99" i="51"/>
  <c r="P104" i="51"/>
  <c r="P36" i="50"/>
  <c r="P102" i="51"/>
  <c r="L99" i="51"/>
  <c r="L103" i="51"/>
  <c r="L96" i="51"/>
  <c r="L100" i="51"/>
  <c r="L106" i="51"/>
  <c r="L98" i="51"/>
  <c r="L101" i="51"/>
  <c r="L104" i="51"/>
  <c r="L36" i="50"/>
  <c r="H101" i="51"/>
  <c r="H105" i="51"/>
  <c r="H36" i="50"/>
  <c r="H103" i="51"/>
  <c r="H106" i="51"/>
  <c r="D103" i="51"/>
  <c r="D101" i="51"/>
  <c r="D102" i="51"/>
  <c r="P106" i="51"/>
  <c r="B106" i="51"/>
  <c r="D105" i="51"/>
  <c r="D104" i="51"/>
  <c r="D100" i="51"/>
  <c r="D97" i="51"/>
  <c r="B72" i="51"/>
  <c r="Q82" i="40"/>
  <c r="N80" i="45"/>
  <c r="J80" i="45"/>
  <c r="F80" i="45"/>
  <c r="B80" i="45"/>
  <c r="L90" i="44"/>
  <c r="L88" i="44"/>
  <c r="N84" i="44"/>
  <c r="F84" i="44"/>
  <c r="N83" i="44"/>
  <c r="F83" i="44"/>
  <c r="N82" i="44"/>
  <c r="F82" i="44"/>
  <c r="N81" i="44"/>
  <c r="F81" i="44"/>
  <c r="N80" i="44"/>
  <c r="F80" i="44"/>
  <c r="P36" i="42"/>
  <c r="L36" i="42"/>
  <c r="H36" i="42"/>
  <c r="D36" i="42"/>
  <c r="Q62" i="45"/>
  <c r="M62" i="45"/>
  <c r="I62" i="45"/>
  <c r="E62" i="45"/>
  <c r="P76" i="47"/>
  <c r="P74" i="47"/>
  <c r="P73" i="47"/>
  <c r="P64" i="47"/>
  <c r="P77" i="48"/>
  <c r="H64" i="47"/>
  <c r="H77" i="48"/>
  <c r="H77" i="47"/>
  <c r="P59" i="47"/>
  <c r="P76" i="48"/>
  <c r="H59" i="47"/>
  <c r="H76" i="48"/>
  <c r="P58" i="47"/>
  <c r="P75" i="48"/>
  <c r="P75" i="47"/>
  <c r="H58" i="47"/>
  <c r="H75" i="48"/>
  <c r="D75" i="47"/>
  <c r="P56" i="47"/>
  <c r="P73" i="48"/>
  <c r="P73" i="49"/>
  <c r="H56" i="47"/>
  <c r="H73" i="48"/>
  <c r="H72" i="47"/>
  <c r="D72" i="47"/>
  <c r="P71" i="47"/>
  <c r="D71" i="47"/>
  <c r="P70" i="47"/>
  <c r="D70" i="47"/>
  <c r="P69" i="47"/>
  <c r="D69" i="47"/>
  <c r="Q51" i="48"/>
  <c r="K55" i="48"/>
  <c r="K72" i="48"/>
  <c r="K53" i="48"/>
  <c r="K70" i="48"/>
  <c r="O64" i="49"/>
  <c r="O77" i="49"/>
  <c r="G64" i="49"/>
  <c r="G77" i="49"/>
  <c r="O75" i="49"/>
  <c r="O58" i="49"/>
  <c r="G58" i="49"/>
  <c r="G75" i="49"/>
  <c r="G57" i="49"/>
  <c r="G74" i="49"/>
  <c r="P34" i="50"/>
  <c r="P35" i="50"/>
  <c r="L37" i="50"/>
  <c r="L179" i="6" s="1"/>
  <c r="D35" i="50"/>
  <c r="D37" i="50"/>
  <c r="D179" i="6" s="1"/>
  <c r="N102" i="51"/>
  <c r="N106" i="51"/>
  <c r="N103" i="51"/>
  <c r="N105" i="51"/>
  <c r="J100" i="51"/>
  <c r="J97" i="51"/>
  <c r="J96" i="51"/>
  <c r="F103" i="51"/>
  <c r="F98" i="51"/>
  <c r="F99" i="51"/>
  <c r="F105" i="51"/>
  <c r="B99" i="51"/>
  <c r="B105" i="51"/>
  <c r="B96" i="51"/>
  <c r="B102" i="51"/>
  <c r="B97" i="51"/>
  <c r="B104" i="51"/>
  <c r="Q76" i="49"/>
  <c r="M76" i="49"/>
  <c r="I76" i="49"/>
  <c r="E76" i="49"/>
  <c r="Q74" i="49"/>
  <c r="M74" i="49"/>
  <c r="I74" i="49"/>
  <c r="E74" i="49"/>
  <c r="Q73" i="49"/>
  <c r="M73" i="49"/>
  <c r="I73" i="49"/>
  <c r="E73" i="49"/>
  <c r="Q68" i="49"/>
  <c r="M68" i="49"/>
  <c r="I68" i="49"/>
  <c r="E68" i="49"/>
  <c r="D51" i="49"/>
  <c r="G37" i="50"/>
  <c r="G179" i="6" s="1"/>
  <c r="Q35" i="50"/>
  <c r="E35" i="50"/>
  <c r="Q34" i="50"/>
  <c r="M34" i="50"/>
  <c r="I34" i="50"/>
  <c r="E34" i="50"/>
  <c r="O86" i="51"/>
  <c r="I74" i="51"/>
  <c r="I97" i="52"/>
  <c r="Q95" i="53"/>
  <c r="M95" i="53"/>
  <c r="I95" i="53"/>
  <c r="E95" i="53"/>
  <c r="M100" i="52"/>
  <c r="N105" i="52"/>
  <c r="N90" i="52"/>
  <c r="J105" i="52"/>
  <c r="J90" i="52"/>
  <c r="N86" i="52"/>
  <c r="N104" i="52"/>
  <c r="J104" i="52"/>
  <c r="J86" i="52"/>
  <c r="N82" i="52"/>
  <c r="N103" i="52"/>
  <c r="J103" i="52"/>
  <c r="J82" i="52"/>
  <c r="F82" i="52"/>
  <c r="F103" i="52"/>
  <c r="N79" i="52"/>
  <c r="N102" i="52"/>
  <c r="F102" i="52"/>
  <c r="F79" i="52"/>
  <c r="B79" i="52"/>
  <c r="B102" i="52"/>
  <c r="N101" i="52"/>
  <c r="N78" i="52"/>
  <c r="J101" i="52"/>
  <c r="J78" i="52"/>
  <c r="F78" i="52"/>
  <c r="F101" i="52"/>
  <c r="N100" i="52"/>
  <c r="N77" i="52"/>
  <c r="F77" i="52"/>
  <c r="F100" i="52"/>
  <c r="B100" i="52"/>
  <c r="B77" i="52"/>
  <c r="J99" i="52"/>
  <c r="J76" i="52"/>
  <c r="F76" i="52"/>
  <c r="F99" i="52"/>
  <c r="F98" i="52"/>
  <c r="F75" i="52"/>
  <c r="N97" i="52"/>
  <c r="N74" i="52"/>
  <c r="J97" i="52"/>
  <c r="J74" i="52"/>
  <c r="N73" i="52"/>
  <c r="N96" i="52"/>
  <c r="B96" i="52"/>
  <c r="B73" i="52"/>
  <c r="K76" i="49"/>
  <c r="C76" i="49"/>
  <c r="G73" i="49"/>
  <c r="C68" i="48"/>
  <c r="G91" i="51"/>
  <c r="G106" i="52"/>
  <c r="G106" i="51"/>
  <c r="C105" i="53"/>
  <c r="C90" i="51"/>
  <c r="C105" i="52"/>
  <c r="K86" i="51"/>
  <c r="K104" i="51"/>
  <c r="O103" i="51"/>
  <c r="O82" i="51"/>
  <c r="C103" i="51"/>
  <c r="C82" i="51"/>
  <c r="G79" i="51"/>
  <c r="G102" i="51"/>
  <c r="C102" i="53"/>
  <c r="O100" i="53"/>
  <c r="O77" i="51"/>
  <c r="C100" i="51"/>
  <c r="C77" i="51"/>
  <c r="K98" i="52"/>
  <c r="K98" i="51"/>
  <c r="C98" i="51"/>
  <c r="C75" i="51"/>
  <c r="K97" i="51"/>
  <c r="K74" i="51"/>
  <c r="G74" i="51"/>
  <c r="G97" i="51"/>
  <c r="C97" i="51"/>
  <c r="C97" i="52"/>
  <c r="O73" i="51"/>
  <c r="O96" i="51"/>
  <c r="G73" i="51"/>
  <c r="G96" i="51"/>
  <c r="C96" i="51"/>
  <c r="C73" i="51"/>
  <c r="O95" i="53"/>
  <c r="G95" i="53"/>
  <c r="C95" i="53"/>
  <c r="K101" i="52"/>
  <c r="L72" i="52"/>
  <c r="P95" i="52"/>
  <c r="L95" i="52"/>
  <c r="H95" i="52"/>
  <c r="D95" i="52"/>
  <c r="E106" i="52"/>
  <c r="E105" i="52"/>
  <c r="E104" i="52"/>
  <c r="E103" i="52"/>
  <c r="E102" i="52"/>
  <c r="E101" i="52"/>
  <c r="E100" i="52"/>
  <c r="E99" i="52"/>
  <c r="E98" i="52"/>
  <c r="E97" i="52"/>
  <c r="E96" i="52"/>
  <c r="M95" i="52"/>
  <c r="N95" i="53"/>
  <c r="J95" i="53"/>
  <c r="F95" i="53"/>
  <c r="B95" i="53"/>
  <c r="K95" i="52"/>
  <c r="G36" i="50"/>
  <c r="P95" i="53"/>
  <c r="L95" i="53"/>
  <c r="H95" i="53"/>
  <c r="D95" i="53"/>
  <c r="L98" i="6"/>
  <c r="B51" i="6"/>
  <c r="N57" i="10"/>
  <c r="F57" i="10"/>
  <c r="Q55" i="10"/>
  <c r="Q120" i="13"/>
  <c r="Q121" i="13"/>
  <c r="Q123" i="13"/>
  <c r="Q124" i="13"/>
  <c r="Q126" i="13"/>
  <c r="Q127" i="13"/>
  <c r="Q128" i="13"/>
  <c r="Q130" i="13"/>
  <c r="Q145" i="13"/>
  <c r="M55" i="10"/>
  <c r="M120" i="13"/>
  <c r="M121" i="13"/>
  <c r="M123" i="13"/>
  <c r="M124" i="13"/>
  <c r="M126" i="13"/>
  <c r="M127" i="13"/>
  <c r="M128" i="13"/>
  <c r="M130" i="13"/>
  <c r="M145" i="13"/>
  <c r="I55" i="10"/>
  <c r="I120" i="13"/>
  <c r="I121" i="13"/>
  <c r="I123" i="13"/>
  <c r="I124" i="13"/>
  <c r="I126" i="13"/>
  <c r="I127" i="13"/>
  <c r="I128" i="13"/>
  <c r="I130" i="13"/>
  <c r="I145" i="13"/>
  <c r="E55" i="10"/>
  <c r="E120" i="13"/>
  <c r="E121" i="13"/>
  <c r="E123" i="13"/>
  <c r="E124" i="13"/>
  <c r="E126" i="13"/>
  <c r="E127" i="13"/>
  <c r="E128" i="13"/>
  <c r="E130" i="13"/>
  <c r="E145" i="13"/>
  <c r="Q54" i="10"/>
  <c r="Q103" i="13"/>
  <c r="Q104" i="13"/>
  <c r="Q105" i="13"/>
  <c r="Q106" i="13"/>
  <c r="Q107" i="13"/>
  <c r="Q109" i="13"/>
  <c r="Q110" i="13"/>
  <c r="Q111" i="13"/>
  <c r="Q113" i="13"/>
  <c r="Q134" i="13"/>
  <c r="M54" i="10"/>
  <c r="M103" i="13"/>
  <c r="M104" i="13"/>
  <c r="M105" i="13"/>
  <c r="M106" i="13"/>
  <c r="M107" i="13"/>
  <c r="M109" i="13"/>
  <c r="M110" i="13"/>
  <c r="M111" i="13"/>
  <c r="M113" i="13"/>
  <c r="M134" i="13"/>
  <c r="I54" i="10"/>
  <c r="I103" i="13"/>
  <c r="I104" i="13"/>
  <c r="I105" i="13"/>
  <c r="I106" i="13"/>
  <c r="I107" i="13"/>
  <c r="I109" i="13"/>
  <c r="I110" i="13"/>
  <c r="I111" i="13"/>
  <c r="I113" i="13"/>
  <c r="I134" i="13"/>
  <c r="E54" i="10"/>
  <c r="E103" i="13"/>
  <c r="E104" i="13"/>
  <c r="E105" i="13"/>
  <c r="E106" i="13"/>
  <c r="E107" i="13"/>
  <c r="E109" i="13"/>
  <c r="E110" i="13"/>
  <c r="E111" i="13"/>
  <c r="E113" i="13"/>
  <c r="E134" i="13"/>
  <c r="M47" i="9"/>
  <c r="I47" i="9"/>
  <c r="E47" i="9"/>
  <c r="L103" i="6"/>
  <c r="L104" i="6"/>
  <c r="O55" i="10"/>
  <c r="O145" i="13"/>
  <c r="K55" i="10"/>
  <c r="K145" i="13"/>
  <c r="G55" i="10"/>
  <c r="G145" i="13"/>
  <c r="C55" i="10"/>
  <c r="C145" i="13"/>
  <c r="O128" i="13"/>
  <c r="K128" i="13"/>
  <c r="G128" i="13"/>
  <c r="C128" i="13"/>
  <c r="O127" i="13"/>
  <c r="K127" i="13"/>
  <c r="G127" i="13"/>
  <c r="C127" i="13"/>
  <c r="O126" i="13"/>
  <c r="K126" i="13"/>
  <c r="G126" i="13"/>
  <c r="C126" i="13"/>
  <c r="O124" i="13"/>
  <c r="K124" i="13"/>
  <c r="G124" i="13"/>
  <c r="C124" i="13"/>
  <c r="O123" i="13"/>
  <c r="K123" i="13"/>
  <c r="G123" i="13"/>
  <c r="C123" i="13"/>
  <c r="O121" i="13"/>
  <c r="K121" i="13"/>
  <c r="G121" i="13"/>
  <c r="C121" i="13"/>
  <c r="O120" i="13"/>
  <c r="K120" i="13"/>
  <c r="G120" i="13"/>
  <c r="C120" i="13"/>
  <c r="O54" i="10"/>
  <c r="O134" i="13"/>
  <c r="K54" i="10"/>
  <c r="K134" i="13"/>
  <c r="G54" i="10"/>
  <c r="G134" i="13"/>
  <c r="C54" i="10"/>
  <c r="C134" i="13"/>
  <c r="O111" i="13"/>
  <c r="K111" i="13"/>
  <c r="G111" i="13"/>
  <c r="C111" i="13"/>
  <c r="O110" i="13"/>
  <c r="K110" i="13"/>
  <c r="G110" i="13"/>
  <c r="C110" i="13"/>
  <c r="O109" i="13"/>
  <c r="K109" i="13"/>
  <c r="G109" i="13"/>
  <c r="C109" i="13"/>
  <c r="O107" i="13"/>
  <c r="K107" i="13"/>
  <c r="G107" i="13"/>
  <c r="C107" i="13"/>
  <c r="O106" i="13"/>
  <c r="K106" i="13"/>
  <c r="G106" i="13"/>
  <c r="C106" i="13"/>
  <c r="O105" i="13"/>
  <c r="K105" i="13"/>
  <c r="G105" i="13"/>
  <c r="C105" i="13"/>
  <c r="O104" i="13"/>
  <c r="K104" i="13"/>
  <c r="G104" i="13"/>
  <c r="C104" i="13"/>
  <c r="O103" i="13"/>
  <c r="K103" i="13"/>
  <c r="G103" i="13"/>
  <c r="C103" i="13"/>
  <c r="L98" i="14"/>
  <c r="L159" i="6" s="1"/>
  <c r="D98" i="14"/>
  <c r="D159" i="6" s="1"/>
  <c r="D97" i="14"/>
  <c r="D158" i="6" s="1"/>
  <c r="H75" i="22"/>
  <c r="H111" i="6"/>
  <c r="Q39" i="6"/>
  <c r="M39" i="6"/>
  <c r="Q30" i="6"/>
  <c r="M30" i="6"/>
  <c r="I30" i="6"/>
  <c r="E30" i="6"/>
  <c r="P53" i="10"/>
  <c r="H53" i="10"/>
  <c r="M58" i="10"/>
  <c r="E58" i="10"/>
  <c r="P146" i="11"/>
  <c r="P147" i="11"/>
  <c r="P148" i="11"/>
  <c r="P149" i="11"/>
  <c r="P150" i="11"/>
  <c r="P151" i="11"/>
  <c r="P152" i="11"/>
  <c r="P153" i="11"/>
  <c r="P154" i="11"/>
  <c r="L146" i="11"/>
  <c r="L147" i="11"/>
  <c r="L148" i="11"/>
  <c r="L149" i="11"/>
  <c r="L150" i="11"/>
  <c r="L151" i="11"/>
  <c r="L152" i="11"/>
  <c r="L153" i="11"/>
  <c r="L154" i="11"/>
  <c r="H146" i="11"/>
  <c r="H147" i="11"/>
  <c r="H148" i="11"/>
  <c r="H149" i="11"/>
  <c r="H150" i="11"/>
  <c r="H151" i="11"/>
  <c r="H152" i="11"/>
  <c r="H153" i="11"/>
  <c r="H154" i="11"/>
  <c r="D146" i="11"/>
  <c r="D147" i="11"/>
  <c r="D148" i="11"/>
  <c r="D149" i="11"/>
  <c r="D150" i="11"/>
  <c r="D151" i="11"/>
  <c r="D152" i="11"/>
  <c r="D153" i="11"/>
  <c r="D154" i="11"/>
  <c r="P135" i="11"/>
  <c r="P136" i="11"/>
  <c r="P137" i="11"/>
  <c r="P138" i="11"/>
  <c r="P139" i="11"/>
  <c r="P140" i="11"/>
  <c r="P141" i="11"/>
  <c r="P142" i="11"/>
  <c r="P143" i="11"/>
  <c r="L135" i="11"/>
  <c r="L136" i="11"/>
  <c r="L137" i="11"/>
  <c r="L138" i="11"/>
  <c r="L139" i="11"/>
  <c r="L140" i="11"/>
  <c r="L141" i="11"/>
  <c r="L142" i="11"/>
  <c r="L143" i="11"/>
  <c r="H135" i="11"/>
  <c r="H136" i="11"/>
  <c r="H137" i="11"/>
  <c r="H138" i="11"/>
  <c r="H139" i="11"/>
  <c r="H140" i="11"/>
  <c r="H141" i="11"/>
  <c r="H142" i="11"/>
  <c r="H143" i="11"/>
  <c r="D135" i="11"/>
  <c r="D136" i="11"/>
  <c r="D137" i="11"/>
  <c r="D138" i="11"/>
  <c r="D139" i="11"/>
  <c r="D140" i="11"/>
  <c r="D141" i="11"/>
  <c r="D142" i="11"/>
  <c r="D143" i="11"/>
  <c r="M154" i="13"/>
  <c r="E154" i="13"/>
  <c r="M153" i="13"/>
  <c r="E153" i="13"/>
  <c r="M151" i="13"/>
  <c r="E151" i="13"/>
  <c r="M150" i="13"/>
  <c r="E150" i="13"/>
  <c r="M143" i="13"/>
  <c r="E143" i="13"/>
  <c r="M142" i="13"/>
  <c r="E142" i="13"/>
  <c r="M141" i="13"/>
  <c r="E141" i="13"/>
  <c r="M140" i="13"/>
  <c r="E140" i="13"/>
  <c r="M139" i="13"/>
  <c r="E139" i="13"/>
  <c r="N72" i="14"/>
  <c r="N250" i="15"/>
  <c r="N251" i="15"/>
  <c r="N252" i="15"/>
  <c r="N253" i="15"/>
  <c r="N254" i="15"/>
  <c r="N255" i="15"/>
  <c r="N256" i="15"/>
  <c r="N257" i="15"/>
  <c r="J250" i="15"/>
  <c r="J251" i="15"/>
  <c r="J252" i="15"/>
  <c r="J253" i="15"/>
  <c r="J254" i="15"/>
  <c r="J255" i="15"/>
  <c r="J256" i="15"/>
  <c r="J257" i="15"/>
  <c r="F250" i="15"/>
  <c r="F251" i="15"/>
  <c r="F252" i="15"/>
  <c r="F253" i="15"/>
  <c r="F254" i="15"/>
  <c r="F255" i="15"/>
  <c r="F256" i="15"/>
  <c r="F257" i="15"/>
  <c r="B250" i="15"/>
  <c r="B251" i="15"/>
  <c r="B252" i="15"/>
  <c r="B253" i="15"/>
  <c r="B254" i="15"/>
  <c r="B255" i="15"/>
  <c r="B256" i="15"/>
  <c r="B257" i="15"/>
  <c r="N240" i="15"/>
  <c r="N241" i="15"/>
  <c r="N242" i="15"/>
  <c r="N243" i="15"/>
  <c r="N244" i="15"/>
  <c r="N245" i="15"/>
  <c r="N246" i="15"/>
  <c r="N247" i="15"/>
  <c r="J240" i="15"/>
  <c r="J241" i="15"/>
  <c r="J242" i="15"/>
  <c r="J243" i="15"/>
  <c r="J244" i="15"/>
  <c r="J245" i="15"/>
  <c r="J246" i="15"/>
  <c r="J247" i="15"/>
  <c r="F240" i="15"/>
  <c r="F241" i="15"/>
  <c r="F242" i="15"/>
  <c r="F243" i="15"/>
  <c r="F244" i="15"/>
  <c r="F245" i="15"/>
  <c r="F246" i="15"/>
  <c r="F247" i="15"/>
  <c r="B240" i="15"/>
  <c r="B241" i="15"/>
  <c r="B242" i="15"/>
  <c r="B243" i="15"/>
  <c r="B244" i="15"/>
  <c r="B245" i="15"/>
  <c r="B246" i="15"/>
  <c r="B247" i="15"/>
  <c r="N230" i="15"/>
  <c r="N231" i="15"/>
  <c r="N232" i="15"/>
  <c r="N233" i="15"/>
  <c r="N234" i="15"/>
  <c r="N235" i="15"/>
  <c r="N236" i="15"/>
  <c r="N237" i="15"/>
  <c r="J230" i="15"/>
  <c r="J231" i="15"/>
  <c r="J232" i="15"/>
  <c r="J233" i="15"/>
  <c r="J234" i="15"/>
  <c r="J235" i="15"/>
  <c r="J236" i="15"/>
  <c r="J237" i="15"/>
  <c r="F230" i="15"/>
  <c r="F231" i="15"/>
  <c r="F232" i="15"/>
  <c r="F233" i="15"/>
  <c r="F234" i="15"/>
  <c r="F235" i="15"/>
  <c r="F236" i="15"/>
  <c r="F237" i="15"/>
  <c r="B230" i="15"/>
  <c r="B231" i="15"/>
  <c r="B232" i="15"/>
  <c r="B233" i="15"/>
  <c r="B234" i="15"/>
  <c r="B235" i="15"/>
  <c r="B236" i="15"/>
  <c r="B237" i="15"/>
  <c r="N221" i="15"/>
  <c r="N222" i="15"/>
  <c r="N223" i="15"/>
  <c r="N224" i="15"/>
  <c r="N225" i="15"/>
  <c r="N226" i="15"/>
  <c r="N227" i="15"/>
  <c r="J221" i="15"/>
  <c r="J222" i="15"/>
  <c r="J223" i="15"/>
  <c r="J224" i="15"/>
  <c r="J225" i="15"/>
  <c r="J226" i="15"/>
  <c r="J227" i="15"/>
  <c r="F221" i="15"/>
  <c r="F222" i="15"/>
  <c r="F223" i="15"/>
  <c r="F224" i="15"/>
  <c r="F225" i="15"/>
  <c r="F226" i="15"/>
  <c r="F227" i="15"/>
  <c r="B221" i="15"/>
  <c r="B222" i="15"/>
  <c r="B223" i="15"/>
  <c r="B224" i="15"/>
  <c r="B225" i="15"/>
  <c r="B226" i="15"/>
  <c r="B227" i="15"/>
  <c r="O257" i="17"/>
  <c r="O257" i="16"/>
  <c r="K257" i="17"/>
  <c r="K257" i="16"/>
  <c r="G257" i="17"/>
  <c r="G257" i="16"/>
  <c r="C257" i="17"/>
  <c r="C257" i="16"/>
  <c r="O256" i="17"/>
  <c r="O256" i="16"/>
  <c r="K256" i="17"/>
  <c r="K256" i="16"/>
  <c r="G256" i="17"/>
  <c r="G256" i="16"/>
  <c r="C256" i="17"/>
  <c r="C256" i="16"/>
  <c r="O255" i="17"/>
  <c r="O255" i="16"/>
  <c r="K255" i="17"/>
  <c r="K255" i="16"/>
  <c r="G255" i="17"/>
  <c r="G255" i="16"/>
  <c r="C255" i="17"/>
  <c r="C255" i="16"/>
  <c r="O254" i="17"/>
  <c r="O254" i="16"/>
  <c r="K254" i="17"/>
  <c r="K254" i="16"/>
  <c r="G254" i="17"/>
  <c r="G254" i="16"/>
  <c r="C254" i="17"/>
  <c r="C254" i="16"/>
  <c r="O247" i="17"/>
  <c r="O247" i="16"/>
  <c r="K247" i="17"/>
  <c r="K247" i="16"/>
  <c r="G247" i="17"/>
  <c r="G247" i="16"/>
  <c r="C247" i="17"/>
  <c r="C247" i="16"/>
  <c r="O246" i="17"/>
  <c r="O246" i="16"/>
  <c r="K246" i="17"/>
  <c r="K246" i="16"/>
  <c r="G246" i="17"/>
  <c r="G246" i="16"/>
  <c r="C246" i="17"/>
  <c r="C246" i="16"/>
  <c r="O245" i="17"/>
  <c r="O245" i="16"/>
  <c r="K245" i="17"/>
  <c r="K245" i="16"/>
  <c r="G245" i="17"/>
  <c r="G245" i="16"/>
  <c r="C245" i="17"/>
  <c r="C245" i="16"/>
  <c r="O244" i="17"/>
  <c r="O244" i="16"/>
  <c r="K244" i="17"/>
  <c r="K244" i="16"/>
  <c r="G244" i="17"/>
  <c r="G244" i="16"/>
  <c r="C244" i="17"/>
  <c r="C244" i="16"/>
  <c r="O239" i="17"/>
  <c r="O239" i="16"/>
  <c r="K239" i="17"/>
  <c r="K239" i="16"/>
  <c r="G239" i="17"/>
  <c r="G239" i="16"/>
  <c r="C239" i="17"/>
  <c r="C239" i="16"/>
  <c r="O237" i="17"/>
  <c r="O237" i="16"/>
  <c r="K237" i="17"/>
  <c r="K237" i="16"/>
  <c r="G237" i="17"/>
  <c r="G237" i="16"/>
  <c r="C237" i="17"/>
  <c r="C237" i="16"/>
  <c r="O236" i="17"/>
  <c r="O236" i="16"/>
  <c r="K236" i="17"/>
  <c r="K236" i="16"/>
  <c r="G236" i="17"/>
  <c r="G236" i="16"/>
  <c r="C236" i="17"/>
  <c r="C236" i="16"/>
  <c r="G234" i="16"/>
  <c r="G233" i="16"/>
  <c r="G232" i="16"/>
  <c r="G231" i="16"/>
  <c r="G230" i="16"/>
  <c r="G227" i="16"/>
  <c r="G226" i="16"/>
  <c r="G225" i="16"/>
  <c r="G224" i="16"/>
  <c r="G223" i="16"/>
  <c r="G222" i="16"/>
  <c r="G221" i="16"/>
  <c r="G220" i="16"/>
  <c r="Q180" i="21"/>
  <c r="Q181" i="21"/>
  <c r="Q182" i="21"/>
  <c r="Q184" i="21"/>
  <c r="Q185" i="21"/>
  <c r="Q187" i="21"/>
  <c r="Q188" i="21"/>
  <c r="Q189" i="21"/>
  <c r="Q192" i="21"/>
  <c r="Q226" i="21"/>
  <c r="Q80" i="18"/>
  <c r="M180" i="21"/>
  <c r="M181" i="21"/>
  <c r="M182" i="21"/>
  <c r="M184" i="21"/>
  <c r="M185" i="21"/>
  <c r="M187" i="21"/>
  <c r="M188" i="21"/>
  <c r="M189" i="21"/>
  <c r="M192" i="21"/>
  <c r="M226" i="21"/>
  <c r="M80" i="18"/>
  <c r="I180" i="21"/>
  <c r="I181" i="21"/>
  <c r="I182" i="21"/>
  <c r="I184" i="21"/>
  <c r="I185" i="21"/>
  <c r="I187" i="21"/>
  <c r="I188" i="21"/>
  <c r="I189" i="21"/>
  <c r="I192" i="21"/>
  <c r="I226" i="21"/>
  <c r="I80" i="18"/>
  <c r="E180" i="21"/>
  <c r="E181" i="21"/>
  <c r="E182" i="21"/>
  <c r="E184" i="21"/>
  <c r="E185" i="21"/>
  <c r="E187" i="21"/>
  <c r="E188" i="21"/>
  <c r="E189" i="21"/>
  <c r="E192" i="21"/>
  <c r="E226" i="21"/>
  <c r="E80" i="18"/>
  <c r="Q162" i="21"/>
  <c r="Q164" i="21"/>
  <c r="Q165" i="21"/>
  <c r="Q166" i="21"/>
  <c r="Q168" i="21"/>
  <c r="Q169" i="21"/>
  <c r="Q170" i="21"/>
  <c r="Q173" i="21"/>
  <c r="Q214" i="21"/>
  <c r="Q79" i="18"/>
  <c r="M162" i="21"/>
  <c r="M164" i="21"/>
  <c r="M165" i="21"/>
  <c r="M166" i="21"/>
  <c r="M168" i="21"/>
  <c r="M169" i="21"/>
  <c r="M170" i="21"/>
  <c r="M173" i="21"/>
  <c r="M214" i="21"/>
  <c r="M79" i="18"/>
  <c r="I162" i="21"/>
  <c r="I164" i="21"/>
  <c r="I165" i="21"/>
  <c r="I166" i="21"/>
  <c r="I168" i="21"/>
  <c r="I169" i="21"/>
  <c r="I170" i="21"/>
  <c r="I173" i="21"/>
  <c r="I214" i="21"/>
  <c r="I79" i="18"/>
  <c r="E162" i="21"/>
  <c r="E164" i="21"/>
  <c r="E165" i="21"/>
  <c r="E166" i="21"/>
  <c r="E168" i="21"/>
  <c r="E169" i="21"/>
  <c r="E170" i="21"/>
  <c r="E173" i="21"/>
  <c r="E214" i="21"/>
  <c r="E79" i="18"/>
  <c r="Q60" i="22"/>
  <c r="Q148" i="25"/>
  <c r="Q150" i="25"/>
  <c r="Q151" i="25"/>
  <c r="Q152" i="25"/>
  <c r="Q154" i="25"/>
  <c r="Q155" i="25"/>
  <c r="Q157" i="25"/>
  <c r="Q158" i="25"/>
  <c r="Q160" i="25"/>
  <c r="Q191" i="25"/>
  <c r="I60" i="22"/>
  <c r="I148" i="25"/>
  <c r="I150" i="25"/>
  <c r="I151" i="25"/>
  <c r="I152" i="25"/>
  <c r="I154" i="25"/>
  <c r="I155" i="25"/>
  <c r="I157" i="25"/>
  <c r="I158" i="25"/>
  <c r="I160" i="25"/>
  <c r="I191" i="25"/>
  <c r="M123" i="28"/>
  <c r="K95" i="28"/>
  <c r="N153" i="29"/>
  <c r="N59" i="26"/>
  <c r="J153" i="29"/>
  <c r="J59" i="26"/>
  <c r="F153" i="29"/>
  <c r="F59" i="26"/>
  <c r="N143" i="29"/>
  <c r="N58" i="26"/>
  <c r="J143" i="29"/>
  <c r="J58" i="26"/>
  <c r="F143" i="29"/>
  <c r="F58" i="26"/>
  <c r="N50" i="9"/>
  <c r="J50" i="9"/>
  <c r="F50" i="9"/>
  <c r="B50" i="9"/>
  <c r="N49" i="9"/>
  <c r="J49" i="9"/>
  <c r="F49" i="9"/>
  <c r="B49" i="9"/>
  <c r="N48" i="9"/>
  <c r="J48" i="9"/>
  <c r="F48" i="9"/>
  <c r="B48" i="9"/>
  <c r="N133" i="29"/>
  <c r="N57" i="26"/>
  <c r="J133" i="29"/>
  <c r="J57" i="26"/>
  <c r="F133" i="29"/>
  <c r="F57" i="26"/>
  <c r="Q113" i="31"/>
  <c r="Q114" i="31"/>
  <c r="Q115" i="31"/>
  <c r="Q116" i="31"/>
  <c r="Q117" i="31"/>
  <c r="Q118" i="31"/>
  <c r="Q119" i="31"/>
  <c r="Q120" i="31"/>
  <c r="Q121" i="31"/>
  <c r="Q122" i="31"/>
  <c r="Q123" i="31"/>
  <c r="M113" i="31"/>
  <c r="M114" i="31"/>
  <c r="M115" i="31"/>
  <c r="M116" i="31"/>
  <c r="M117" i="31"/>
  <c r="M118" i="31"/>
  <c r="M119" i="31"/>
  <c r="M120" i="31"/>
  <c r="M121" i="31"/>
  <c r="M122" i="31"/>
  <c r="M123" i="31"/>
  <c r="I113" i="31"/>
  <c r="I114" i="31"/>
  <c r="I115" i="31"/>
  <c r="I116" i="31"/>
  <c r="I117" i="31"/>
  <c r="I118" i="31"/>
  <c r="I119" i="31"/>
  <c r="I120" i="31"/>
  <c r="I121" i="31"/>
  <c r="I122" i="31"/>
  <c r="I123" i="31"/>
  <c r="E113" i="31"/>
  <c r="E114" i="31"/>
  <c r="E115" i="31"/>
  <c r="E116" i="31"/>
  <c r="E117" i="31"/>
  <c r="E118" i="31"/>
  <c r="E119" i="31"/>
  <c r="E120" i="31"/>
  <c r="E121" i="31"/>
  <c r="E122" i="31"/>
  <c r="E123" i="31"/>
  <c r="N83" i="31"/>
  <c r="P91" i="53"/>
  <c r="P106" i="53"/>
  <c r="L91" i="53"/>
  <c r="L106" i="53"/>
  <c r="H91" i="53"/>
  <c r="H106" i="53"/>
  <c r="D91" i="53"/>
  <c r="D106" i="53"/>
  <c r="P105" i="53"/>
  <c r="P90" i="53"/>
  <c r="L90" i="53"/>
  <c r="L105" i="53"/>
  <c r="H90" i="53"/>
  <c r="H105" i="53"/>
  <c r="D90" i="53"/>
  <c r="D105" i="53"/>
  <c r="P104" i="53"/>
  <c r="P86" i="53"/>
  <c r="L86" i="53"/>
  <c r="L104" i="53"/>
  <c r="H86" i="53"/>
  <c r="H104" i="53"/>
  <c r="D86" i="53"/>
  <c r="D104" i="53"/>
  <c r="P103" i="53"/>
  <c r="P82" i="53"/>
  <c r="L82" i="53"/>
  <c r="L103" i="53"/>
  <c r="H82" i="53"/>
  <c r="H103" i="53"/>
  <c r="D82" i="53"/>
  <c r="D103" i="53"/>
  <c r="P102" i="53"/>
  <c r="P79" i="53"/>
  <c r="L79" i="53"/>
  <c r="L102" i="53"/>
  <c r="H79" i="53"/>
  <c r="H102" i="53"/>
  <c r="D79" i="53"/>
  <c r="D102" i="53"/>
  <c r="P101" i="53"/>
  <c r="P78" i="53"/>
  <c r="L78" i="53"/>
  <c r="L101" i="53"/>
  <c r="H78" i="53"/>
  <c r="H101" i="53"/>
  <c r="D78" i="53"/>
  <c r="D101" i="53"/>
  <c r="P100" i="53"/>
  <c r="P77" i="53"/>
  <c r="L77" i="53"/>
  <c r="L100" i="53"/>
  <c r="H77" i="53"/>
  <c r="H100" i="53"/>
  <c r="D77" i="53"/>
  <c r="D100" i="53"/>
  <c r="P76" i="53"/>
  <c r="P99" i="53"/>
  <c r="L76" i="53"/>
  <c r="L99" i="53"/>
  <c r="H76" i="53"/>
  <c r="H99" i="53"/>
  <c r="D76" i="53"/>
  <c r="D99" i="53"/>
  <c r="P75" i="53"/>
  <c r="P98" i="53"/>
  <c r="L75" i="53"/>
  <c r="L98" i="53"/>
  <c r="H75" i="53"/>
  <c r="H98" i="53"/>
  <c r="D75" i="53"/>
  <c r="D98" i="53"/>
  <c r="P74" i="53"/>
  <c r="P97" i="53"/>
  <c r="L74" i="53"/>
  <c r="L97" i="53"/>
  <c r="H74" i="53"/>
  <c r="H97" i="53"/>
  <c r="D74" i="53"/>
  <c r="D97" i="53"/>
  <c r="P73" i="53"/>
  <c r="P96" i="53"/>
  <c r="L73" i="53"/>
  <c r="L96" i="53"/>
  <c r="H73" i="53"/>
  <c r="H96" i="53"/>
  <c r="D73" i="53"/>
  <c r="D96" i="53"/>
  <c r="P102" i="6"/>
  <c r="L102" i="6"/>
  <c r="H102" i="6"/>
  <c r="D102" i="6"/>
  <c r="L99" i="6"/>
  <c r="D99" i="6"/>
  <c r="L64" i="6"/>
  <c r="L137" i="6" s="1"/>
  <c r="L60" i="6"/>
  <c r="L133" i="6" s="1"/>
  <c r="P59" i="6"/>
  <c r="L59" i="6"/>
  <c r="H59" i="6"/>
  <c r="D59" i="6"/>
  <c r="P57" i="6"/>
  <c r="L57" i="6"/>
  <c r="H57" i="6"/>
  <c r="D57" i="6"/>
  <c r="P56" i="6"/>
  <c r="L56" i="6"/>
  <c r="H56" i="6"/>
  <c r="D56" i="6"/>
  <c r="P4" i="6"/>
  <c r="L4" i="6"/>
  <c r="H4" i="6"/>
  <c r="D4" i="6"/>
  <c r="P63" i="10"/>
  <c r="L63" i="10"/>
  <c r="H63" i="10"/>
  <c r="D63" i="10"/>
  <c r="P62" i="10"/>
  <c r="L62" i="10"/>
  <c r="H62" i="10"/>
  <c r="D62" i="10"/>
  <c r="N61" i="10"/>
  <c r="F61" i="10"/>
  <c r="P60" i="10"/>
  <c r="L60" i="10"/>
  <c r="H60" i="10"/>
  <c r="D60" i="10"/>
  <c r="P59" i="10"/>
  <c r="L59" i="10"/>
  <c r="H59" i="10"/>
  <c r="D59" i="10"/>
  <c r="O57" i="10"/>
  <c r="O61" i="10"/>
  <c r="K57" i="10"/>
  <c r="K61" i="10"/>
  <c r="G57" i="10"/>
  <c r="G61" i="10"/>
  <c r="O154" i="11"/>
  <c r="G154" i="11"/>
  <c r="O153" i="11"/>
  <c r="G153" i="11"/>
  <c r="O152" i="11"/>
  <c r="G152" i="11"/>
  <c r="O151" i="11"/>
  <c r="G151" i="11"/>
  <c r="O150" i="11"/>
  <c r="G150" i="11"/>
  <c r="O149" i="11"/>
  <c r="G149" i="11"/>
  <c r="O148" i="11"/>
  <c r="G148" i="11"/>
  <c r="O147" i="11"/>
  <c r="G147" i="11"/>
  <c r="O146" i="11"/>
  <c r="G146" i="11"/>
  <c r="O143" i="11"/>
  <c r="G143" i="11"/>
  <c r="O142" i="11"/>
  <c r="G142" i="11"/>
  <c r="O141" i="11"/>
  <c r="G141" i="11"/>
  <c r="O140" i="11"/>
  <c r="G140" i="11"/>
  <c r="O139" i="11"/>
  <c r="G139" i="11"/>
  <c r="O138" i="11"/>
  <c r="G138" i="11"/>
  <c r="O137" i="11"/>
  <c r="G137" i="11"/>
  <c r="O136" i="11"/>
  <c r="G136" i="11"/>
  <c r="O135" i="11"/>
  <c r="G135" i="11"/>
  <c r="K154" i="13"/>
  <c r="C154" i="13"/>
  <c r="K153" i="13"/>
  <c r="C153" i="13"/>
  <c r="K151" i="13"/>
  <c r="C151" i="13"/>
  <c r="K150" i="13"/>
  <c r="C150" i="13"/>
  <c r="K143" i="13"/>
  <c r="C143" i="13"/>
  <c r="K142" i="13"/>
  <c r="C142" i="13"/>
  <c r="K141" i="13"/>
  <c r="C141" i="13"/>
  <c r="K140" i="13"/>
  <c r="C140" i="13"/>
  <c r="K139" i="13"/>
  <c r="C139" i="13"/>
  <c r="K130" i="13"/>
  <c r="C130" i="13"/>
  <c r="K113" i="13"/>
  <c r="C113" i="13"/>
  <c r="N120" i="13"/>
  <c r="N121" i="13"/>
  <c r="N123" i="13"/>
  <c r="N124" i="13"/>
  <c r="N126" i="13"/>
  <c r="N127" i="13"/>
  <c r="N128" i="13"/>
  <c r="N130" i="13"/>
  <c r="N145" i="13"/>
  <c r="J120" i="13"/>
  <c r="J121" i="13"/>
  <c r="J123" i="13"/>
  <c r="J124" i="13"/>
  <c r="J126" i="13"/>
  <c r="J127" i="13"/>
  <c r="J128" i="13"/>
  <c r="J130" i="13"/>
  <c r="J145" i="13"/>
  <c r="F120" i="13"/>
  <c r="F121" i="13"/>
  <c r="F123" i="13"/>
  <c r="F124" i="13"/>
  <c r="F126" i="13"/>
  <c r="F127" i="13"/>
  <c r="F128" i="13"/>
  <c r="F130" i="13"/>
  <c r="F145" i="13"/>
  <c r="B120" i="13"/>
  <c r="B121" i="13"/>
  <c r="B123" i="13"/>
  <c r="B124" i="13"/>
  <c r="B126" i="13"/>
  <c r="B127" i="13"/>
  <c r="B128" i="13"/>
  <c r="B130" i="13"/>
  <c r="B145" i="13"/>
  <c r="N103" i="13"/>
  <c r="N104" i="13"/>
  <c r="N105" i="13"/>
  <c r="N106" i="13"/>
  <c r="N107" i="13"/>
  <c r="N109" i="13"/>
  <c r="N110" i="13"/>
  <c r="N111" i="13"/>
  <c r="N113" i="13"/>
  <c r="N134" i="13"/>
  <c r="J103" i="13"/>
  <c r="J104" i="13"/>
  <c r="J105" i="13"/>
  <c r="J106" i="13"/>
  <c r="J107" i="13"/>
  <c r="J109" i="13"/>
  <c r="J110" i="13"/>
  <c r="J111" i="13"/>
  <c r="J113" i="13"/>
  <c r="J134" i="13"/>
  <c r="F103" i="13"/>
  <c r="F104" i="13"/>
  <c r="F105" i="13"/>
  <c r="F106" i="13"/>
  <c r="F107" i="13"/>
  <c r="F109" i="13"/>
  <c r="F110" i="13"/>
  <c r="F111" i="13"/>
  <c r="F113" i="13"/>
  <c r="F134" i="13"/>
  <c r="B103" i="13"/>
  <c r="B104" i="13"/>
  <c r="B105" i="13"/>
  <c r="B106" i="13"/>
  <c r="B107" i="13"/>
  <c r="B109" i="13"/>
  <c r="B110" i="13"/>
  <c r="B111" i="13"/>
  <c r="B113" i="13"/>
  <c r="B134" i="13"/>
  <c r="K257" i="15"/>
  <c r="C257" i="15"/>
  <c r="K256" i="15"/>
  <c r="C256" i="15"/>
  <c r="K255" i="15"/>
  <c r="C255" i="15"/>
  <c r="K254" i="15"/>
  <c r="C254" i="15"/>
  <c r="K253" i="15"/>
  <c r="C253" i="15"/>
  <c r="K252" i="15"/>
  <c r="C252" i="15"/>
  <c r="K251" i="15"/>
  <c r="C251" i="15"/>
  <c r="K250" i="15"/>
  <c r="C250" i="15"/>
  <c r="K247" i="15"/>
  <c r="C247" i="15"/>
  <c r="K246" i="15"/>
  <c r="C246" i="15"/>
  <c r="K245" i="15"/>
  <c r="C245" i="15"/>
  <c r="K244" i="15"/>
  <c r="C244" i="15"/>
  <c r="K243" i="15"/>
  <c r="C243" i="15"/>
  <c r="K242" i="15"/>
  <c r="C242" i="15"/>
  <c r="K241" i="15"/>
  <c r="C241" i="15"/>
  <c r="K240" i="15"/>
  <c r="C240" i="15"/>
  <c r="K237" i="15"/>
  <c r="C237" i="15"/>
  <c r="K236" i="15"/>
  <c r="C236" i="15"/>
  <c r="K235" i="15"/>
  <c r="C235" i="15"/>
  <c r="K234" i="15"/>
  <c r="C234" i="15"/>
  <c r="K233" i="15"/>
  <c r="C233" i="15"/>
  <c r="K232" i="15"/>
  <c r="C232" i="15"/>
  <c r="K231" i="15"/>
  <c r="C231" i="15"/>
  <c r="K230" i="15"/>
  <c r="C230" i="15"/>
  <c r="K227" i="15"/>
  <c r="C227" i="15"/>
  <c r="K226" i="15"/>
  <c r="C226" i="15"/>
  <c r="K225" i="15"/>
  <c r="C225" i="15"/>
  <c r="K224" i="15"/>
  <c r="C224" i="15"/>
  <c r="K223" i="15"/>
  <c r="C223" i="15"/>
  <c r="K222" i="15"/>
  <c r="C222" i="15"/>
  <c r="K221" i="15"/>
  <c r="C221" i="15"/>
  <c r="C234" i="16"/>
  <c r="C227" i="16"/>
  <c r="C226" i="16"/>
  <c r="C225" i="16"/>
  <c r="C220" i="16"/>
  <c r="O205" i="17"/>
  <c r="O206" i="17"/>
  <c r="O207" i="17"/>
  <c r="O209" i="17"/>
  <c r="O210" i="17"/>
  <c r="O212" i="17"/>
  <c r="O213" i="17"/>
  <c r="O214" i="17"/>
  <c r="O216" i="17"/>
  <c r="O249" i="17"/>
  <c r="O77" i="14"/>
  <c r="K205" i="17"/>
  <c r="K206" i="17"/>
  <c r="K207" i="17"/>
  <c r="K209" i="17"/>
  <c r="K210" i="17"/>
  <c r="K212" i="17"/>
  <c r="K213" i="17"/>
  <c r="K214" i="17"/>
  <c r="K216" i="17"/>
  <c r="K249" i="17"/>
  <c r="K77" i="14"/>
  <c r="G205" i="17"/>
  <c r="G206" i="17"/>
  <c r="G207" i="17"/>
  <c r="G209" i="17"/>
  <c r="G210" i="17"/>
  <c r="G212" i="17"/>
  <c r="G213" i="17"/>
  <c r="G214" i="17"/>
  <c r="G216" i="17"/>
  <c r="G249" i="17"/>
  <c r="G77" i="14"/>
  <c r="C209" i="17"/>
  <c r="C210" i="17"/>
  <c r="C212" i="17"/>
  <c r="C213" i="17"/>
  <c r="C214" i="17"/>
  <c r="C216" i="17"/>
  <c r="C249" i="17"/>
  <c r="C77" i="14"/>
  <c r="O172" i="17"/>
  <c r="O174" i="17"/>
  <c r="O175" i="17"/>
  <c r="O177" i="17"/>
  <c r="O178" i="17"/>
  <c r="O179" i="17"/>
  <c r="O181" i="17"/>
  <c r="O229" i="17"/>
  <c r="O75" i="14"/>
  <c r="O74" i="14" s="1"/>
  <c r="K172" i="17"/>
  <c r="K174" i="17"/>
  <c r="K175" i="17"/>
  <c r="K177" i="17"/>
  <c r="K178" i="17"/>
  <c r="K179" i="17"/>
  <c r="K181" i="17"/>
  <c r="K229" i="17"/>
  <c r="K75" i="14"/>
  <c r="K74" i="14" s="1"/>
  <c r="G172" i="17"/>
  <c r="G174" i="17"/>
  <c r="G175" i="17"/>
  <c r="G177" i="17"/>
  <c r="G178" i="17"/>
  <c r="G179" i="17"/>
  <c r="G181" i="17"/>
  <c r="G229" i="17"/>
  <c r="G75" i="14"/>
  <c r="G74" i="14" s="1"/>
  <c r="C172" i="17"/>
  <c r="C174" i="17"/>
  <c r="C175" i="17"/>
  <c r="C177" i="17"/>
  <c r="C178" i="17"/>
  <c r="C179" i="17"/>
  <c r="C181" i="17"/>
  <c r="C229" i="17"/>
  <c r="C75" i="14"/>
  <c r="C74" i="14" s="1"/>
  <c r="P180" i="21"/>
  <c r="P181" i="21"/>
  <c r="P182" i="21"/>
  <c r="P184" i="21"/>
  <c r="P185" i="21"/>
  <c r="P187" i="21"/>
  <c r="P188" i="21"/>
  <c r="P189" i="21"/>
  <c r="P192" i="21"/>
  <c r="P226" i="21"/>
  <c r="P80" i="18"/>
  <c r="P109" i="6" s="1"/>
  <c r="L180" i="21"/>
  <c r="L181" i="21"/>
  <c r="L182" i="21"/>
  <c r="L184" i="21"/>
  <c r="L185" i="21"/>
  <c r="L187" i="21"/>
  <c r="L188" i="21"/>
  <c r="L189" i="21"/>
  <c r="L192" i="21"/>
  <c r="L226" i="21"/>
  <c r="L80" i="18"/>
  <c r="L109" i="6" s="1"/>
  <c r="H180" i="21"/>
  <c r="H181" i="21"/>
  <c r="H182" i="21"/>
  <c r="H184" i="21"/>
  <c r="H185" i="21"/>
  <c r="H187" i="21"/>
  <c r="H188" i="21"/>
  <c r="H189" i="21"/>
  <c r="H192" i="21"/>
  <c r="H226" i="21"/>
  <c r="H80" i="18"/>
  <c r="H109" i="6" s="1"/>
  <c r="D180" i="21"/>
  <c r="D181" i="21"/>
  <c r="D182" i="21"/>
  <c r="D184" i="21"/>
  <c r="D185" i="21"/>
  <c r="D187" i="21"/>
  <c r="D188" i="21"/>
  <c r="D189" i="21"/>
  <c r="D192" i="21"/>
  <c r="D226" i="21"/>
  <c r="D80" i="18"/>
  <c r="D109" i="6" s="1"/>
  <c r="P162" i="21"/>
  <c r="P164" i="21"/>
  <c r="P165" i="21"/>
  <c r="P166" i="21"/>
  <c r="P168" i="21"/>
  <c r="P169" i="21"/>
  <c r="P170" i="21"/>
  <c r="P173" i="21"/>
  <c r="P214" i="21"/>
  <c r="P79" i="18"/>
  <c r="P100" i="18" s="1"/>
  <c r="P163" i="6" s="1"/>
  <c r="L162" i="21"/>
  <c r="L164" i="21"/>
  <c r="L165" i="21"/>
  <c r="L166" i="21"/>
  <c r="L168" i="21"/>
  <c r="L169" i="21"/>
  <c r="L170" i="21"/>
  <c r="L173" i="21"/>
  <c r="L214" i="21"/>
  <c r="L79" i="18"/>
  <c r="L100" i="18" s="1"/>
  <c r="L163" i="6" s="1"/>
  <c r="H162" i="21"/>
  <c r="H164" i="21"/>
  <c r="H165" i="21"/>
  <c r="H166" i="21"/>
  <c r="H168" i="21"/>
  <c r="H169" i="21"/>
  <c r="H170" i="21"/>
  <c r="H173" i="21"/>
  <c r="H214" i="21"/>
  <c r="H79" i="18"/>
  <c r="H100" i="18" s="1"/>
  <c r="H163" i="6" s="1"/>
  <c r="D162" i="21"/>
  <c r="D164" i="21"/>
  <c r="D165" i="21"/>
  <c r="D166" i="21"/>
  <c r="D168" i="21"/>
  <c r="D169" i="21"/>
  <c r="D170" i="21"/>
  <c r="D173" i="21"/>
  <c r="D214" i="21"/>
  <c r="D79" i="18"/>
  <c r="D100" i="18" s="1"/>
  <c r="D163" i="6" s="1"/>
  <c r="O153" i="28"/>
  <c r="O72" i="26"/>
  <c r="K153" i="28"/>
  <c r="K72" i="26"/>
  <c r="G153" i="28"/>
  <c r="G72" i="26"/>
  <c r="C153" i="28"/>
  <c r="C72" i="26"/>
  <c r="O71" i="26"/>
  <c r="O143" i="28"/>
  <c r="K143" i="28"/>
  <c r="K71" i="26"/>
  <c r="G71" i="26"/>
  <c r="G143" i="28"/>
  <c r="C143" i="28"/>
  <c r="C71" i="26"/>
  <c r="O70" i="26"/>
  <c r="O133" i="28"/>
  <c r="K133" i="28"/>
  <c r="K70" i="26"/>
  <c r="G70" i="26"/>
  <c r="G133" i="28"/>
  <c r="C133" i="28"/>
  <c r="C70" i="26"/>
  <c r="P159" i="29"/>
  <c r="L159" i="29"/>
  <c r="H159" i="29"/>
  <c r="D159" i="29"/>
  <c r="B153" i="29"/>
  <c r="B148" i="29"/>
  <c r="N147" i="29"/>
  <c r="J147" i="29"/>
  <c r="F147" i="29"/>
  <c r="B147" i="29"/>
  <c r="N146" i="29"/>
  <c r="J146" i="29"/>
  <c r="F146" i="29"/>
  <c r="B146" i="29"/>
  <c r="N145" i="29"/>
  <c r="J145" i="29"/>
  <c r="F145" i="29"/>
  <c r="B145" i="29"/>
  <c r="N144" i="29"/>
  <c r="J144" i="29"/>
  <c r="F144" i="29"/>
  <c r="B144" i="29"/>
  <c r="P139" i="29"/>
  <c r="L139" i="29"/>
  <c r="H139" i="29"/>
  <c r="D139" i="29"/>
  <c r="B133" i="29"/>
  <c r="N129" i="29"/>
  <c r="J129" i="29"/>
  <c r="F129" i="29"/>
  <c r="B129" i="29"/>
  <c r="N128" i="29"/>
  <c r="J128" i="29"/>
  <c r="F128" i="29"/>
  <c r="P102" i="29"/>
  <c r="L102" i="29"/>
  <c r="H102" i="29"/>
  <c r="D102" i="29"/>
  <c r="P100" i="29"/>
  <c r="L100" i="29"/>
  <c r="H100" i="29"/>
  <c r="D100" i="29"/>
  <c r="N123" i="32"/>
  <c r="N123" i="31"/>
  <c r="J123" i="32"/>
  <c r="J123" i="31"/>
  <c r="F123" i="32"/>
  <c r="F123" i="31"/>
  <c r="N122" i="32"/>
  <c r="N122" i="31"/>
  <c r="N122" i="33"/>
  <c r="J122" i="32"/>
  <c r="J122" i="33"/>
  <c r="J122" i="31"/>
  <c r="F122" i="32"/>
  <c r="F122" i="31"/>
  <c r="N121" i="32"/>
  <c r="N121" i="33"/>
  <c r="N121" i="31"/>
  <c r="J121" i="32"/>
  <c r="J121" i="33"/>
  <c r="J121" i="31"/>
  <c r="F121" i="32"/>
  <c r="F121" i="31"/>
  <c r="B121" i="32"/>
  <c r="B121" i="33"/>
  <c r="N120" i="32"/>
  <c r="N120" i="31"/>
  <c r="J120" i="32"/>
  <c r="J120" i="33"/>
  <c r="J120" i="31"/>
  <c r="F120" i="32"/>
  <c r="F120" i="31"/>
  <c r="B120" i="32"/>
  <c r="B120" i="33"/>
  <c r="N119" i="32"/>
  <c r="N119" i="33"/>
  <c r="N119" i="31"/>
  <c r="J119" i="32"/>
  <c r="J119" i="31"/>
  <c r="F119" i="32"/>
  <c r="F119" i="31"/>
  <c r="B119" i="32"/>
  <c r="B119" i="33"/>
  <c r="N118" i="32"/>
  <c r="N118" i="31"/>
  <c r="N118" i="33"/>
  <c r="J118" i="32"/>
  <c r="J118" i="33"/>
  <c r="J118" i="31"/>
  <c r="F118" i="32"/>
  <c r="F118" i="31"/>
  <c r="N117" i="32"/>
  <c r="N117" i="33"/>
  <c r="N117" i="31"/>
  <c r="J117" i="32"/>
  <c r="J117" i="33"/>
  <c r="J117" i="31"/>
  <c r="F117" i="32"/>
  <c r="F117" i="31"/>
  <c r="B117" i="32"/>
  <c r="B117" i="33"/>
  <c r="N116" i="32"/>
  <c r="N116" i="31"/>
  <c r="J116" i="32"/>
  <c r="J116" i="31"/>
  <c r="F116" i="32"/>
  <c r="F116" i="31"/>
  <c r="N115" i="32"/>
  <c r="N115" i="31"/>
  <c r="J115" i="32"/>
  <c r="J115" i="31"/>
  <c r="F115" i="32"/>
  <c r="F115" i="31"/>
  <c r="N114" i="32"/>
  <c r="N114" i="31"/>
  <c r="J114" i="32"/>
  <c r="J114" i="31"/>
  <c r="F114" i="32"/>
  <c r="F114" i="31"/>
  <c r="N113" i="32"/>
  <c r="N113" i="31"/>
  <c r="J113" i="32"/>
  <c r="J113" i="31"/>
  <c r="F113" i="32"/>
  <c r="F113" i="31"/>
  <c r="J112" i="32"/>
  <c r="J112" i="33"/>
  <c r="B112" i="32"/>
  <c r="B112" i="33"/>
  <c r="B122" i="33"/>
  <c r="N112" i="33"/>
  <c r="K39" i="6"/>
  <c r="O30" i="6"/>
  <c r="K30" i="6"/>
  <c r="G30" i="6"/>
  <c r="C30" i="6"/>
  <c r="N146" i="11"/>
  <c r="N147" i="11"/>
  <c r="N148" i="11"/>
  <c r="N149" i="11"/>
  <c r="N150" i="11"/>
  <c r="N151" i="11"/>
  <c r="N152" i="11"/>
  <c r="N153" i="11"/>
  <c r="N154" i="11"/>
  <c r="J146" i="11"/>
  <c r="J147" i="11"/>
  <c r="J148" i="11"/>
  <c r="J149" i="11"/>
  <c r="J150" i="11"/>
  <c r="J151" i="11"/>
  <c r="J152" i="11"/>
  <c r="J153" i="11"/>
  <c r="J154" i="11"/>
  <c r="F146" i="11"/>
  <c r="F147" i="11"/>
  <c r="F148" i="11"/>
  <c r="F149" i="11"/>
  <c r="F150" i="11"/>
  <c r="F151" i="11"/>
  <c r="F152" i="11"/>
  <c r="F153" i="11"/>
  <c r="F154" i="11"/>
  <c r="B146" i="11"/>
  <c r="B147" i="11"/>
  <c r="B148" i="11"/>
  <c r="B149" i="11"/>
  <c r="B150" i="11"/>
  <c r="B151" i="11"/>
  <c r="B152" i="11"/>
  <c r="B153" i="11"/>
  <c r="B154" i="11"/>
  <c r="N135" i="11"/>
  <c r="N136" i="11"/>
  <c r="N137" i="11"/>
  <c r="N138" i="11"/>
  <c r="N139" i="11"/>
  <c r="N140" i="11"/>
  <c r="N141" i="11"/>
  <c r="N142" i="11"/>
  <c r="N143" i="11"/>
  <c r="J135" i="11"/>
  <c r="J136" i="11"/>
  <c r="J137" i="11"/>
  <c r="J138" i="11"/>
  <c r="J139" i="11"/>
  <c r="J140" i="11"/>
  <c r="J141" i="11"/>
  <c r="J142" i="11"/>
  <c r="J143" i="11"/>
  <c r="F135" i="11"/>
  <c r="F136" i="11"/>
  <c r="F137" i="11"/>
  <c r="F138" i="11"/>
  <c r="F139" i="11"/>
  <c r="F140" i="11"/>
  <c r="F141" i="11"/>
  <c r="F142" i="11"/>
  <c r="F143" i="11"/>
  <c r="B135" i="11"/>
  <c r="B136" i="11"/>
  <c r="B137" i="11"/>
  <c r="B138" i="11"/>
  <c r="B139" i="11"/>
  <c r="B140" i="11"/>
  <c r="B141" i="11"/>
  <c r="B142" i="11"/>
  <c r="B143" i="11"/>
  <c r="Q154" i="13"/>
  <c r="I154" i="13"/>
  <c r="Q153" i="13"/>
  <c r="I153" i="13"/>
  <c r="Q151" i="13"/>
  <c r="I151" i="13"/>
  <c r="Q150" i="13"/>
  <c r="I150" i="13"/>
  <c r="Q143" i="13"/>
  <c r="I143" i="13"/>
  <c r="Q142" i="13"/>
  <c r="I142" i="13"/>
  <c r="Q141" i="13"/>
  <c r="I141" i="13"/>
  <c r="Q140" i="13"/>
  <c r="I140" i="13"/>
  <c r="Q139" i="13"/>
  <c r="I139" i="13"/>
  <c r="P250" i="15"/>
  <c r="P251" i="15"/>
  <c r="P252" i="15"/>
  <c r="P253" i="15"/>
  <c r="P254" i="15"/>
  <c r="P255" i="15"/>
  <c r="P256" i="15"/>
  <c r="P257" i="15"/>
  <c r="L250" i="15"/>
  <c r="L251" i="15"/>
  <c r="L252" i="15"/>
  <c r="L253" i="15"/>
  <c r="L254" i="15"/>
  <c r="L255" i="15"/>
  <c r="L256" i="15"/>
  <c r="L257" i="15"/>
  <c r="H250" i="15"/>
  <c r="H251" i="15"/>
  <c r="H252" i="15"/>
  <c r="H253" i="15"/>
  <c r="H254" i="15"/>
  <c r="H255" i="15"/>
  <c r="H256" i="15"/>
  <c r="H257" i="15"/>
  <c r="D250" i="15"/>
  <c r="D251" i="15"/>
  <c r="D252" i="15"/>
  <c r="D253" i="15"/>
  <c r="D254" i="15"/>
  <c r="D255" i="15"/>
  <c r="D256" i="15"/>
  <c r="D257" i="15"/>
  <c r="P240" i="15"/>
  <c r="P241" i="15"/>
  <c r="P242" i="15"/>
  <c r="P243" i="15"/>
  <c r="P244" i="15"/>
  <c r="P245" i="15"/>
  <c r="P246" i="15"/>
  <c r="P247" i="15"/>
  <c r="L240" i="15"/>
  <c r="L241" i="15"/>
  <c r="L242" i="15"/>
  <c r="L243" i="15"/>
  <c r="L244" i="15"/>
  <c r="L245" i="15"/>
  <c r="L246" i="15"/>
  <c r="L247" i="15"/>
  <c r="H240" i="15"/>
  <c r="H241" i="15"/>
  <c r="H242" i="15"/>
  <c r="H243" i="15"/>
  <c r="H244" i="15"/>
  <c r="H245" i="15"/>
  <c r="H246" i="15"/>
  <c r="H247" i="15"/>
  <c r="D240" i="15"/>
  <c r="D241" i="15"/>
  <c r="D242" i="15"/>
  <c r="D243" i="15"/>
  <c r="D244" i="15"/>
  <c r="D245" i="15"/>
  <c r="D246" i="15"/>
  <c r="D247" i="15"/>
  <c r="P230" i="15"/>
  <c r="P231" i="15"/>
  <c r="P232" i="15"/>
  <c r="P233" i="15"/>
  <c r="P234" i="15"/>
  <c r="P235" i="15"/>
  <c r="P236" i="15"/>
  <c r="P237" i="15"/>
  <c r="L230" i="15"/>
  <c r="L231" i="15"/>
  <c r="L232" i="15"/>
  <c r="L233" i="15"/>
  <c r="L234" i="15"/>
  <c r="L235" i="15"/>
  <c r="L236" i="15"/>
  <c r="L237" i="15"/>
  <c r="H230" i="15"/>
  <c r="H231" i="15"/>
  <c r="H232" i="15"/>
  <c r="H233" i="15"/>
  <c r="H234" i="15"/>
  <c r="H235" i="15"/>
  <c r="H236" i="15"/>
  <c r="H237" i="15"/>
  <c r="D230" i="15"/>
  <c r="D231" i="15"/>
  <c r="D232" i="15"/>
  <c r="D233" i="15"/>
  <c r="D234" i="15"/>
  <c r="D235" i="15"/>
  <c r="D236" i="15"/>
  <c r="D237" i="15"/>
  <c r="P221" i="15"/>
  <c r="P222" i="15"/>
  <c r="P223" i="15"/>
  <c r="P224" i="15"/>
  <c r="P225" i="15"/>
  <c r="P226" i="15"/>
  <c r="P227" i="15"/>
  <c r="L221" i="15"/>
  <c r="L222" i="15"/>
  <c r="L223" i="15"/>
  <c r="L224" i="15"/>
  <c r="L225" i="15"/>
  <c r="L226" i="15"/>
  <c r="L227" i="15"/>
  <c r="H221" i="15"/>
  <c r="H222" i="15"/>
  <c r="H223" i="15"/>
  <c r="H224" i="15"/>
  <c r="H225" i="15"/>
  <c r="H226" i="15"/>
  <c r="H227" i="15"/>
  <c r="D221" i="15"/>
  <c r="D222" i="15"/>
  <c r="D223" i="15"/>
  <c r="D224" i="15"/>
  <c r="D225" i="15"/>
  <c r="D226" i="15"/>
  <c r="D227" i="15"/>
  <c r="Q257" i="17"/>
  <c r="Q257" i="16"/>
  <c r="M257" i="17"/>
  <c r="M257" i="16"/>
  <c r="I257" i="17"/>
  <c r="I257" i="16"/>
  <c r="E257" i="17"/>
  <c r="E257" i="16"/>
  <c r="Q256" i="17"/>
  <c r="Q256" i="16"/>
  <c r="M256" i="17"/>
  <c r="M256" i="16"/>
  <c r="I256" i="17"/>
  <c r="I256" i="16"/>
  <c r="E256" i="17"/>
  <c r="E256" i="16"/>
  <c r="Q255" i="17"/>
  <c r="Q255" i="16"/>
  <c r="M255" i="17"/>
  <c r="M255" i="16"/>
  <c r="I255" i="17"/>
  <c r="I255" i="16"/>
  <c r="E255" i="17"/>
  <c r="E255" i="16"/>
  <c r="Q254" i="17"/>
  <c r="Q254" i="16"/>
  <c r="M254" i="17"/>
  <c r="M254" i="16"/>
  <c r="I254" i="17"/>
  <c r="I254" i="16"/>
  <c r="E254" i="17"/>
  <c r="E254" i="16"/>
  <c r="Q247" i="17"/>
  <c r="Q247" i="16"/>
  <c r="M247" i="17"/>
  <c r="M247" i="16"/>
  <c r="I247" i="17"/>
  <c r="I247" i="16"/>
  <c r="E247" i="17"/>
  <c r="E247" i="16"/>
  <c r="Q246" i="17"/>
  <c r="Q246" i="16"/>
  <c r="M246" i="17"/>
  <c r="M246" i="16"/>
  <c r="I246" i="17"/>
  <c r="I246" i="16"/>
  <c r="E246" i="17"/>
  <c r="E246" i="16"/>
  <c r="Q245" i="17"/>
  <c r="Q245" i="16"/>
  <c r="M245" i="17"/>
  <c r="M245" i="16"/>
  <c r="I245" i="17"/>
  <c r="I245" i="16"/>
  <c r="E245" i="17"/>
  <c r="E245" i="16"/>
  <c r="Q244" i="17"/>
  <c r="Q244" i="16"/>
  <c r="M244" i="17"/>
  <c r="M244" i="16"/>
  <c r="I244" i="17"/>
  <c r="I244" i="16"/>
  <c r="E244" i="17"/>
  <c r="E244" i="16"/>
  <c r="Q239" i="17"/>
  <c r="Q239" i="16"/>
  <c r="M239" i="17"/>
  <c r="M239" i="16"/>
  <c r="I239" i="17"/>
  <c r="I239" i="16"/>
  <c r="E239" i="17"/>
  <c r="E239" i="16"/>
  <c r="Q237" i="17"/>
  <c r="Q237" i="16"/>
  <c r="M237" i="17"/>
  <c r="M237" i="16"/>
  <c r="I237" i="17"/>
  <c r="I237" i="16"/>
  <c r="E237" i="17"/>
  <c r="E237" i="16"/>
  <c r="Q236" i="17"/>
  <c r="Q236" i="16"/>
  <c r="M236" i="17"/>
  <c r="M236" i="16"/>
  <c r="I236" i="17"/>
  <c r="I236" i="16"/>
  <c r="E236" i="17"/>
  <c r="E236" i="16"/>
  <c r="Q234" i="17"/>
  <c r="Q234" i="16"/>
  <c r="M234" i="17"/>
  <c r="M234" i="16"/>
  <c r="I234" i="17"/>
  <c r="I234" i="16"/>
  <c r="E234" i="17"/>
  <c r="E234" i="16"/>
  <c r="Q227" i="17"/>
  <c r="Q227" i="16"/>
  <c r="M227" i="17"/>
  <c r="M227" i="16"/>
  <c r="I227" i="17"/>
  <c r="I227" i="16"/>
  <c r="E227" i="17"/>
  <c r="E227" i="16"/>
  <c r="Q226" i="17"/>
  <c r="Q226" i="16"/>
  <c r="M226" i="17"/>
  <c r="M226" i="16"/>
  <c r="I226" i="17"/>
  <c r="I226" i="16"/>
  <c r="E226" i="17"/>
  <c r="E226" i="16"/>
  <c r="Q225" i="17"/>
  <c r="Q225" i="16"/>
  <c r="M225" i="17"/>
  <c r="M225" i="16"/>
  <c r="I225" i="17"/>
  <c r="I225" i="16"/>
  <c r="E225" i="17"/>
  <c r="E225" i="16"/>
  <c r="Q220" i="17"/>
  <c r="Q220" i="16"/>
  <c r="M220" i="17"/>
  <c r="M220" i="16"/>
  <c r="I220" i="17"/>
  <c r="I220" i="16"/>
  <c r="E220" i="17"/>
  <c r="E220" i="16"/>
  <c r="O234" i="16"/>
  <c r="O233" i="16"/>
  <c r="O232" i="16"/>
  <c r="O231" i="16"/>
  <c r="O230" i="16"/>
  <c r="O227" i="16"/>
  <c r="O226" i="16"/>
  <c r="O225" i="16"/>
  <c r="O224" i="16"/>
  <c r="O223" i="16"/>
  <c r="O222" i="16"/>
  <c r="O221" i="16"/>
  <c r="O220" i="16"/>
  <c r="N205" i="17"/>
  <c r="N206" i="17"/>
  <c r="N207" i="17"/>
  <c r="N209" i="17"/>
  <c r="N210" i="17"/>
  <c r="N212" i="17"/>
  <c r="N213" i="17"/>
  <c r="N214" i="17"/>
  <c r="N216" i="17"/>
  <c r="N249" i="17"/>
  <c r="J205" i="17"/>
  <c r="J206" i="17"/>
  <c r="J207" i="17"/>
  <c r="J209" i="17"/>
  <c r="J210" i="17"/>
  <c r="J212" i="17"/>
  <c r="J213" i="17"/>
  <c r="J214" i="17"/>
  <c r="J216" i="17"/>
  <c r="J249" i="17"/>
  <c r="F209" i="17"/>
  <c r="F210" i="17"/>
  <c r="F212" i="17"/>
  <c r="F213" i="17"/>
  <c r="F214" i="17"/>
  <c r="F216" i="17"/>
  <c r="F249" i="17"/>
  <c r="B209" i="17"/>
  <c r="B210" i="17"/>
  <c r="B212" i="17"/>
  <c r="B213" i="17"/>
  <c r="B214" i="17"/>
  <c r="B216" i="17"/>
  <c r="B249" i="17"/>
  <c r="N172" i="17"/>
  <c r="N174" i="17"/>
  <c r="N175" i="17"/>
  <c r="N177" i="17"/>
  <c r="N178" i="17"/>
  <c r="N179" i="17"/>
  <c r="N181" i="17"/>
  <c r="N229" i="17"/>
  <c r="J172" i="17"/>
  <c r="J174" i="17"/>
  <c r="J175" i="17"/>
  <c r="J177" i="17"/>
  <c r="J178" i="17"/>
  <c r="J179" i="17"/>
  <c r="J181" i="17"/>
  <c r="J229" i="17"/>
  <c r="F172" i="17"/>
  <c r="F174" i="17"/>
  <c r="F175" i="17"/>
  <c r="F177" i="17"/>
  <c r="F178" i="17"/>
  <c r="F179" i="17"/>
  <c r="F181" i="17"/>
  <c r="F229" i="17"/>
  <c r="B172" i="17"/>
  <c r="B174" i="17"/>
  <c r="B175" i="17"/>
  <c r="B177" i="17"/>
  <c r="B178" i="17"/>
  <c r="B179" i="17"/>
  <c r="B181" i="17"/>
  <c r="B229" i="17"/>
  <c r="M158" i="25"/>
  <c r="M155" i="25"/>
  <c r="M152" i="25"/>
  <c r="M150" i="25"/>
  <c r="Q61" i="22"/>
  <c r="Q167" i="25"/>
  <c r="Q168" i="25"/>
  <c r="Q169" i="25"/>
  <c r="Q172" i="25"/>
  <c r="Q173" i="25"/>
  <c r="Q176" i="25"/>
  <c r="Q202" i="25"/>
  <c r="I61" i="22"/>
  <c r="I167" i="25"/>
  <c r="I168" i="25"/>
  <c r="I169" i="25"/>
  <c r="I172" i="25"/>
  <c r="I173" i="25"/>
  <c r="I176" i="25"/>
  <c r="I202" i="25"/>
  <c r="Q59" i="22"/>
  <c r="Q134" i="25"/>
  <c r="Q136" i="25"/>
  <c r="Q137" i="25"/>
  <c r="Q138" i="25"/>
  <c r="Q139" i="25"/>
  <c r="Q141" i="25"/>
  <c r="Q180" i="25"/>
  <c r="I59" i="22"/>
  <c r="I134" i="25"/>
  <c r="I136" i="25"/>
  <c r="I137" i="25"/>
  <c r="I138" i="25"/>
  <c r="I139" i="25"/>
  <c r="I141" i="25"/>
  <c r="I180" i="25"/>
  <c r="M95" i="28"/>
  <c r="B151" i="29"/>
  <c r="N119" i="29"/>
  <c r="J119" i="29"/>
  <c r="F119" i="29"/>
  <c r="N116" i="29"/>
  <c r="J116" i="29"/>
  <c r="F116" i="29"/>
  <c r="B116" i="29"/>
  <c r="N113" i="29"/>
  <c r="J113" i="29"/>
  <c r="F113" i="29"/>
  <c r="N112" i="29"/>
  <c r="N107" i="29" s="1"/>
  <c r="J112" i="29"/>
  <c r="J107" i="29" s="1"/>
  <c r="F112" i="29"/>
  <c r="P153" i="29"/>
  <c r="P59" i="26"/>
  <c r="L153" i="29"/>
  <c r="L59" i="26"/>
  <c r="H153" i="29"/>
  <c r="H59" i="26"/>
  <c r="D153" i="29"/>
  <c r="D59" i="26"/>
  <c r="P143" i="29"/>
  <c r="P58" i="26"/>
  <c r="L143" i="29"/>
  <c r="L58" i="26"/>
  <c r="H143" i="29"/>
  <c r="H58" i="26"/>
  <c r="D143" i="29"/>
  <c r="D58" i="26"/>
  <c r="P50" i="9"/>
  <c r="L50" i="9"/>
  <c r="H50" i="9"/>
  <c r="D50" i="9"/>
  <c r="L49" i="9"/>
  <c r="H49" i="9"/>
  <c r="D49" i="9"/>
  <c r="P48" i="9"/>
  <c r="L48" i="9"/>
  <c r="H48" i="9"/>
  <c r="D48" i="9"/>
  <c r="P133" i="29"/>
  <c r="P57" i="26"/>
  <c r="L133" i="29"/>
  <c r="L57" i="26"/>
  <c r="H133" i="29"/>
  <c r="H57" i="26"/>
  <c r="D133" i="29"/>
  <c r="D57" i="26"/>
  <c r="Q36" i="30"/>
  <c r="M36" i="30"/>
  <c r="I36" i="30"/>
  <c r="E36" i="30"/>
  <c r="Q35" i="30"/>
  <c r="M35" i="30"/>
  <c r="I35" i="30"/>
  <c r="E35" i="30"/>
  <c r="O113" i="31"/>
  <c r="O114" i="31"/>
  <c r="O115" i="31"/>
  <c r="O116" i="31"/>
  <c r="O117" i="31"/>
  <c r="O118" i="31"/>
  <c r="O119" i="31"/>
  <c r="O120" i="31"/>
  <c r="O121" i="31"/>
  <c r="O122" i="31"/>
  <c r="O123" i="31"/>
  <c r="K113" i="31"/>
  <c r="K114" i="31"/>
  <c r="K115" i="31"/>
  <c r="K116" i="31"/>
  <c r="K117" i="31"/>
  <c r="K118" i="31"/>
  <c r="K119" i="31"/>
  <c r="K120" i="31"/>
  <c r="K121" i="31"/>
  <c r="K122" i="31"/>
  <c r="K123" i="31"/>
  <c r="G113" i="31"/>
  <c r="G114" i="31"/>
  <c r="G115" i="31"/>
  <c r="G116" i="31"/>
  <c r="G117" i="31"/>
  <c r="G118" i="31"/>
  <c r="G119" i="31"/>
  <c r="G120" i="31"/>
  <c r="G121" i="31"/>
  <c r="G122" i="31"/>
  <c r="G123" i="31"/>
  <c r="C113" i="31"/>
  <c r="C114" i="31"/>
  <c r="C115" i="31"/>
  <c r="C116" i="31"/>
  <c r="C117" i="31"/>
  <c r="C118" i="31"/>
  <c r="C119" i="31"/>
  <c r="C120" i="31"/>
  <c r="C121" i="31"/>
  <c r="C122" i="31"/>
  <c r="C123" i="31"/>
  <c r="P83" i="31"/>
  <c r="L83" i="31"/>
  <c r="B118" i="6"/>
  <c r="B116" i="6"/>
  <c r="F68" i="6"/>
  <c r="F141" i="6" s="1"/>
  <c r="J64" i="6"/>
  <c r="J137" i="6" s="1"/>
  <c r="F64" i="6"/>
  <c r="F137" i="6" s="1"/>
  <c r="N4" i="6"/>
  <c r="J4" i="6"/>
  <c r="F4" i="6"/>
  <c r="B4" i="6"/>
  <c r="J62" i="10"/>
  <c r="B62" i="10"/>
  <c r="N60" i="10"/>
  <c r="J60" i="10"/>
  <c r="F60" i="10"/>
  <c r="B60" i="10"/>
  <c r="N59" i="10"/>
  <c r="J59" i="10"/>
  <c r="F59" i="10"/>
  <c r="B59" i="10"/>
  <c r="B37" i="9"/>
  <c r="Q57" i="10"/>
  <c r="Q61" i="10"/>
  <c r="E57" i="10"/>
  <c r="E61" i="10"/>
  <c r="K154" i="11"/>
  <c r="C154" i="11"/>
  <c r="K153" i="11"/>
  <c r="C153" i="11"/>
  <c r="K152" i="11"/>
  <c r="C152" i="11"/>
  <c r="K151" i="11"/>
  <c r="C151" i="11"/>
  <c r="K150" i="11"/>
  <c r="C150" i="11"/>
  <c r="K149" i="11"/>
  <c r="C149" i="11"/>
  <c r="K148" i="11"/>
  <c r="C148" i="11"/>
  <c r="K147" i="11"/>
  <c r="C147" i="11"/>
  <c r="K146" i="11"/>
  <c r="C146" i="11"/>
  <c r="K143" i="11"/>
  <c r="C143" i="11"/>
  <c r="K142" i="11"/>
  <c r="C142" i="11"/>
  <c r="K141" i="11"/>
  <c r="C141" i="11"/>
  <c r="K140" i="11"/>
  <c r="C140" i="11"/>
  <c r="K139" i="11"/>
  <c r="C139" i="11"/>
  <c r="K138" i="11"/>
  <c r="C138" i="11"/>
  <c r="K137" i="11"/>
  <c r="C137" i="11"/>
  <c r="K136" i="11"/>
  <c r="C136" i="11"/>
  <c r="K135" i="11"/>
  <c r="C135" i="11"/>
  <c r="L138" i="12"/>
  <c r="D138" i="12"/>
  <c r="L137" i="12"/>
  <c r="D137" i="12"/>
  <c r="L136" i="12"/>
  <c r="D136" i="12"/>
  <c r="L135" i="12"/>
  <c r="D135" i="12"/>
  <c r="O154" i="13"/>
  <c r="G154" i="13"/>
  <c r="O153" i="13"/>
  <c r="G153" i="13"/>
  <c r="O151" i="13"/>
  <c r="G151" i="13"/>
  <c r="O150" i="13"/>
  <c r="G150" i="13"/>
  <c r="O143" i="13"/>
  <c r="G143" i="13"/>
  <c r="O142" i="13"/>
  <c r="G142" i="13"/>
  <c r="O141" i="13"/>
  <c r="G141" i="13"/>
  <c r="O140" i="13"/>
  <c r="G140" i="13"/>
  <c r="O139" i="13"/>
  <c r="G139" i="13"/>
  <c r="O130" i="13"/>
  <c r="G130" i="13"/>
  <c r="O113" i="13"/>
  <c r="G113" i="13"/>
  <c r="P120" i="13"/>
  <c r="P121" i="13"/>
  <c r="P123" i="13"/>
  <c r="P124" i="13"/>
  <c r="P126" i="13"/>
  <c r="P127" i="13"/>
  <c r="P128" i="13"/>
  <c r="P130" i="13"/>
  <c r="P145" i="13"/>
  <c r="L120" i="13"/>
  <c r="L121" i="13"/>
  <c r="L123" i="13"/>
  <c r="L124" i="13"/>
  <c r="L126" i="13"/>
  <c r="L127" i="13"/>
  <c r="L128" i="13"/>
  <c r="L130" i="13"/>
  <c r="L145" i="13"/>
  <c r="H120" i="13"/>
  <c r="H121" i="13"/>
  <c r="H123" i="13"/>
  <c r="H124" i="13"/>
  <c r="H126" i="13"/>
  <c r="H127" i="13"/>
  <c r="H128" i="13"/>
  <c r="H130" i="13"/>
  <c r="H145" i="13"/>
  <c r="D120" i="13"/>
  <c r="D121" i="13"/>
  <c r="D123" i="13"/>
  <c r="D124" i="13"/>
  <c r="D126" i="13"/>
  <c r="D127" i="13"/>
  <c r="D128" i="13"/>
  <c r="D130" i="13"/>
  <c r="D145" i="13"/>
  <c r="P103" i="13"/>
  <c r="P104" i="13"/>
  <c r="P105" i="13"/>
  <c r="P106" i="13"/>
  <c r="P107" i="13"/>
  <c r="P109" i="13"/>
  <c r="P110" i="13"/>
  <c r="P111" i="13"/>
  <c r="P113" i="13"/>
  <c r="P134" i="13"/>
  <c r="L103" i="13"/>
  <c r="L104" i="13"/>
  <c r="L105" i="13"/>
  <c r="L106" i="13"/>
  <c r="L107" i="13"/>
  <c r="L109" i="13"/>
  <c r="L110" i="13"/>
  <c r="L111" i="13"/>
  <c r="L113" i="13"/>
  <c r="L134" i="13"/>
  <c r="H103" i="13"/>
  <c r="H104" i="13"/>
  <c r="H105" i="13"/>
  <c r="H106" i="13"/>
  <c r="H107" i="13"/>
  <c r="H109" i="13"/>
  <c r="H110" i="13"/>
  <c r="H111" i="13"/>
  <c r="H113" i="13"/>
  <c r="H134" i="13"/>
  <c r="D103" i="13"/>
  <c r="D104" i="13"/>
  <c r="D105" i="13"/>
  <c r="D106" i="13"/>
  <c r="D107" i="13"/>
  <c r="D109" i="13"/>
  <c r="D110" i="13"/>
  <c r="D111" i="13"/>
  <c r="D113" i="13"/>
  <c r="D134" i="13"/>
  <c r="O257" i="15"/>
  <c r="G257" i="15"/>
  <c r="O256" i="15"/>
  <c r="G256" i="15"/>
  <c r="O255" i="15"/>
  <c r="G255" i="15"/>
  <c r="O254" i="15"/>
  <c r="G254" i="15"/>
  <c r="O253" i="15"/>
  <c r="G253" i="15"/>
  <c r="O252" i="15"/>
  <c r="G252" i="15"/>
  <c r="O251" i="15"/>
  <c r="G251" i="15"/>
  <c r="O250" i="15"/>
  <c r="G250" i="15"/>
  <c r="O247" i="15"/>
  <c r="G247" i="15"/>
  <c r="O246" i="15"/>
  <c r="G246" i="15"/>
  <c r="O245" i="15"/>
  <c r="G245" i="15"/>
  <c r="O244" i="15"/>
  <c r="G244" i="15"/>
  <c r="O243" i="15"/>
  <c r="G243" i="15"/>
  <c r="O242" i="15"/>
  <c r="G242" i="15"/>
  <c r="O241" i="15"/>
  <c r="G241" i="15"/>
  <c r="O240" i="15"/>
  <c r="G240" i="15"/>
  <c r="O237" i="15"/>
  <c r="G237" i="15"/>
  <c r="O236" i="15"/>
  <c r="G236" i="15"/>
  <c r="O235" i="15"/>
  <c r="G235" i="15"/>
  <c r="O234" i="15"/>
  <c r="G234" i="15"/>
  <c r="O227" i="15"/>
  <c r="G227" i="15"/>
  <c r="O226" i="15"/>
  <c r="G226" i="15"/>
  <c r="O225" i="15"/>
  <c r="G225" i="15"/>
  <c r="K234" i="16"/>
  <c r="K227" i="16"/>
  <c r="K226" i="16"/>
  <c r="K225" i="16"/>
  <c r="K220" i="16"/>
  <c r="Q205" i="17"/>
  <c r="Q206" i="17"/>
  <c r="Q207" i="17"/>
  <c r="Q209" i="17"/>
  <c r="Q210" i="17"/>
  <c r="Q212" i="17"/>
  <c r="Q213" i="17"/>
  <c r="Q214" i="17"/>
  <c r="Q216" i="17"/>
  <c r="Q249" i="17"/>
  <c r="Q77" i="14"/>
  <c r="M205" i="17"/>
  <c r="M206" i="17"/>
  <c r="M207" i="17"/>
  <c r="M209" i="17"/>
  <c r="M210" i="17"/>
  <c r="M212" i="17"/>
  <c r="M213" i="17"/>
  <c r="M214" i="17"/>
  <c r="M216" i="17"/>
  <c r="M249" i="17"/>
  <c r="M77" i="14"/>
  <c r="I205" i="17"/>
  <c r="I206" i="17"/>
  <c r="I207" i="17"/>
  <c r="I209" i="17"/>
  <c r="I210" i="17"/>
  <c r="I212" i="17"/>
  <c r="I213" i="17"/>
  <c r="I214" i="17"/>
  <c r="I216" i="17"/>
  <c r="I249" i="17"/>
  <c r="I77" i="14"/>
  <c r="E209" i="17"/>
  <c r="E210" i="17"/>
  <c r="E212" i="17"/>
  <c r="E213" i="17"/>
  <c r="E214" i="17"/>
  <c r="E216" i="17"/>
  <c r="E249" i="17"/>
  <c r="E77" i="14"/>
  <c r="Q172" i="17"/>
  <c r="Q174" i="17"/>
  <c r="Q175" i="17"/>
  <c r="Q177" i="17"/>
  <c r="Q178" i="17"/>
  <c r="Q179" i="17"/>
  <c r="Q181" i="17"/>
  <c r="Q229" i="17"/>
  <c r="Q75" i="14"/>
  <c r="Q74" i="14" s="1"/>
  <c r="M172" i="17"/>
  <c r="M174" i="17"/>
  <c r="M175" i="17"/>
  <c r="M177" i="17"/>
  <c r="M178" i="17"/>
  <c r="M179" i="17"/>
  <c r="M181" i="17"/>
  <c r="M229" i="17"/>
  <c r="M75" i="14"/>
  <c r="M74" i="14" s="1"/>
  <c r="I172" i="17"/>
  <c r="I174" i="17"/>
  <c r="I175" i="17"/>
  <c r="I177" i="17"/>
  <c r="I178" i="17"/>
  <c r="I179" i="17"/>
  <c r="I181" i="17"/>
  <c r="I229" i="17"/>
  <c r="I75" i="14"/>
  <c r="I74" i="14" s="1"/>
  <c r="E172" i="17"/>
  <c r="E174" i="17"/>
  <c r="E175" i="17"/>
  <c r="E177" i="17"/>
  <c r="E178" i="17"/>
  <c r="E179" i="17"/>
  <c r="E181" i="17"/>
  <c r="E229" i="17"/>
  <c r="E75" i="14"/>
  <c r="E74" i="14" s="1"/>
  <c r="N180" i="21"/>
  <c r="N181" i="21"/>
  <c r="N182" i="21"/>
  <c r="N184" i="21"/>
  <c r="N185" i="21"/>
  <c r="N187" i="21"/>
  <c r="N188" i="21"/>
  <c r="N189" i="21"/>
  <c r="N192" i="21"/>
  <c r="N226" i="21"/>
  <c r="N80" i="18"/>
  <c r="N109" i="6" s="1"/>
  <c r="J180" i="21"/>
  <c r="J181" i="21"/>
  <c r="J182" i="21"/>
  <c r="J184" i="21"/>
  <c r="J185" i="21"/>
  <c r="J187" i="21"/>
  <c r="J188" i="21"/>
  <c r="J189" i="21"/>
  <c r="J192" i="21"/>
  <c r="J226" i="21"/>
  <c r="J80" i="18"/>
  <c r="J109" i="6" s="1"/>
  <c r="F180" i="21"/>
  <c r="F181" i="21"/>
  <c r="F182" i="21"/>
  <c r="F184" i="21"/>
  <c r="F185" i="21"/>
  <c r="F187" i="21"/>
  <c r="F188" i="21"/>
  <c r="F189" i="21"/>
  <c r="F192" i="21"/>
  <c r="F226" i="21"/>
  <c r="F80" i="18"/>
  <c r="F109" i="6" s="1"/>
  <c r="B180" i="21"/>
  <c r="B181" i="21"/>
  <c r="B182" i="21"/>
  <c r="B184" i="21"/>
  <c r="B185" i="21"/>
  <c r="B187" i="21"/>
  <c r="B188" i="21"/>
  <c r="B189" i="21"/>
  <c r="B192" i="21"/>
  <c r="B226" i="21"/>
  <c r="B80" i="18"/>
  <c r="B109" i="6" s="1"/>
  <c r="N162" i="21"/>
  <c r="N164" i="21"/>
  <c r="N165" i="21"/>
  <c r="N166" i="21"/>
  <c r="N168" i="21"/>
  <c r="N169" i="21"/>
  <c r="N170" i="21"/>
  <c r="N173" i="21"/>
  <c r="N214" i="21"/>
  <c r="N79" i="18"/>
  <c r="J162" i="21"/>
  <c r="J164" i="21"/>
  <c r="J165" i="21"/>
  <c r="J166" i="21"/>
  <c r="J168" i="21"/>
  <c r="J169" i="21"/>
  <c r="J170" i="21"/>
  <c r="J173" i="21"/>
  <c r="J214" i="21"/>
  <c r="J79" i="18"/>
  <c r="F162" i="21"/>
  <c r="F164" i="21"/>
  <c r="F165" i="21"/>
  <c r="F166" i="21"/>
  <c r="F168" i="21"/>
  <c r="F169" i="21"/>
  <c r="F170" i="21"/>
  <c r="F173" i="21"/>
  <c r="F214" i="21"/>
  <c r="F79" i="18"/>
  <c r="B162" i="21"/>
  <c r="B164" i="21"/>
  <c r="B165" i="21"/>
  <c r="B166" i="21"/>
  <c r="B168" i="21"/>
  <c r="B169" i="21"/>
  <c r="B170" i="21"/>
  <c r="B173" i="21"/>
  <c r="B214" i="21"/>
  <c r="B79" i="18"/>
  <c r="E76" i="22"/>
  <c r="E167" i="6" s="1"/>
  <c r="Q153" i="28"/>
  <c r="Q72" i="26"/>
  <c r="M153" i="28"/>
  <c r="M72" i="26"/>
  <c r="I153" i="28"/>
  <c r="I72" i="26"/>
  <c r="E153" i="28"/>
  <c r="E72" i="26"/>
  <c r="M71" i="26"/>
  <c r="M143" i="28"/>
  <c r="I71" i="26"/>
  <c r="I143" i="28"/>
  <c r="E71" i="26"/>
  <c r="E143" i="28"/>
  <c r="M70" i="26"/>
  <c r="M133" i="28"/>
  <c r="I70" i="26"/>
  <c r="I133" i="28"/>
  <c r="E70" i="26"/>
  <c r="E133" i="28"/>
  <c r="B140" i="29"/>
  <c r="N139" i="29"/>
  <c r="J139" i="29"/>
  <c r="F139" i="29"/>
  <c r="B139" i="29"/>
  <c r="P128" i="29"/>
  <c r="L128" i="29"/>
  <c r="H128" i="29"/>
  <c r="D128" i="29"/>
  <c r="N102" i="29"/>
  <c r="J102" i="29"/>
  <c r="F102" i="29"/>
  <c r="N101" i="29"/>
  <c r="J101" i="29"/>
  <c r="F101" i="29"/>
  <c r="B101" i="29"/>
  <c r="N100" i="29"/>
  <c r="J100" i="29"/>
  <c r="F100" i="29"/>
  <c r="N99" i="29"/>
  <c r="J99" i="29"/>
  <c r="F99" i="29"/>
  <c r="B99" i="29"/>
  <c r="N98" i="29"/>
  <c r="J98" i="29"/>
  <c r="F98" i="29"/>
  <c r="B98" i="29"/>
  <c r="N97" i="29"/>
  <c r="J97" i="29"/>
  <c r="F97" i="29"/>
  <c r="B97" i="29"/>
  <c r="N96" i="29"/>
  <c r="J96" i="29"/>
  <c r="F96" i="29"/>
  <c r="B96" i="29"/>
  <c r="P123" i="32"/>
  <c r="P123" i="31"/>
  <c r="L123" i="32"/>
  <c r="L123" i="31"/>
  <c r="H123" i="32"/>
  <c r="H123" i="31"/>
  <c r="D123" i="32"/>
  <c r="D123" i="31"/>
  <c r="P122" i="32"/>
  <c r="P122" i="31"/>
  <c r="L122" i="32"/>
  <c r="L122" i="31"/>
  <c r="H122" i="32"/>
  <c r="H122" i="31"/>
  <c r="D122" i="32"/>
  <c r="D122" i="31"/>
  <c r="P121" i="32"/>
  <c r="P121" i="31"/>
  <c r="L121" i="32"/>
  <c r="L121" i="31"/>
  <c r="H121" i="32"/>
  <c r="H121" i="31"/>
  <c r="D121" i="32"/>
  <c r="D121" i="31"/>
  <c r="P120" i="32"/>
  <c r="P120" i="31"/>
  <c r="L120" i="32"/>
  <c r="L120" i="31"/>
  <c r="H120" i="32"/>
  <c r="H120" i="31"/>
  <c r="D120" i="32"/>
  <c r="D120" i="31"/>
  <c r="P119" i="32"/>
  <c r="P119" i="31"/>
  <c r="L119" i="32"/>
  <c r="L119" i="31"/>
  <c r="H119" i="32"/>
  <c r="H119" i="31"/>
  <c r="D119" i="32"/>
  <c r="D119" i="31"/>
  <c r="P118" i="32"/>
  <c r="P118" i="31"/>
  <c r="L118" i="32"/>
  <c r="L118" i="31"/>
  <c r="H118" i="32"/>
  <c r="H118" i="31"/>
  <c r="D118" i="32"/>
  <c r="D118" i="31"/>
  <c r="P117" i="32"/>
  <c r="P117" i="31"/>
  <c r="L117" i="32"/>
  <c r="L117" i="31"/>
  <c r="H117" i="32"/>
  <c r="H117" i="31"/>
  <c r="D117" i="32"/>
  <c r="D117" i="31"/>
  <c r="P116" i="32"/>
  <c r="P116" i="31"/>
  <c r="L116" i="32"/>
  <c r="L116" i="31"/>
  <c r="H116" i="32"/>
  <c r="H116" i="31"/>
  <c r="D116" i="32"/>
  <c r="D116" i="31"/>
  <c r="P115" i="32"/>
  <c r="P115" i="31"/>
  <c r="L115" i="32"/>
  <c r="L115" i="31"/>
  <c r="H115" i="32"/>
  <c r="H115" i="31"/>
  <c r="D115" i="32"/>
  <c r="D115" i="31"/>
  <c r="P114" i="32"/>
  <c r="P114" i="31"/>
  <c r="L114" i="32"/>
  <c r="L114" i="31"/>
  <c r="H114" i="32"/>
  <c r="H114" i="31"/>
  <c r="D114" i="32"/>
  <c r="D114" i="31"/>
  <c r="P113" i="32"/>
  <c r="P113" i="31"/>
  <c r="L113" i="32"/>
  <c r="L113" i="31"/>
  <c r="H113" i="32"/>
  <c r="H113" i="31"/>
  <c r="D113" i="32"/>
  <c r="D113" i="31"/>
  <c r="J119" i="33"/>
  <c r="J234" i="17"/>
  <c r="B234" i="17"/>
  <c r="J227" i="17"/>
  <c r="B227" i="17"/>
  <c r="J226" i="17"/>
  <c r="B226" i="17"/>
  <c r="J225" i="17"/>
  <c r="B225" i="17"/>
  <c r="J220" i="17"/>
  <c r="B220" i="17"/>
  <c r="N92" i="18"/>
  <c r="N102" i="18"/>
  <c r="N165" i="6" s="1"/>
  <c r="J92" i="18"/>
  <c r="F92" i="18"/>
  <c r="F102" i="18"/>
  <c r="F165" i="6" s="1"/>
  <c r="B92" i="18"/>
  <c r="B102" i="18"/>
  <c r="B165" i="6" s="1"/>
  <c r="N91" i="18"/>
  <c r="J91" i="18"/>
  <c r="F91" i="18"/>
  <c r="B91" i="18"/>
  <c r="N90" i="18"/>
  <c r="J90" i="18"/>
  <c r="F90" i="18"/>
  <c r="B90" i="18"/>
  <c r="J51" i="18"/>
  <c r="B51" i="18"/>
  <c r="P238" i="19"/>
  <c r="P239" i="19"/>
  <c r="P240" i="19"/>
  <c r="P241" i="19"/>
  <c r="P242" i="19"/>
  <c r="P243" i="19"/>
  <c r="P244" i="19"/>
  <c r="P245" i="19"/>
  <c r="P246" i="19"/>
  <c r="L238" i="19"/>
  <c r="L239" i="19"/>
  <c r="L240" i="19"/>
  <c r="L241" i="19"/>
  <c r="L242" i="19"/>
  <c r="L243" i="19"/>
  <c r="L244" i="19"/>
  <c r="L245" i="19"/>
  <c r="L246" i="19"/>
  <c r="H238" i="19"/>
  <c r="H239" i="19"/>
  <c r="H240" i="19"/>
  <c r="H241" i="19"/>
  <c r="H242" i="19"/>
  <c r="H243" i="19"/>
  <c r="H244" i="19"/>
  <c r="H245" i="19"/>
  <c r="H246" i="19"/>
  <c r="D238" i="19"/>
  <c r="D239" i="19"/>
  <c r="D240" i="19"/>
  <c r="D241" i="19"/>
  <c r="D242" i="19"/>
  <c r="D243" i="19"/>
  <c r="D244" i="19"/>
  <c r="D245" i="19"/>
  <c r="D246" i="19"/>
  <c r="P227" i="19"/>
  <c r="P228" i="19"/>
  <c r="P229" i="19"/>
  <c r="P230" i="19"/>
  <c r="P231" i="19"/>
  <c r="P232" i="19"/>
  <c r="P233" i="19"/>
  <c r="P234" i="19"/>
  <c r="P235" i="19"/>
  <c r="L227" i="19"/>
  <c r="L228" i="19"/>
  <c r="L229" i="19"/>
  <c r="L230" i="19"/>
  <c r="L231" i="19"/>
  <c r="L232" i="19"/>
  <c r="L233" i="19"/>
  <c r="L234" i="19"/>
  <c r="L235" i="19"/>
  <c r="H227" i="19"/>
  <c r="H228" i="19"/>
  <c r="H229" i="19"/>
  <c r="H230" i="19"/>
  <c r="H231" i="19"/>
  <c r="H232" i="19"/>
  <c r="H233" i="19"/>
  <c r="H234" i="19"/>
  <c r="H235" i="19"/>
  <c r="D227" i="19"/>
  <c r="D228" i="19"/>
  <c r="D229" i="19"/>
  <c r="D230" i="19"/>
  <c r="D231" i="19"/>
  <c r="D232" i="19"/>
  <c r="D233" i="19"/>
  <c r="D234" i="19"/>
  <c r="D235" i="19"/>
  <c r="P89" i="18"/>
  <c r="P215" i="19"/>
  <c r="P216" i="19"/>
  <c r="P217" i="19"/>
  <c r="P218" i="19"/>
  <c r="P219" i="19"/>
  <c r="P220" i="19"/>
  <c r="P221" i="19"/>
  <c r="P222" i="19"/>
  <c r="P223" i="19"/>
  <c r="P224" i="19"/>
  <c r="L89" i="18"/>
  <c r="L215" i="19"/>
  <c r="L216" i="19"/>
  <c r="L217" i="19"/>
  <c r="L218" i="19"/>
  <c r="L219" i="19"/>
  <c r="L220" i="19"/>
  <c r="L221" i="19"/>
  <c r="L222" i="19"/>
  <c r="L223" i="19"/>
  <c r="L224" i="19"/>
  <c r="H89" i="18"/>
  <c r="H215" i="19"/>
  <c r="H216" i="19"/>
  <c r="H217" i="19"/>
  <c r="H218" i="19"/>
  <c r="H219" i="19"/>
  <c r="H220" i="19"/>
  <c r="H221" i="19"/>
  <c r="H222" i="19"/>
  <c r="H223" i="19"/>
  <c r="H224" i="19"/>
  <c r="D89" i="18"/>
  <c r="D215" i="19"/>
  <c r="D216" i="19"/>
  <c r="D217" i="19"/>
  <c r="D218" i="19"/>
  <c r="D219" i="19"/>
  <c r="D220" i="19"/>
  <c r="D221" i="19"/>
  <c r="D222" i="19"/>
  <c r="D223" i="19"/>
  <c r="D224" i="19"/>
  <c r="P86" i="18"/>
  <c r="L86" i="18"/>
  <c r="H86" i="18"/>
  <c r="D86" i="18"/>
  <c r="P85" i="18"/>
  <c r="L85" i="18"/>
  <c r="H85" i="18"/>
  <c r="D85" i="18"/>
  <c r="P84" i="18"/>
  <c r="L84" i="18"/>
  <c r="H84" i="18"/>
  <c r="D84" i="18"/>
  <c r="Q214" i="20"/>
  <c r="M214" i="20"/>
  <c r="I214" i="20"/>
  <c r="E214" i="20"/>
  <c r="N98" i="18"/>
  <c r="J98" i="18"/>
  <c r="F98" i="18"/>
  <c r="B98" i="18"/>
  <c r="N97" i="18"/>
  <c r="J97" i="18"/>
  <c r="F97" i="18"/>
  <c r="B97" i="18"/>
  <c r="N95" i="18"/>
  <c r="J95" i="18"/>
  <c r="F95" i="18"/>
  <c r="B95" i="18"/>
  <c r="N96" i="18"/>
  <c r="J96" i="18"/>
  <c r="F96" i="18"/>
  <c r="B96" i="18"/>
  <c r="M245" i="21"/>
  <c r="E245" i="21"/>
  <c r="M244" i="21"/>
  <c r="E244" i="21"/>
  <c r="M243" i="21"/>
  <c r="E243" i="21"/>
  <c r="M242" i="21"/>
  <c r="E242" i="21"/>
  <c r="M237" i="21"/>
  <c r="E237" i="21"/>
  <c r="M234" i="21"/>
  <c r="E234" i="21"/>
  <c r="M233" i="21"/>
  <c r="E233" i="21"/>
  <c r="M232" i="21"/>
  <c r="E232" i="21"/>
  <c r="M231" i="21"/>
  <c r="E231" i="21"/>
  <c r="M223" i="21"/>
  <c r="E223" i="21"/>
  <c r="M222" i="21"/>
  <c r="E222" i="21"/>
  <c r="M221" i="21"/>
  <c r="E221" i="21"/>
  <c r="M219" i="21"/>
  <c r="E219" i="21"/>
  <c r="N203" i="23"/>
  <c r="N204" i="23"/>
  <c r="N205" i="23"/>
  <c r="N206" i="23"/>
  <c r="N207" i="23"/>
  <c r="N208" i="23"/>
  <c r="N209" i="23"/>
  <c r="N210" i="23"/>
  <c r="N211" i="23"/>
  <c r="J203" i="23"/>
  <c r="J204" i="23"/>
  <c r="J205" i="23"/>
  <c r="J206" i="23"/>
  <c r="J207" i="23"/>
  <c r="J208" i="23"/>
  <c r="J209" i="23"/>
  <c r="J210" i="23"/>
  <c r="J211" i="23"/>
  <c r="F203" i="23"/>
  <c r="F204" i="23"/>
  <c r="F205" i="23"/>
  <c r="F206" i="23"/>
  <c r="F207" i="23"/>
  <c r="F208" i="23"/>
  <c r="F209" i="23"/>
  <c r="F210" i="23"/>
  <c r="F211" i="23"/>
  <c r="B203" i="23"/>
  <c r="B204" i="23"/>
  <c r="B205" i="23"/>
  <c r="B206" i="23"/>
  <c r="B207" i="23"/>
  <c r="B208" i="23"/>
  <c r="B209" i="23"/>
  <c r="B210" i="23"/>
  <c r="B211" i="23"/>
  <c r="N192" i="23"/>
  <c r="N193" i="23"/>
  <c r="N194" i="23"/>
  <c r="N195" i="23"/>
  <c r="N196" i="23"/>
  <c r="N197" i="23"/>
  <c r="N198" i="23"/>
  <c r="N199" i="23"/>
  <c r="N200" i="23"/>
  <c r="J192" i="23"/>
  <c r="J193" i="23"/>
  <c r="J194" i="23"/>
  <c r="J195" i="23"/>
  <c r="J196" i="23"/>
  <c r="J197" i="23"/>
  <c r="J198" i="23"/>
  <c r="J199" i="23"/>
  <c r="J200" i="23"/>
  <c r="F192" i="23"/>
  <c r="F193" i="23"/>
  <c r="F194" i="23"/>
  <c r="F195" i="23"/>
  <c r="F196" i="23"/>
  <c r="F197" i="23"/>
  <c r="F198" i="23"/>
  <c r="F199" i="23"/>
  <c r="F200" i="23"/>
  <c r="B192" i="23"/>
  <c r="B193" i="23"/>
  <c r="B194" i="23"/>
  <c r="B195" i="23"/>
  <c r="B196" i="23"/>
  <c r="B197" i="23"/>
  <c r="B198" i="23"/>
  <c r="B199" i="23"/>
  <c r="B200" i="23"/>
  <c r="N181" i="23"/>
  <c r="N182" i="23"/>
  <c r="N183" i="23"/>
  <c r="N184" i="23"/>
  <c r="N185" i="23"/>
  <c r="N186" i="23"/>
  <c r="N187" i="23"/>
  <c r="N188" i="23"/>
  <c r="N189" i="23"/>
  <c r="J181" i="23"/>
  <c r="J182" i="23"/>
  <c r="J183" i="23"/>
  <c r="J184" i="23"/>
  <c r="J185" i="23"/>
  <c r="J186" i="23"/>
  <c r="J187" i="23"/>
  <c r="J188" i="23"/>
  <c r="J189" i="23"/>
  <c r="F181" i="23"/>
  <c r="F182" i="23"/>
  <c r="F183" i="23"/>
  <c r="F184" i="23"/>
  <c r="F185" i="23"/>
  <c r="F186" i="23"/>
  <c r="F187" i="23"/>
  <c r="F188" i="23"/>
  <c r="F189" i="23"/>
  <c r="B181" i="23"/>
  <c r="B182" i="23"/>
  <c r="B183" i="23"/>
  <c r="B184" i="23"/>
  <c r="B185" i="23"/>
  <c r="B186" i="23"/>
  <c r="B187" i="23"/>
  <c r="B188" i="23"/>
  <c r="B189" i="23"/>
  <c r="L162" i="24"/>
  <c r="H162" i="24"/>
  <c r="H143" i="24"/>
  <c r="P129" i="24"/>
  <c r="Q210" i="25"/>
  <c r="Q208" i="25"/>
  <c r="Q207" i="25"/>
  <c r="Q200" i="25"/>
  <c r="Q199" i="25"/>
  <c r="Q198" i="25"/>
  <c r="Q196" i="25"/>
  <c r="Q188" i="25"/>
  <c r="Q187" i="25"/>
  <c r="Q185" i="25"/>
  <c r="P154" i="27"/>
  <c r="P155" i="27"/>
  <c r="P156" i="27"/>
  <c r="P157" i="27"/>
  <c r="P158" i="27"/>
  <c r="P159" i="27"/>
  <c r="P72" i="26"/>
  <c r="L154" i="27"/>
  <c r="L155" i="27"/>
  <c r="L156" i="27"/>
  <c r="L157" i="27"/>
  <c r="L158" i="27"/>
  <c r="L159" i="27"/>
  <c r="L72" i="26"/>
  <c r="L64" i="26"/>
  <c r="H154" i="27"/>
  <c r="H155" i="27"/>
  <c r="H156" i="27"/>
  <c r="H157" i="27"/>
  <c r="H158" i="27"/>
  <c r="H159" i="27"/>
  <c r="H72" i="26"/>
  <c r="D154" i="27"/>
  <c r="D155" i="27"/>
  <c r="D156" i="27"/>
  <c r="D157" i="27"/>
  <c r="D158" i="27"/>
  <c r="D159" i="27"/>
  <c r="D64" i="26"/>
  <c r="D72" i="26"/>
  <c r="P144" i="27"/>
  <c r="P145" i="27"/>
  <c r="P146" i="27"/>
  <c r="P147" i="27"/>
  <c r="P148" i="27"/>
  <c r="P149" i="27"/>
  <c r="P150" i="27"/>
  <c r="P151" i="27"/>
  <c r="P71" i="26"/>
  <c r="L144" i="27"/>
  <c r="L145" i="27"/>
  <c r="L146" i="27"/>
  <c r="L147" i="27"/>
  <c r="L148" i="27"/>
  <c r="L149" i="27"/>
  <c r="L150" i="27"/>
  <c r="L151" i="27"/>
  <c r="L71" i="26"/>
  <c r="L63" i="26"/>
  <c r="H144" i="27"/>
  <c r="H145" i="27"/>
  <c r="H146" i="27"/>
  <c r="H147" i="27"/>
  <c r="H148" i="27"/>
  <c r="H149" i="27"/>
  <c r="H150" i="27"/>
  <c r="H151" i="27"/>
  <c r="H71" i="26"/>
  <c r="D144" i="27"/>
  <c r="D145" i="27"/>
  <c r="D146" i="27"/>
  <c r="D147" i="27"/>
  <c r="D148" i="27"/>
  <c r="D149" i="27"/>
  <c r="D150" i="27"/>
  <c r="D151" i="27"/>
  <c r="D63" i="26"/>
  <c r="D71" i="26"/>
  <c r="P134" i="27"/>
  <c r="P135" i="27"/>
  <c r="P136" i="27"/>
  <c r="P137" i="27"/>
  <c r="P138" i="27"/>
  <c r="P139" i="27"/>
  <c r="P140" i="27"/>
  <c r="P141" i="27"/>
  <c r="P70" i="26"/>
  <c r="L134" i="27"/>
  <c r="L135" i="27"/>
  <c r="L136" i="27"/>
  <c r="L137" i="27"/>
  <c r="L138" i="27"/>
  <c r="L139" i="27"/>
  <c r="L140" i="27"/>
  <c r="L141" i="27"/>
  <c r="L70" i="26"/>
  <c r="L62" i="26"/>
  <c r="H134" i="27"/>
  <c r="H135" i="27"/>
  <c r="H136" i="27"/>
  <c r="H137" i="27"/>
  <c r="H138" i="27"/>
  <c r="H139" i="27"/>
  <c r="H140" i="27"/>
  <c r="H141" i="27"/>
  <c r="H70" i="26"/>
  <c r="D134" i="27"/>
  <c r="D135" i="27"/>
  <c r="D136" i="27"/>
  <c r="D137" i="27"/>
  <c r="D138" i="27"/>
  <c r="D139" i="27"/>
  <c r="D140" i="27"/>
  <c r="D141" i="27"/>
  <c r="D62" i="26"/>
  <c r="D70" i="26"/>
  <c r="Q37" i="34"/>
  <c r="Q175" i="6" s="1"/>
  <c r="M37" i="34"/>
  <c r="M175" i="6" s="1"/>
  <c r="I37" i="34"/>
  <c r="I175" i="6" s="1"/>
  <c r="E37" i="34"/>
  <c r="E175" i="6" s="1"/>
  <c r="O72" i="35"/>
  <c r="O73" i="35"/>
  <c r="O74" i="35"/>
  <c r="O75" i="35"/>
  <c r="O76" i="35"/>
  <c r="O77" i="35"/>
  <c r="O78" i="35"/>
  <c r="O79" i="35"/>
  <c r="O80" i="35"/>
  <c r="O81" i="35"/>
  <c r="O82" i="35"/>
  <c r="O36" i="34"/>
  <c r="K72" i="35"/>
  <c r="K73" i="35"/>
  <c r="K74" i="35"/>
  <c r="K75" i="35"/>
  <c r="K76" i="35"/>
  <c r="K77" i="35"/>
  <c r="K78" i="35"/>
  <c r="K79" i="35"/>
  <c r="K80" i="35"/>
  <c r="K81" i="35"/>
  <c r="K82" i="35"/>
  <c r="K36" i="34"/>
  <c r="G72" i="35"/>
  <c r="G73" i="35"/>
  <c r="G74" i="35"/>
  <c r="G75" i="35"/>
  <c r="G76" i="35"/>
  <c r="G77" i="35"/>
  <c r="G78" i="35"/>
  <c r="G79" i="35"/>
  <c r="G80" i="35"/>
  <c r="G81" i="35"/>
  <c r="G82" i="35"/>
  <c r="G36" i="34"/>
  <c r="C72" i="35"/>
  <c r="C73" i="35"/>
  <c r="C74" i="35"/>
  <c r="C75" i="35"/>
  <c r="C76" i="35"/>
  <c r="C77" i="35"/>
  <c r="C78" i="35"/>
  <c r="C79" i="35"/>
  <c r="C80" i="35"/>
  <c r="C81" i="35"/>
  <c r="C82" i="35"/>
  <c r="C36" i="34"/>
  <c r="J67" i="36"/>
  <c r="J82" i="36"/>
  <c r="F82" i="36"/>
  <c r="F67" i="36"/>
  <c r="N66" i="36"/>
  <c r="N81" i="36"/>
  <c r="F81" i="36"/>
  <c r="F66" i="36"/>
  <c r="B66" i="36"/>
  <c r="B81" i="36"/>
  <c r="J65" i="36"/>
  <c r="J80" i="36"/>
  <c r="F80" i="36"/>
  <c r="F65" i="36"/>
  <c r="N62" i="36"/>
  <c r="N79" i="36"/>
  <c r="F79" i="36"/>
  <c r="F62" i="36"/>
  <c r="B62" i="36"/>
  <c r="B79" i="36"/>
  <c r="J59" i="36"/>
  <c r="J78" i="36"/>
  <c r="F78" i="36"/>
  <c r="F59" i="36"/>
  <c r="N56" i="36"/>
  <c r="N77" i="36"/>
  <c r="F77" i="36"/>
  <c r="F56" i="36"/>
  <c r="B56" i="36"/>
  <c r="B77" i="36"/>
  <c r="J55" i="36"/>
  <c r="J76" i="36"/>
  <c r="F76" i="36"/>
  <c r="F55" i="36"/>
  <c r="N54" i="36"/>
  <c r="N75" i="36"/>
  <c r="F75" i="36"/>
  <c r="F54" i="36"/>
  <c r="B54" i="36"/>
  <c r="B75" i="36"/>
  <c r="J53" i="36"/>
  <c r="J74" i="36"/>
  <c r="F74" i="36"/>
  <c r="F53" i="36"/>
  <c r="N52" i="36"/>
  <c r="N73" i="36"/>
  <c r="F73" i="36"/>
  <c r="F52" i="36"/>
  <c r="B52" i="36"/>
  <c r="B73" i="36"/>
  <c r="J51" i="36"/>
  <c r="J72" i="36"/>
  <c r="F72" i="36"/>
  <c r="F51" i="36"/>
  <c r="N36" i="34"/>
  <c r="N71" i="36"/>
  <c r="F36" i="34"/>
  <c r="F71" i="36"/>
  <c r="B36" i="34"/>
  <c r="B71" i="36"/>
  <c r="G50" i="37"/>
  <c r="O67" i="39"/>
  <c r="O82" i="40"/>
  <c r="O82" i="39"/>
  <c r="K67" i="39"/>
  <c r="K82" i="40"/>
  <c r="K82" i="39"/>
  <c r="G67" i="39"/>
  <c r="G82" i="40"/>
  <c r="G82" i="39"/>
  <c r="C67" i="39"/>
  <c r="C82" i="40"/>
  <c r="C82" i="39"/>
  <c r="O66" i="39"/>
  <c r="O81" i="40"/>
  <c r="O81" i="39"/>
  <c r="K66" i="39"/>
  <c r="K81" i="40"/>
  <c r="K81" i="39"/>
  <c r="G66" i="39"/>
  <c r="G81" i="40"/>
  <c r="G81" i="39"/>
  <c r="C66" i="39"/>
  <c r="C81" i="40"/>
  <c r="C81" i="39"/>
  <c r="O80" i="41"/>
  <c r="O65" i="39"/>
  <c r="O80" i="39"/>
  <c r="K80" i="41"/>
  <c r="K65" i="39"/>
  <c r="K80" i="39"/>
  <c r="K80" i="40"/>
  <c r="G80" i="41"/>
  <c r="G65" i="39"/>
  <c r="G80" i="39"/>
  <c r="G80" i="40"/>
  <c r="C80" i="41"/>
  <c r="C65" i="39"/>
  <c r="C80" i="40"/>
  <c r="C80" i="39"/>
  <c r="O79" i="41"/>
  <c r="O62" i="39"/>
  <c r="O79" i="39"/>
  <c r="O79" i="40"/>
  <c r="K79" i="41"/>
  <c r="K62" i="39"/>
  <c r="K79" i="39"/>
  <c r="K79" i="40"/>
  <c r="G79" i="41"/>
  <c r="G62" i="39"/>
  <c r="G79" i="39"/>
  <c r="G79" i="40"/>
  <c r="C79" i="41"/>
  <c r="C62" i="39"/>
  <c r="C79" i="40"/>
  <c r="C79" i="39"/>
  <c r="O78" i="41"/>
  <c r="O59" i="39"/>
  <c r="O78" i="39"/>
  <c r="K78" i="41"/>
  <c r="K59" i="39"/>
  <c r="K78" i="39"/>
  <c r="K78" i="40"/>
  <c r="G78" i="41"/>
  <c r="G59" i="39"/>
  <c r="G78" i="39"/>
  <c r="G78" i="40"/>
  <c r="C78" i="41"/>
  <c r="C59" i="39"/>
  <c r="C78" i="40"/>
  <c r="C78" i="39"/>
  <c r="O77" i="41"/>
  <c r="O56" i="39"/>
  <c r="O77" i="39"/>
  <c r="O77" i="40"/>
  <c r="K77" i="41"/>
  <c r="K56" i="39"/>
  <c r="K77" i="39"/>
  <c r="K77" i="40"/>
  <c r="G77" i="41"/>
  <c r="G56" i="39"/>
  <c r="G77" i="39"/>
  <c r="G77" i="40"/>
  <c r="C77" i="41"/>
  <c r="C56" i="39"/>
  <c r="C77" i="40"/>
  <c r="C77" i="39"/>
  <c r="O76" i="41"/>
  <c r="O55" i="39"/>
  <c r="O76" i="39"/>
  <c r="K76" i="41"/>
  <c r="K55" i="39"/>
  <c r="K76" i="39"/>
  <c r="K76" i="40"/>
  <c r="G76" i="41"/>
  <c r="G55" i="39"/>
  <c r="G76" i="39"/>
  <c r="G76" i="40"/>
  <c r="C76" i="41"/>
  <c r="C55" i="39"/>
  <c r="C76" i="40"/>
  <c r="C76" i="39"/>
  <c r="O54" i="39"/>
  <c r="O75" i="39"/>
  <c r="O75" i="40"/>
  <c r="K54" i="39"/>
  <c r="K75" i="39"/>
  <c r="K75" i="40"/>
  <c r="G54" i="39"/>
  <c r="G75" i="39"/>
  <c r="G75" i="40"/>
  <c r="C54" i="39"/>
  <c r="C75" i="40"/>
  <c r="C75" i="39"/>
  <c r="O53" i="39"/>
  <c r="O74" i="39"/>
  <c r="K53" i="39"/>
  <c r="K74" i="39"/>
  <c r="K74" i="40"/>
  <c r="G53" i="39"/>
  <c r="G74" i="39"/>
  <c r="G74" i="40"/>
  <c r="C53" i="39"/>
  <c r="C74" i="40"/>
  <c r="C74" i="39"/>
  <c r="O52" i="39"/>
  <c r="O73" i="39"/>
  <c r="O73" i="40"/>
  <c r="K52" i="39"/>
  <c r="K73" i="39"/>
  <c r="K73" i="40"/>
  <c r="G52" i="39"/>
  <c r="G73" i="39"/>
  <c r="G73" i="40"/>
  <c r="C52" i="39"/>
  <c r="C73" i="40"/>
  <c r="C73" i="39"/>
  <c r="O51" i="39"/>
  <c r="O72" i="39"/>
  <c r="K51" i="39"/>
  <c r="K72" i="39"/>
  <c r="K72" i="40"/>
  <c r="G51" i="39"/>
  <c r="G72" i="39"/>
  <c r="G72" i="40"/>
  <c r="C51" i="39"/>
  <c r="C72" i="40"/>
  <c r="C72" i="39"/>
  <c r="O71" i="41"/>
  <c r="O71" i="40"/>
  <c r="K71" i="41"/>
  <c r="K71" i="40"/>
  <c r="G71" i="41"/>
  <c r="G71" i="40"/>
  <c r="C71" i="41"/>
  <c r="C71" i="40"/>
  <c r="O80" i="40"/>
  <c r="O72" i="40"/>
  <c r="N234" i="17"/>
  <c r="F234" i="17"/>
  <c r="N227" i="17"/>
  <c r="F227" i="17"/>
  <c r="N226" i="17"/>
  <c r="F226" i="17"/>
  <c r="N225" i="17"/>
  <c r="F225" i="17"/>
  <c r="N220" i="17"/>
  <c r="F220" i="17"/>
  <c r="P92" i="18"/>
  <c r="P102" i="18"/>
  <c r="P165" i="6" s="1"/>
  <c r="L92" i="18"/>
  <c r="L102" i="18"/>
  <c r="L165" i="6" s="1"/>
  <c r="H92" i="18"/>
  <c r="H102" i="18"/>
  <c r="H165" i="6" s="1"/>
  <c r="D92" i="18"/>
  <c r="D102" i="18"/>
  <c r="D165" i="6" s="1"/>
  <c r="P91" i="18"/>
  <c r="P101" i="18"/>
  <c r="P164" i="6" s="1"/>
  <c r="L91" i="18"/>
  <c r="H91" i="18"/>
  <c r="D91" i="18"/>
  <c r="P90" i="18"/>
  <c r="L90" i="18"/>
  <c r="H90" i="18"/>
  <c r="D90" i="18"/>
  <c r="N51" i="18"/>
  <c r="F51" i="18"/>
  <c r="N238" i="19"/>
  <c r="N239" i="19"/>
  <c r="N240" i="19"/>
  <c r="N241" i="19"/>
  <c r="N242" i="19"/>
  <c r="N243" i="19"/>
  <c r="N244" i="19"/>
  <c r="N245" i="19"/>
  <c r="N246" i="19"/>
  <c r="J238" i="19"/>
  <c r="J239" i="19"/>
  <c r="J240" i="19"/>
  <c r="J241" i="19"/>
  <c r="J242" i="19"/>
  <c r="J243" i="19"/>
  <c r="J244" i="19"/>
  <c r="J245" i="19"/>
  <c r="J246" i="19"/>
  <c r="F238" i="19"/>
  <c r="F239" i="19"/>
  <c r="F240" i="19"/>
  <c r="F241" i="19"/>
  <c r="F242" i="19"/>
  <c r="F243" i="19"/>
  <c r="F244" i="19"/>
  <c r="F245" i="19"/>
  <c r="F246" i="19"/>
  <c r="B238" i="19"/>
  <c r="B239" i="19"/>
  <c r="B240" i="19"/>
  <c r="B241" i="19"/>
  <c r="B242" i="19"/>
  <c r="B243" i="19"/>
  <c r="B244" i="19"/>
  <c r="B245" i="19"/>
  <c r="B246" i="19"/>
  <c r="N227" i="19"/>
  <c r="N228" i="19"/>
  <c r="N229" i="19"/>
  <c r="N230" i="19"/>
  <c r="N231" i="19"/>
  <c r="N232" i="19"/>
  <c r="N233" i="19"/>
  <c r="N234" i="19"/>
  <c r="N235" i="19"/>
  <c r="J227" i="19"/>
  <c r="J228" i="19"/>
  <c r="J229" i="19"/>
  <c r="J230" i="19"/>
  <c r="J231" i="19"/>
  <c r="J232" i="19"/>
  <c r="J233" i="19"/>
  <c r="J234" i="19"/>
  <c r="J235" i="19"/>
  <c r="F227" i="19"/>
  <c r="F228" i="19"/>
  <c r="F229" i="19"/>
  <c r="F230" i="19"/>
  <c r="F231" i="19"/>
  <c r="F232" i="19"/>
  <c r="F233" i="19"/>
  <c r="F234" i="19"/>
  <c r="F235" i="19"/>
  <c r="B227" i="19"/>
  <c r="B228" i="19"/>
  <c r="B229" i="19"/>
  <c r="B230" i="19"/>
  <c r="B231" i="19"/>
  <c r="B232" i="19"/>
  <c r="B233" i="19"/>
  <c r="B234" i="19"/>
  <c r="B235" i="19"/>
  <c r="N215" i="19"/>
  <c r="N216" i="19"/>
  <c r="N217" i="19"/>
  <c r="N218" i="19"/>
  <c r="N219" i="19"/>
  <c r="N220" i="19"/>
  <c r="N221" i="19"/>
  <c r="N222" i="19"/>
  <c r="N223" i="19"/>
  <c r="N224" i="19"/>
  <c r="N89" i="18"/>
  <c r="J215" i="19"/>
  <c r="J216" i="19"/>
  <c r="J217" i="19"/>
  <c r="J218" i="19"/>
  <c r="J219" i="19"/>
  <c r="J220" i="19"/>
  <c r="J221" i="19"/>
  <c r="J222" i="19"/>
  <c r="J223" i="19"/>
  <c r="J224" i="19"/>
  <c r="J89" i="18"/>
  <c r="F215" i="19"/>
  <c r="F216" i="19"/>
  <c r="F217" i="19"/>
  <c r="F218" i="19"/>
  <c r="F219" i="19"/>
  <c r="F220" i="19"/>
  <c r="F221" i="19"/>
  <c r="F222" i="19"/>
  <c r="F223" i="19"/>
  <c r="F224" i="19"/>
  <c r="F89" i="18"/>
  <c r="B215" i="19"/>
  <c r="B216" i="19"/>
  <c r="B217" i="19"/>
  <c r="B218" i="19"/>
  <c r="B219" i="19"/>
  <c r="B220" i="19"/>
  <c r="B221" i="19"/>
  <c r="B222" i="19"/>
  <c r="B223" i="19"/>
  <c r="B224" i="19"/>
  <c r="B89" i="18"/>
  <c r="N86" i="18"/>
  <c r="J86" i="18"/>
  <c r="F86" i="18"/>
  <c r="B86" i="18"/>
  <c r="N85" i="18"/>
  <c r="J85" i="18"/>
  <c r="F85" i="18"/>
  <c r="B85" i="18"/>
  <c r="N84" i="18"/>
  <c r="J84" i="18"/>
  <c r="F84" i="18"/>
  <c r="B84" i="18"/>
  <c r="O214" i="20"/>
  <c r="K214" i="20"/>
  <c r="G214" i="20"/>
  <c r="C214" i="20"/>
  <c r="P98" i="18"/>
  <c r="L98" i="18"/>
  <c r="H98" i="18"/>
  <c r="D98" i="18"/>
  <c r="P97" i="18"/>
  <c r="L97" i="18"/>
  <c r="H97" i="18"/>
  <c r="D97" i="18"/>
  <c r="P95" i="18"/>
  <c r="L95" i="18"/>
  <c r="H95" i="18"/>
  <c r="D95" i="18"/>
  <c r="P96" i="18"/>
  <c r="L96" i="18"/>
  <c r="H96" i="18"/>
  <c r="D96" i="18"/>
  <c r="Q245" i="21"/>
  <c r="I245" i="21"/>
  <c r="Q244" i="21"/>
  <c r="I244" i="21"/>
  <c r="Q243" i="21"/>
  <c r="I243" i="21"/>
  <c r="Q242" i="21"/>
  <c r="I242" i="21"/>
  <c r="Q237" i="21"/>
  <c r="I237" i="21"/>
  <c r="Q234" i="21"/>
  <c r="I234" i="21"/>
  <c r="Q233" i="21"/>
  <c r="I233" i="21"/>
  <c r="Q232" i="21"/>
  <c r="I232" i="21"/>
  <c r="Q231" i="21"/>
  <c r="I231" i="21"/>
  <c r="Q223" i="21"/>
  <c r="I223" i="21"/>
  <c r="Q222" i="21"/>
  <c r="I222" i="21"/>
  <c r="Q221" i="21"/>
  <c r="I221" i="21"/>
  <c r="Q219" i="21"/>
  <c r="I219" i="21"/>
  <c r="P203" i="23"/>
  <c r="P204" i="23"/>
  <c r="P205" i="23"/>
  <c r="P206" i="23"/>
  <c r="P207" i="23"/>
  <c r="P208" i="23"/>
  <c r="P209" i="23"/>
  <c r="P210" i="23"/>
  <c r="P211" i="23"/>
  <c r="L203" i="23"/>
  <c r="L204" i="23"/>
  <c r="L205" i="23"/>
  <c r="L206" i="23"/>
  <c r="L207" i="23"/>
  <c r="L208" i="23"/>
  <c r="L209" i="23"/>
  <c r="L210" i="23"/>
  <c r="L211" i="23"/>
  <c r="H203" i="23"/>
  <c r="H204" i="23"/>
  <c r="H205" i="23"/>
  <c r="H206" i="23"/>
  <c r="H207" i="23"/>
  <c r="H208" i="23"/>
  <c r="H209" i="23"/>
  <c r="H210" i="23"/>
  <c r="H211" i="23"/>
  <c r="D203" i="23"/>
  <c r="D204" i="23"/>
  <c r="D205" i="23"/>
  <c r="D206" i="23"/>
  <c r="D207" i="23"/>
  <c r="D208" i="23"/>
  <c r="D209" i="23"/>
  <c r="D210" i="23"/>
  <c r="D211" i="23"/>
  <c r="P192" i="23"/>
  <c r="P193" i="23"/>
  <c r="P194" i="23"/>
  <c r="P195" i="23"/>
  <c r="P196" i="23"/>
  <c r="P197" i="23"/>
  <c r="P198" i="23"/>
  <c r="P199" i="23"/>
  <c r="P200" i="23"/>
  <c r="L192" i="23"/>
  <c r="L193" i="23"/>
  <c r="L194" i="23"/>
  <c r="L195" i="23"/>
  <c r="L196" i="23"/>
  <c r="L197" i="23"/>
  <c r="L198" i="23"/>
  <c r="L199" i="23"/>
  <c r="L200" i="23"/>
  <c r="H192" i="23"/>
  <c r="H193" i="23"/>
  <c r="H194" i="23"/>
  <c r="H195" i="23"/>
  <c r="H196" i="23"/>
  <c r="H197" i="23"/>
  <c r="H198" i="23"/>
  <c r="H199" i="23"/>
  <c r="H200" i="23"/>
  <c r="D192" i="23"/>
  <c r="D193" i="23"/>
  <c r="D194" i="23"/>
  <c r="D195" i="23"/>
  <c r="D196" i="23"/>
  <c r="D197" i="23"/>
  <c r="D198" i="23"/>
  <c r="D199" i="23"/>
  <c r="D200" i="23"/>
  <c r="P181" i="23"/>
  <c r="P182" i="23"/>
  <c r="P183" i="23"/>
  <c r="P184" i="23"/>
  <c r="P185" i="23"/>
  <c r="P186" i="23"/>
  <c r="P187" i="23"/>
  <c r="P188" i="23"/>
  <c r="P189" i="23"/>
  <c r="L181" i="23"/>
  <c r="L182" i="23"/>
  <c r="L183" i="23"/>
  <c r="L184" i="23"/>
  <c r="L185" i="23"/>
  <c r="L186" i="23"/>
  <c r="L187" i="23"/>
  <c r="L188" i="23"/>
  <c r="L189" i="23"/>
  <c r="H181" i="23"/>
  <c r="H182" i="23"/>
  <c r="H183" i="23"/>
  <c r="H184" i="23"/>
  <c r="H185" i="23"/>
  <c r="H186" i="23"/>
  <c r="H187" i="23"/>
  <c r="H188" i="23"/>
  <c r="H189" i="23"/>
  <c r="D181" i="23"/>
  <c r="D182" i="23"/>
  <c r="D183" i="23"/>
  <c r="D184" i="23"/>
  <c r="D185" i="23"/>
  <c r="D186" i="23"/>
  <c r="D187" i="23"/>
  <c r="D188" i="23"/>
  <c r="D189" i="23"/>
  <c r="I210" i="25"/>
  <c r="I208" i="25"/>
  <c r="I207" i="25"/>
  <c r="I200" i="25"/>
  <c r="I199" i="25"/>
  <c r="I198" i="25"/>
  <c r="I196" i="25"/>
  <c r="I188" i="25"/>
  <c r="I187" i="25"/>
  <c r="I185" i="25"/>
  <c r="O176" i="25"/>
  <c r="K173" i="25"/>
  <c r="G173" i="25"/>
  <c r="C172" i="25"/>
  <c r="C176" i="25"/>
  <c r="C173" i="25"/>
  <c r="O210" i="25"/>
  <c r="K210" i="25"/>
  <c r="G210" i="25"/>
  <c r="C210" i="25"/>
  <c r="O208" i="25"/>
  <c r="K208" i="25"/>
  <c r="G208" i="25"/>
  <c r="C208" i="25"/>
  <c r="O167" i="25"/>
  <c r="O207" i="25"/>
  <c r="K207" i="25"/>
  <c r="G207" i="25"/>
  <c r="C207" i="25"/>
  <c r="O157" i="25"/>
  <c r="K160" i="25"/>
  <c r="G158" i="25"/>
  <c r="C160" i="25"/>
  <c r="O200" i="25"/>
  <c r="K200" i="25"/>
  <c r="G200" i="25"/>
  <c r="C200" i="25"/>
  <c r="O199" i="25"/>
  <c r="K199" i="25"/>
  <c r="G199" i="25"/>
  <c r="C154" i="25"/>
  <c r="C199" i="25"/>
  <c r="C152" i="25"/>
  <c r="O151" i="25"/>
  <c r="O198" i="25"/>
  <c r="K150" i="25"/>
  <c r="K198" i="25"/>
  <c r="G150" i="25"/>
  <c r="G198" i="25"/>
  <c r="C150" i="25"/>
  <c r="C198" i="25"/>
  <c r="O196" i="25"/>
  <c r="K196" i="25"/>
  <c r="G196" i="25"/>
  <c r="C196" i="25"/>
  <c r="O137" i="25"/>
  <c r="K141" i="25"/>
  <c r="G138" i="25"/>
  <c r="C141" i="25"/>
  <c r="O139" i="25"/>
  <c r="O188" i="25"/>
  <c r="K139" i="25"/>
  <c r="K188" i="25"/>
  <c r="G139" i="25"/>
  <c r="G188" i="25"/>
  <c r="C188" i="25"/>
  <c r="O138" i="25"/>
  <c r="K138" i="25"/>
  <c r="C138" i="25"/>
  <c r="K137" i="25"/>
  <c r="C137" i="25"/>
  <c r="O187" i="25"/>
  <c r="K187" i="25"/>
  <c r="G187" i="25"/>
  <c r="C187" i="25"/>
  <c r="O185" i="25"/>
  <c r="K185" i="25"/>
  <c r="G185" i="25"/>
  <c r="C185" i="25"/>
  <c r="P51" i="26"/>
  <c r="L51" i="26"/>
  <c r="L66" i="26"/>
  <c r="H51" i="26"/>
  <c r="D51" i="26"/>
  <c r="D66" i="26"/>
  <c r="N154" i="27"/>
  <c r="N155" i="27"/>
  <c r="N156" i="27"/>
  <c r="N157" i="27"/>
  <c r="N158" i="27"/>
  <c r="N159" i="27"/>
  <c r="N64" i="26"/>
  <c r="J154" i="27"/>
  <c r="J155" i="27"/>
  <c r="J156" i="27"/>
  <c r="J157" i="27"/>
  <c r="J158" i="27"/>
  <c r="J159" i="27"/>
  <c r="F154" i="27"/>
  <c r="F155" i="27"/>
  <c r="F156" i="27"/>
  <c r="F157" i="27"/>
  <c r="F158" i="27"/>
  <c r="F159" i="27"/>
  <c r="F64" i="26"/>
  <c r="B154" i="27"/>
  <c r="B155" i="27"/>
  <c r="B156" i="27"/>
  <c r="B157" i="27"/>
  <c r="B158" i="27"/>
  <c r="B159" i="27"/>
  <c r="N144" i="27"/>
  <c r="N145" i="27"/>
  <c r="N146" i="27"/>
  <c r="N147" i="27"/>
  <c r="N148" i="27"/>
  <c r="N149" i="27"/>
  <c r="N150" i="27"/>
  <c r="N151" i="27"/>
  <c r="N63" i="26"/>
  <c r="J144" i="27"/>
  <c r="J145" i="27"/>
  <c r="J146" i="27"/>
  <c r="J147" i="27"/>
  <c r="J148" i="27"/>
  <c r="J149" i="27"/>
  <c r="J150" i="27"/>
  <c r="J151" i="27"/>
  <c r="F144" i="27"/>
  <c r="F145" i="27"/>
  <c r="F146" i="27"/>
  <c r="F147" i="27"/>
  <c r="F148" i="27"/>
  <c r="F149" i="27"/>
  <c r="F150" i="27"/>
  <c r="F151" i="27"/>
  <c r="F63" i="26"/>
  <c r="B144" i="27"/>
  <c r="B145" i="27"/>
  <c r="B146" i="27"/>
  <c r="B147" i="27"/>
  <c r="B148" i="27"/>
  <c r="B149" i="27"/>
  <c r="B150" i="27"/>
  <c r="B151" i="27"/>
  <c r="N134" i="27"/>
  <c r="N135" i="27"/>
  <c r="N136" i="27"/>
  <c r="N137" i="27"/>
  <c r="N138" i="27"/>
  <c r="N139" i="27"/>
  <c r="N140" i="27"/>
  <c r="N141" i="27"/>
  <c r="N62" i="26"/>
  <c r="J134" i="27"/>
  <c r="J135" i="27"/>
  <c r="J136" i="27"/>
  <c r="J137" i="27"/>
  <c r="J138" i="27"/>
  <c r="J139" i="27"/>
  <c r="J140" i="27"/>
  <c r="J141" i="27"/>
  <c r="F134" i="27"/>
  <c r="F135" i="27"/>
  <c r="F136" i="27"/>
  <c r="F137" i="27"/>
  <c r="F138" i="27"/>
  <c r="F139" i="27"/>
  <c r="F140" i="27"/>
  <c r="F141" i="27"/>
  <c r="F62" i="26"/>
  <c r="B134" i="27"/>
  <c r="B135" i="27"/>
  <c r="B136" i="27"/>
  <c r="B137" i="27"/>
  <c r="B138" i="27"/>
  <c r="B139" i="27"/>
  <c r="B140" i="27"/>
  <c r="B141" i="27"/>
  <c r="O123" i="27"/>
  <c r="K123" i="27"/>
  <c r="G123" i="27"/>
  <c r="C123" i="27"/>
  <c r="K107" i="27"/>
  <c r="G107" i="27"/>
  <c r="C107" i="27"/>
  <c r="O95" i="27"/>
  <c r="O158" i="29"/>
  <c r="O158" i="27"/>
  <c r="K158" i="29"/>
  <c r="K158" i="27"/>
  <c r="G158" i="29"/>
  <c r="G158" i="27"/>
  <c r="C158" i="29"/>
  <c r="C158" i="27"/>
  <c r="O151" i="29"/>
  <c r="O151" i="27"/>
  <c r="K151" i="29"/>
  <c r="K151" i="27"/>
  <c r="G151" i="29"/>
  <c r="G151" i="27"/>
  <c r="C151" i="29"/>
  <c r="C151" i="27"/>
  <c r="O150" i="29"/>
  <c r="O150" i="27"/>
  <c r="K150" i="29"/>
  <c r="K150" i="27"/>
  <c r="G150" i="29"/>
  <c r="G150" i="27"/>
  <c r="C150" i="29"/>
  <c r="C150" i="27"/>
  <c r="O149" i="29"/>
  <c r="O149" i="27"/>
  <c r="K149" i="29"/>
  <c r="K149" i="27"/>
  <c r="G149" i="29"/>
  <c r="G149" i="27"/>
  <c r="C149" i="29"/>
  <c r="C149" i="27"/>
  <c r="O148" i="29"/>
  <c r="O148" i="27"/>
  <c r="K148" i="29"/>
  <c r="K148" i="27"/>
  <c r="G148" i="29"/>
  <c r="G148" i="27"/>
  <c r="C148" i="29"/>
  <c r="C148" i="27"/>
  <c r="O140" i="29"/>
  <c r="O140" i="27"/>
  <c r="K140" i="29"/>
  <c r="K140" i="27"/>
  <c r="G140" i="29"/>
  <c r="G140" i="27"/>
  <c r="C140" i="29"/>
  <c r="C140" i="27"/>
  <c r="O138" i="29"/>
  <c r="O138" i="27"/>
  <c r="K138" i="29"/>
  <c r="K138" i="27"/>
  <c r="G138" i="29"/>
  <c r="G138" i="27"/>
  <c r="C138" i="29"/>
  <c r="C138" i="27"/>
  <c r="H83" i="33"/>
  <c r="O37" i="34"/>
  <c r="O175" i="6" s="1"/>
  <c r="K37" i="34"/>
  <c r="K175" i="6" s="1"/>
  <c r="G37" i="34"/>
  <c r="G175" i="6" s="1"/>
  <c r="C37" i="34"/>
  <c r="C175" i="6" s="1"/>
  <c r="Q72" i="35"/>
  <c r="Q73" i="35"/>
  <c r="Q74" i="35"/>
  <c r="Q75" i="35"/>
  <c r="Q76" i="35"/>
  <c r="Q77" i="35"/>
  <c r="Q78" i="35"/>
  <c r="Q79" i="35"/>
  <c r="Q80" i="35"/>
  <c r="Q81" i="35"/>
  <c r="Q82" i="35"/>
  <c r="Q36" i="34"/>
  <c r="M72" i="35"/>
  <c r="M73" i="35"/>
  <c r="M74" i="35"/>
  <c r="M75" i="35"/>
  <c r="M76" i="35"/>
  <c r="M77" i="35"/>
  <c r="M78" i="35"/>
  <c r="M79" i="35"/>
  <c r="M80" i="35"/>
  <c r="M81" i="35"/>
  <c r="M82" i="35"/>
  <c r="M36" i="34"/>
  <c r="I72" i="35"/>
  <c r="I73" i="35"/>
  <c r="I74" i="35"/>
  <c r="I75" i="35"/>
  <c r="I76" i="35"/>
  <c r="I77" i="35"/>
  <c r="I78" i="35"/>
  <c r="I79" i="35"/>
  <c r="I80" i="35"/>
  <c r="I81" i="35"/>
  <c r="I82" i="35"/>
  <c r="E72" i="35"/>
  <c r="E73" i="35"/>
  <c r="E74" i="35"/>
  <c r="E75" i="35"/>
  <c r="E76" i="35"/>
  <c r="E77" i="35"/>
  <c r="E78" i="35"/>
  <c r="E79" i="35"/>
  <c r="E80" i="35"/>
  <c r="E81" i="35"/>
  <c r="E82" i="35"/>
  <c r="E36" i="34"/>
  <c r="B82" i="36"/>
  <c r="P82" i="36"/>
  <c r="P67" i="36"/>
  <c r="L82" i="36"/>
  <c r="L67" i="36"/>
  <c r="H82" i="36"/>
  <c r="H67" i="36"/>
  <c r="D82" i="36"/>
  <c r="D67" i="36"/>
  <c r="P81" i="36"/>
  <c r="P66" i="36"/>
  <c r="L81" i="36"/>
  <c r="L66" i="36"/>
  <c r="H81" i="36"/>
  <c r="H66" i="36"/>
  <c r="D81" i="36"/>
  <c r="D66" i="36"/>
  <c r="P80" i="36"/>
  <c r="P65" i="36"/>
  <c r="L80" i="36"/>
  <c r="L65" i="36"/>
  <c r="H80" i="36"/>
  <c r="H65" i="36"/>
  <c r="D80" i="36"/>
  <c r="D65" i="36"/>
  <c r="P79" i="36"/>
  <c r="P62" i="36"/>
  <c r="L79" i="36"/>
  <c r="L62" i="36"/>
  <c r="H79" i="36"/>
  <c r="H62" i="36"/>
  <c r="D79" i="36"/>
  <c r="D62" i="36"/>
  <c r="P78" i="36"/>
  <c r="P59" i="36"/>
  <c r="L78" i="36"/>
  <c r="L59" i="36"/>
  <c r="H78" i="36"/>
  <c r="H59" i="36"/>
  <c r="D78" i="36"/>
  <c r="D59" i="36"/>
  <c r="P77" i="36"/>
  <c r="P56" i="36"/>
  <c r="L77" i="36"/>
  <c r="L56" i="36"/>
  <c r="H77" i="36"/>
  <c r="H56" i="36"/>
  <c r="D77" i="36"/>
  <c r="D56" i="36"/>
  <c r="P76" i="36"/>
  <c r="P55" i="36"/>
  <c r="L76" i="36"/>
  <c r="L55" i="36"/>
  <c r="H76" i="36"/>
  <c r="H55" i="36"/>
  <c r="D76" i="36"/>
  <c r="D55" i="36"/>
  <c r="P75" i="36"/>
  <c r="P54" i="36"/>
  <c r="L75" i="36"/>
  <c r="L54" i="36"/>
  <c r="H75" i="36"/>
  <c r="H54" i="36"/>
  <c r="D75" i="36"/>
  <c r="D54" i="36"/>
  <c r="P74" i="36"/>
  <c r="P53" i="36"/>
  <c r="L74" i="36"/>
  <c r="L53" i="36"/>
  <c r="H74" i="36"/>
  <c r="H53" i="36"/>
  <c r="D74" i="36"/>
  <c r="D53" i="36"/>
  <c r="P73" i="36"/>
  <c r="P52" i="36"/>
  <c r="L73" i="36"/>
  <c r="L52" i="36"/>
  <c r="H73" i="36"/>
  <c r="H52" i="36"/>
  <c r="D73" i="36"/>
  <c r="D52" i="36"/>
  <c r="P72" i="36"/>
  <c r="P51" i="36"/>
  <c r="L72" i="36"/>
  <c r="L51" i="36"/>
  <c r="H72" i="36"/>
  <c r="H51" i="36"/>
  <c r="D72" i="36"/>
  <c r="D51" i="36"/>
  <c r="P36" i="34"/>
  <c r="P71" i="36"/>
  <c r="L36" i="34"/>
  <c r="L71" i="36"/>
  <c r="H36" i="34"/>
  <c r="H71" i="36"/>
  <c r="D36" i="34"/>
  <c r="D71" i="36"/>
  <c r="O76" i="40"/>
  <c r="P167" i="25"/>
  <c r="P168" i="25"/>
  <c r="P169" i="25"/>
  <c r="P172" i="25"/>
  <c r="P173" i="25"/>
  <c r="P176" i="25"/>
  <c r="P202" i="25"/>
  <c r="L167" i="25"/>
  <c r="L168" i="25"/>
  <c r="L169" i="25"/>
  <c r="L172" i="25"/>
  <c r="L173" i="25"/>
  <c r="L176" i="25"/>
  <c r="L202" i="25"/>
  <c r="H167" i="25"/>
  <c r="H168" i="25"/>
  <c r="H169" i="25"/>
  <c r="H172" i="25"/>
  <c r="H173" i="25"/>
  <c r="H176" i="25"/>
  <c r="H202" i="25"/>
  <c r="D167" i="25"/>
  <c r="D168" i="25"/>
  <c r="D169" i="25"/>
  <c r="D172" i="25"/>
  <c r="D173" i="25"/>
  <c r="D176" i="25"/>
  <c r="D202" i="25"/>
  <c r="P148" i="25"/>
  <c r="P150" i="25"/>
  <c r="P151" i="25"/>
  <c r="P152" i="25"/>
  <c r="P154" i="25"/>
  <c r="P155" i="25"/>
  <c r="P157" i="25"/>
  <c r="P158" i="25"/>
  <c r="P160" i="25"/>
  <c r="P191" i="25"/>
  <c r="L148" i="25"/>
  <c r="L150" i="25"/>
  <c r="L151" i="25"/>
  <c r="L152" i="25"/>
  <c r="L154" i="25"/>
  <c r="L155" i="25"/>
  <c r="L157" i="25"/>
  <c r="L158" i="25"/>
  <c r="L160" i="25"/>
  <c r="L191" i="25"/>
  <c r="H148" i="25"/>
  <c r="H150" i="25"/>
  <c r="H151" i="25"/>
  <c r="H152" i="25"/>
  <c r="H154" i="25"/>
  <c r="H155" i="25"/>
  <c r="H157" i="25"/>
  <c r="H158" i="25"/>
  <c r="H160" i="25"/>
  <c r="H191" i="25"/>
  <c r="D148" i="25"/>
  <c r="D150" i="25"/>
  <c r="D151" i="25"/>
  <c r="D152" i="25"/>
  <c r="D154" i="25"/>
  <c r="D155" i="25"/>
  <c r="D157" i="25"/>
  <c r="D158" i="25"/>
  <c r="D160" i="25"/>
  <c r="D191" i="25"/>
  <c r="P134" i="25"/>
  <c r="P136" i="25"/>
  <c r="P137" i="25"/>
  <c r="P138" i="25"/>
  <c r="P139" i="25"/>
  <c r="P141" i="25"/>
  <c r="P180" i="25"/>
  <c r="L134" i="25"/>
  <c r="L136" i="25"/>
  <c r="L137" i="25"/>
  <c r="L138" i="25"/>
  <c r="L139" i="25"/>
  <c r="L141" i="25"/>
  <c r="L180" i="25"/>
  <c r="H134" i="25"/>
  <c r="H136" i="25"/>
  <c r="H137" i="25"/>
  <c r="H138" i="25"/>
  <c r="H139" i="25"/>
  <c r="H141" i="25"/>
  <c r="H180" i="25"/>
  <c r="D134" i="25"/>
  <c r="D136" i="25"/>
  <c r="D137" i="25"/>
  <c r="D138" i="25"/>
  <c r="D139" i="25"/>
  <c r="D141" i="25"/>
  <c r="D180" i="25"/>
  <c r="F122" i="33"/>
  <c r="F121" i="33"/>
  <c r="F120" i="33"/>
  <c r="F119" i="33"/>
  <c r="F118" i="33"/>
  <c r="F117" i="33"/>
  <c r="F112" i="33"/>
  <c r="F67" i="35"/>
  <c r="F82" i="35"/>
  <c r="F66" i="35"/>
  <c r="F81" i="35"/>
  <c r="N80" i="37"/>
  <c r="N65" i="35"/>
  <c r="J80" i="37"/>
  <c r="J65" i="35"/>
  <c r="F80" i="37"/>
  <c r="F65" i="35"/>
  <c r="F80" i="35"/>
  <c r="B80" i="37"/>
  <c r="B65" i="35"/>
  <c r="N79" i="37"/>
  <c r="N62" i="35"/>
  <c r="J79" i="37"/>
  <c r="J62" i="35"/>
  <c r="F79" i="37"/>
  <c r="F62" i="35"/>
  <c r="F79" i="35"/>
  <c r="B79" i="37"/>
  <c r="B62" i="35"/>
  <c r="N78" i="37"/>
  <c r="N59" i="35"/>
  <c r="J78" i="37"/>
  <c r="J59" i="35"/>
  <c r="F78" i="37"/>
  <c r="F59" i="35"/>
  <c r="F78" i="35"/>
  <c r="B78" i="37"/>
  <c r="B59" i="35"/>
  <c r="N77" i="37"/>
  <c r="N56" i="35"/>
  <c r="J77" i="37"/>
  <c r="J56" i="35"/>
  <c r="F77" i="37"/>
  <c r="F56" i="35"/>
  <c r="F77" i="35"/>
  <c r="B77" i="37"/>
  <c r="B56" i="35"/>
  <c r="N76" i="37"/>
  <c r="N55" i="35"/>
  <c r="J76" i="37"/>
  <c r="J55" i="35"/>
  <c r="F76" i="37"/>
  <c r="F55" i="35"/>
  <c r="F76" i="35"/>
  <c r="B76" i="37"/>
  <c r="B55" i="35"/>
  <c r="F54" i="35"/>
  <c r="F75" i="35"/>
  <c r="F53" i="35"/>
  <c r="F74" i="35"/>
  <c r="F52" i="35"/>
  <c r="F73" i="35"/>
  <c r="F51" i="35"/>
  <c r="F72" i="35"/>
  <c r="B50" i="35"/>
  <c r="P72" i="39"/>
  <c r="P73" i="39"/>
  <c r="P74" i="39"/>
  <c r="P75" i="39"/>
  <c r="P76" i="39"/>
  <c r="P77" i="39"/>
  <c r="P78" i="39"/>
  <c r="P79" i="39"/>
  <c r="P80" i="39"/>
  <c r="P81" i="39"/>
  <c r="P82" i="39"/>
  <c r="P35" i="38"/>
  <c r="P36" i="38"/>
  <c r="L72" i="39"/>
  <c r="L73" i="39"/>
  <c r="L74" i="39"/>
  <c r="L75" i="39"/>
  <c r="L76" i="39"/>
  <c r="L77" i="39"/>
  <c r="L78" i="39"/>
  <c r="L79" i="39"/>
  <c r="L80" i="39"/>
  <c r="L81" i="39"/>
  <c r="L82" i="39"/>
  <c r="L35" i="38"/>
  <c r="L36" i="38"/>
  <c r="H72" i="39"/>
  <c r="H73" i="39"/>
  <c r="H74" i="39"/>
  <c r="H75" i="39"/>
  <c r="H76" i="39"/>
  <c r="H77" i="39"/>
  <c r="H78" i="39"/>
  <c r="H79" i="39"/>
  <c r="H80" i="39"/>
  <c r="H81" i="39"/>
  <c r="H82" i="39"/>
  <c r="H35" i="38"/>
  <c r="H36" i="38"/>
  <c r="D72" i="39"/>
  <c r="D73" i="39"/>
  <c r="D74" i="39"/>
  <c r="D75" i="39"/>
  <c r="D76" i="39"/>
  <c r="D77" i="39"/>
  <c r="D78" i="39"/>
  <c r="D79" i="39"/>
  <c r="D80" i="39"/>
  <c r="D81" i="39"/>
  <c r="D82" i="39"/>
  <c r="D35" i="38"/>
  <c r="D36" i="38"/>
  <c r="N167" i="25"/>
  <c r="N168" i="25"/>
  <c r="N169" i="25"/>
  <c r="N172" i="25"/>
  <c r="N173" i="25"/>
  <c r="N176" i="25"/>
  <c r="N202" i="25"/>
  <c r="J167" i="25"/>
  <c r="J168" i="25"/>
  <c r="J169" i="25"/>
  <c r="J172" i="25"/>
  <c r="J173" i="25"/>
  <c r="J176" i="25"/>
  <c r="J202" i="25"/>
  <c r="F167" i="25"/>
  <c r="F168" i="25"/>
  <c r="F169" i="25"/>
  <c r="F172" i="25"/>
  <c r="F173" i="25"/>
  <c r="F176" i="25"/>
  <c r="F202" i="25"/>
  <c r="B167" i="25"/>
  <c r="B168" i="25"/>
  <c r="B169" i="25"/>
  <c r="B172" i="25"/>
  <c r="B173" i="25"/>
  <c r="B176" i="25"/>
  <c r="B202" i="25"/>
  <c r="N148" i="25"/>
  <c r="N150" i="25"/>
  <c r="N151" i="25"/>
  <c r="N152" i="25"/>
  <c r="N154" i="25"/>
  <c r="N155" i="25"/>
  <c r="N157" i="25"/>
  <c r="N158" i="25"/>
  <c r="N160" i="25"/>
  <c r="N191" i="25"/>
  <c r="J148" i="25"/>
  <c r="J150" i="25"/>
  <c r="J151" i="25"/>
  <c r="J152" i="25"/>
  <c r="J154" i="25"/>
  <c r="J155" i="25"/>
  <c r="J157" i="25"/>
  <c r="J158" i="25"/>
  <c r="J160" i="25"/>
  <c r="J191" i="25"/>
  <c r="F148" i="25"/>
  <c r="F150" i="25"/>
  <c r="F151" i="25"/>
  <c r="F152" i="25"/>
  <c r="F154" i="25"/>
  <c r="F155" i="25"/>
  <c r="F157" i="25"/>
  <c r="F158" i="25"/>
  <c r="F160" i="25"/>
  <c r="F191" i="25"/>
  <c r="B148" i="25"/>
  <c r="B150" i="25"/>
  <c r="B151" i="25"/>
  <c r="B152" i="25"/>
  <c r="B154" i="25"/>
  <c r="B155" i="25"/>
  <c r="B157" i="25"/>
  <c r="B158" i="25"/>
  <c r="B160" i="25"/>
  <c r="B191" i="25"/>
  <c r="N134" i="25"/>
  <c r="N136" i="25"/>
  <c r="N137" i="25"/>
  <c r="N138" i="25"/>
  <c r="N139" i="25"/>
  <c r="N141" i="25"/>
  <c r="N180" i="25"/>
  <c r="J134" i="25"/>
  <c r="J136" i="25"/>
  <c r="J137" i="25"/>
  <c r="J138" i="25"/>
  <c r="J139" i="25"/>
  <c r="J141" i="25"/>
  <c r="J180" i="25"/>
  <c r="F134" i="25"/>
  <c r="F136" i="25"/>
  <c r="F137" i="25"/>
  <c r="F138" i="25"/>
  <c r="F139" i="25"/>
  <c r="F141" i="25"/>
  <c r="F180" i="25"/>
  <c r="B134" i="25"/>
  <c r="B136" i="25"/>
  <c r="B137" i="25"/>
  <c r="B138" i="25"/>
  <c r="B139" i="25"/>
  <c r="B141" i="25"/>
  <c r="B180" i="25"/>
  <c r="P122" i="33"/>
  <c r="L122" i="33"/>
  <c r="H122" i="33"/>
  <c r="D122" i="33"/>
  <c r="P121" i="33"/>
  <c r="L121" i="33"/>
  <c r="H121" i="33"/>
  <c r="D121" i="33"/>
  <c r="P120" i="33"/>
  <c r="L120" i="33"/>
  <c r="H120" i="33"/>
  <c r="D120" i="33"/>
  <c r="P119" i="33"/>
  <c r="L119" i="33"/>
  <c r="H119" i="33"/>
  <c r="D119" i="33"/>
  <c r="P118" i="33"/>
  <c r="L118" i="33"/>
  <c r="H118" i="33"/>
  <c r="D118" i="33"/>
  <c r="P117" i="33"/>
  <c r="L117" i="33"/>
  <c r="H117" i="33"/>
  <c r="D117" i="33"/>
  <c r="P112" i="33"/>
  <c r="L112" i="33"/>
  <c r="H112" i="33"/>
  <c r="D112" i="33"/>
  <c r="B82" i="35"/>
  <c r="N80" i="35"/>
  <c r="J79" i="35"/>
  <c r="P67" i="35"/>
  <c r="P82" i="35"/>
  <c r="L67" i="35"/>
  <c r="L82" i="35"/>
  <c r="H67" i="35"/>
  <c r="H82" i="35"/>
  <c r="D67" i="35"/>
  <c r="D82" i="35"/>
  <c r="P66" i="35"/>
  <c r="P81" i="35"/>
  <c r="L66" i="35"/>
  <c r="L81" i="35"/>
  <c r="H66" i="35"/>
  <c r="H81" i="35"/>
  <c r="D66" i="35"/>
  <c r="D81" i="35"/>
  <c r="P80" i="37"/>
  <c r="P65" i="35"/>
  <c r="P80" i="35"/>
  <c r="L80" i="37"/>
  <c r="L65" i="35"/>
  <c r="L80" i="35"/>
  <c r="H80" i="37"/>
  <c r="H65" i="35"/>
  <c r="H80" i="35"/>
  <c r="D80" i="37"/>
  <c r="D65" i="35"/>
  <c r="D80" i="35"/>
  <c r="P79" i="37"/>
  <c r="P62" i="35"/>
  <c r="P79" i="35"/>
  <c r="L79" i="37"/>
  <c r="L62" i="35"/>
  <c r="L79" i="35"/>
  <c r="H79" i="37"/>
  <c r="H62" i="35"/>
  <c r="H79" i="35"/>
  <c r="D79" i="37"/>
  <c r="D62" i="35"/>
  <c r="D79" i="35"/>
  <c r="P78" i="37"/>
  <c r="P59" i="35"/>
  <c r="P78" i="35"/>
  <c r="L78" i="37"/>
  <c r="L59" i="35"/>
  <c r="L78" i="35"/>
  <c r="H78" i="37"/>
  <c r="H59" i="35"/>
  <c r="H78" i="35"/>
  <c r="D78" i="37"/>
  <c r="D59" i="35"/>
  <c r="D78" i="35"/>
  <c r="P77" i="37"/>
  <c r="P56" i="35"/>
  <c r="P77" i="35"/>
  <c r="L77" i="37"/>
  <c r="L56" i="35"/>
  <c r="L77" i="35"/>
  <c r="H77" i="37"/>
  <c r="H56" i="35"/>
  <c r="H77" i="35"/>
  <c r="D77" i="37"/>
  <c r="D56" i="35"/>
  <c r="D77" i="35"/>
  <c r="P76" i="37"/>
  <c r="P55" i="35"/>
  <c r="P76" i="35"/>
  <c r="L76" i="37"/>
  <c r="L55" i="35"/>
  <c r="L76" i="35"/>
  <c r="H76" i="37"/>
  <c r="H55" i="35"/>
  <c r="H76" i="35"/>
  <c r="D76" i="37"/>
  <c r="D55" i="35"/>
  <c r="D76" i="35"/>
  <c r="P54" i="35"/>
  <c r="P75" i="35"/>
  <c r="L54" i="35"/>
  <c r="L75" i="35"/>
  <c r="H54" i="35"/>
  <c r="H75" i="35"/>
  <c r="D54" i="35"/>
  <c r="D75" i="35"/>
  <c r="P53" i="35"/>
  <c r="P74" i="35"/>
  <c r="L53" i="35"/>
  <c r="L74" i="35"/>
  <c r="H53" i="35"/>
  <c r="H74" i="35"/>
  <c r="D53" i="35"/>
  <c r="D74" i="35"/>
  <c r="P52" i="35"/>
  <c r="P73" i="35"/>
  <c r="L52" i="35"/>
  <c r="L73" i="35"/>
  <c r="H52" i="35"/>
  <c r="H73" i="35"/>
  <c r="D52" i="35"/>
  <c r="D73" i="35"/>
  <c r="P51" i="35"/>
  <c r="P72" i="35"/>
  <c r="L51" i="35"/>
  <c r="L72" i="35"/>
  <c r="H51" i="35"/>
  <c r="H72" i="35"/>
  <c r="D51" i="35"/>
  <c r="D72" i="35"/>
  <c r="J35" i="38"/>
  <c r="M82" i="39"/>
  <c r="M81" i="39"/>
  <c r="M82" i="40"/>
  <c r="M81" i="40"/>
  <c r="N106" i="53"/>
  <c r="N91" i="53"/>
  <c r="J91" i="53"/>
  <c r="J106" i="53"/>
  <c r="F106" i="53"/>
  <c r="F91" i="53"/>
  <c r="B91" i="53"/>
  <c r="B106" i="53"/>
  <c r="N105" i="53"/>
  <c r="N90" i="53"/>
  <c r="J105" i="53"/>
  <c r="J90" i="53"/>
  <c r="F105" i="53"/>
  <c r="F90" i="53"/>
  <c r="B105" i="53"/>
  <c r="B90" i="53"/>
  <c r="N86" i="53"/>
  <c r="N104" i="53"/>
  <c r="J104" i="53"/>
  <c r="J86" i="53"/>
  <c r="F104" i="53"/>
  <c r="F86" i="53"/>
  <c r="B86" i="53"/>
  <c r="B104" i="53"/>
  <c r="N103" i="53"/>
  <c r="N82" i="53"/>
  <c r="J82" i="53"/>
  <c r="J103" i="53"/>
  <c r="F103" i="53"/>
  <c r="F82" i="53"/>
  <c r="N102" i="53"/>
  <c r="N79" i="53"/>
  <c r="J102" i="53"/>
  <c r="J79" i="53"/>
  <c r="F102" i="53"/>
  <c r="F79" i="53"/>
  <c r="B79" i="53"/>
  <c r="B102" i="53"/>
  <c r="N78" i="53"/>
  <c r="N101" i="53"/>
  <c r="J78" i="53"/>
  <c r="J101" i="53"/>
  <c r="F101" i="53"/>
  <c r="F78" i="53"/>
  <c r="B101" i="53"/>
  <c r="B78" i="53"/>
  <c r="N100" i="53"/>
  <c r="N77" i="53"/>
  <c r="J100" i="53"/>
  <c r="J77" i="53"/>
  <c r="F100" i="53"/>
  <c r="F77" i="53"/>
  <c r="B77" i="53"/>
  <c r="B100" i="53"/>
  <c r="N99" i="53"/>
  <c r="N76" i="53"/>
  <c r="J76" i="53"/>
  <c r="J99" i="53"/>
  <c r="F99" i="53"/>
  <c r="F76" i="53"/>
  <c r="B76" i="53"/>
  <c r="B99" i="53"/>
  <c r="N98" i="53"/>
  <c r="N75" i="53"/>
  <c r="J75" i="53"/>
  <c r="J98" i="53"/>
  <c r="F98" i="53"/>
  <c r="F75" i="53"/>
  <c r="B75" i="53"/>
  <c r="B98" i="53"/>
  <c r="N97" i="53"/>
  <c r="N74" i="53"/>
  <c r="J74" i="53"/>
  <c r="J97" i="53"/>
  <c r="F97" i="53"/>
  <c r="F74" i="53"/>
  <c r="B74" i="53"/>
  <c r="B97" i="53"/>
  <c r="N96" i="53"/>
  <c r="N73" i="53"/>
  <c r="J73" i="53"/>
  <c r="J96" i="53"/>
  <c r="F96" i="53"/>
  <c r="F73" i="53"/>
  <c r="B73" i="53"/>
  <c r="B96" i="53"/>
  <c r="N72" i="39"/>
  <c r="N73" i="39"/>
  <c r="N74" i="39"/>
  <c r="N75" i="39"/>
  <c r="N76" i="39"/>
  <c r="N77" i="39"/>
  <c r="N78" i="39"/>
  <c r="N79" i="39"/>
  <c r="N80" i="39"/>
  <c r="N81" i="39"/>
  <c r="N82" i="39"/>
  <c r="J72" i="39"/>
  <c r="J73" i="39"/>
  <c r="J74" i="39"/>
  <c r="J75" i="39"/>
  <c r="J76" i="39"/>
  <c r="J77" i="39"/>
  <c r="J78" i="39"/>
  <c r="J79" i="39"/>
  <c r="J80" i="39"/>
  <c r="J81" i="39"/>
  <c r="J82" i="39"/>
  <c r="F72" i="39"/>
  <c r="F73" i="39"/>
  <c r="F74" i="39"/>
  <c r="F75" i="39"/>
  <c r="F76" i="39"/>
  <c r="F77" i="39"/>
  <c r="F78" i="39"/>
  <c r="F79" i="39"/>
  <c r="F80" i="39"/>
  <c r="F81" i="39"/>
  <c r="F82" i="39"/>
  <c r="B72" i="39"/>
  <c r="B73" i="39"/>
  <c r="B74" i="39"/>
  <c r="B75" i="39"/>
  <c r="B76" i="39"/>
  <c r="B77" i="39"/>
  <c r="B78" i="39"/>
  <c r="B79" i="39"/>
  <c r="B80" i="39"/>
  <c r="B81" i="39"/>
  <c r="B82" i="39"/>
  <c r="Q80" i="41"/>
  <c r="Q80" i="40"/>
  <c r="Q65" i="39"/>
  <c r="M80" i="41"/>
  <c r="M80" i="40"/>
  <c r="M65" i="39"/>
  <c r="I80" i="41"/>
  <c r="I80" i="40"/>
  <c r="I65" i="39"/>
  <c r="E80" i="41"/>
  <c r="E80" i="40"/>
  <c r="E65" i="39"/>
  <c r="Q79" i="41"/>
  <c r="Q79" i="40"/>
  <c r="Q62" i="39"/>
  <c r="M79" i="41"/>
  <c r="M79" i="40"/>
  <c r="M62" i="39"/>
  <c r="I79" i="41"/>
  <c r="I79" i="40"/>
  <c r="I62" i="39"/>
  <c r="E79" i="41"/>
  <c r="E79" i="40"/>
  <c r="E62" i="39"/>
  <c r="Q78" i="41"/>
  <c r="Q78" i="40"/>
  <c r="Q59" i="39"/>
  <c r="M78" i="41"/>
  <c r="M78" i="40"/>
  <c r="M59" i="39"/>
  <c r="I78" i="41"/>
  <c r="I78" i="40"/>
  <c r="I59" i="39"/>
  <c r="E78" i="41"/>
  <c r="E78" i="40"/>
  <c r="E59" i="39"/>
  <c r="Q77" i="41"/>
  <c r="Q77" i="40"/>
  <c r="Q56" i="39"/>
  <c r="M77" i="41"/>
  <c r="M77" i="40"/>
  <c r="M56" i="39"/>
  <c r="I77" i="41"/>
  <c r="I77" i="40"/>
  <c r="I56" i="39"/>
  <c r="E77" i="41"/>
  <c r="E77" i="40"/>
  <c r="E56" i="39"/>
  <c r="Q76" i="41"/>
  <c r="Q76" i="40"/>
  <c r="Q55" i="39"/>
  <c r="M76" i="41"/>
  <c r="M76" i="40"/>
  <c r="M55" i="39"/>
  <c r="I76" i="41"/>
  <c r="I76" i="40"/>
  <c r="I55" i="39"/>
  <c r="E76" i="41"/>
  <c r="E76" i="40"/>
  <c r="E55" i="39"/>
  <c r="Q75" i="40"/>
  <c r="Q54" i="39"/>
  <c r="M75" i="40"/>
  <c r="M54" i="39"/>
  <c r="I75" i="40"/>
  <c r="I54" i="39"/>
  <c r="E75" i="40"/>
  <c r="E54" i="39"/>
  <c r="Q74" i="40"/>
  <c r="Q53" i="39"/>
  <c r="M74" i="40"/>
  <c r="M53" i="39"/>
  <c r="I74" i="40"/>
  <c r="I53" i="39"/>
  <c r="E74" i="40"/>
  <c r="E53" i="39"/>
  <c r="Q73" i="40"/>
  <c r="Q52" i="39"/>
  <c r="M73" i="40"/>
  <c r="M52" i="39"/>
  <c r="I73" i="40"/>
  <c r="I52" i="39"/>
  <c r="E73" i="40"/>
  <c r="E52" i="39"/>
  <c r="Q72" i="40"/>
  <c r="Q51" i="39"/>
  <c r="M72" i="40"/>
  <c r="M51" i="39"/>
  <c r="I72" i="40"/>
  <c r="I51" i="39"/>
  <c r="E72" i="40"/>
  <c r="E51" i="39"/>
  <c r="Q71" i="41"/>
  <c r="Q71" i="40"/>
  <c r="M71" i="41"/>
  <c r="M71" i="40"/>
  <c r="I71" i="41"/>
  <c r="I71" i="40"/>
  <c r="E71" i="41"/>
  <c r="E71" i="40"/>
  <c r="I82" i="40"/>
  <c r="I81" i="40"/>
  <c r="O34" i="46"/>
  <c r="O35" i="46"/>
  <c r="O37" i="46"/>
  <c r="O178" i="6" s="1"/>
  <c r="K35" i="46"/>
  <c r="K37" i="46"/>
  <c r="K178" i="6" s="1"/>
  <c r="G34" i="46"/>
  <c r="G35" i="46"/>
  <c r="G37" i="46"/>
  <c r="G178" i="6" s="1"/>
  <c r="C35" i="46"/>
  <c r="C37" i="46"/>
  <c r="C178" i="6" s="1"/>
  <c r="Q69" i="47"/>
  <c r="Q70" i="47"/>
  <c r="Q71" i="47"/>
  <c r="Q72" i="47"/>
  <c r="Q73" i="47"/>
  <c r="Q74" i="47"/>
  <c r="Q75" i="47"/>
  <c r="Q76" i="47"/>
  <c r="Q77" i="47"/>
  <c r="Q36" i="46"/>
  <c r="M71" i="47"/>
  <c r="M75" i="47"/>
  <c r="M36" i="46"/>
  <c r="M69" i="47"/>
  <c r="M73" i="47"/>
  <c r="M77" i="47"/>
  <c r="M70" i="47"/>
  <c r="I69" i="47"/>
  <c r="I73" i="47"/>
  <c r="I77" i="47"/>
  <c r="I36" i="46"/>
  <c r="I71" i="47"/>
  <c r="I75" i="47"/>
  <c r="I70" i="47"/>
  <c r="E71" i="47"/>
  <c r="E75" i="47"/>
  <c r="E36" i="46"/>
  <c r="E69" i="47"/>
  <c r="E73" i="47"/>
  <c r="E77" i="47"/>
  <c r="E70" i="47"/>
  <c r="E74" i="47"/>
  <c r="M76" i="47"/>
  <c r="E76" i="47"/>
  <c r="I74" i="47"/>
  <c r="O68" i="26"/>
  <c r="K68" i="26"/>
  <c r="G68" i="26"/>
  <c r="C68" i="26"/>
  <c r="O67" i="26"/>
  <c r="K67" i="26"/>
  <c r="G67" i="26"/>
  <c r="C67" i="26"/>
  <c r="O66" i="26"/>
  <c r="K66" i="26"/>
  <c r="G66" i="26"/>
  <c r="C66" i="26"/>
  <c r="Q34" i="46"/>
  <c r="Q35" i="46"/>
  <c r="Q37" i="46"/>
  <c r="Q178" i="6" s="1"/>
  <c r="M34" i="46"/>
  <c r="M35" i="46"/>
  <c r="M37" i="46"/>
  <c r="M178" i="6" s="1"/>
  <c r="I35" i="46"/>
  <c r="I37" i="46"/>
  <c r="I178" i="6" s="1"/>
  <c r="E35" i="46"/>
  <c r="E37" i="46"/>
  <c r="E178" i="6" s="1"/>
  <c r="E34" i="46"/>
  <c r="I76" i="47"/>
  <c r="M74" i="47"/>
  <c r="O51" i="47"/>
  <c r="N80" i="41"/>
  <c r="F80" i="41"/>
  <c r="N79" i="41"/>
  <c r="F79" i="41"/>
  <c r="N78" i="41"/>
  <c r="F78" i="41"/>
  <c r="N77" i="41"/>
  <c r="F77" i="41"/>
  <c r="N76" i="41"/>
  <c r="F76" i="41"/>
  <c r="N71" i="41"/>
  <c r="F71" i="41"/>
  <c r="O81" i="43"/>
  <c r="O82" i="43"/>
  <c r="O83" i="43"/>
  <c r="O84" i="43"/>
  <c r="O85" i="43"/>
  <c r="O86" i="43"/>
  <c r="O87" i="43"/>
  <c r="O88" i="43"/>
  <c r="O89" i="43"/>
  <c r="O90" i="43"/>
  <c r="K81" i="43"/>
  <c r="K82" i="43"/>
  <c r="K83" i="43"/>
  <c r="K84" i="43"/>
  <c r="K85" i="43"/>
  <c r="K86" i="43"/>
  <c r="K87" i="43"/>
  <c r="K88" i="43"/>
  <c r="K89" i="43"/>
  <c r="K90" i="43"/>
  <c r="G81" i="43"/>
  <c r="G82" i="43"/>
  <c r="G83" i="43"/>
  <c r="G84" i="43"/>
  <c r="G85" i="43"/>
  <c r="G86" i="43"/>
  <c r="G87" i="43"/>
  <c r="G88" i="43"/>
  <c r="G89" i="43"/>
  <c r="G90" i="43"/>
  <c r="C81" i="43"/>
  <c r="C82" i="43"/>
  <c r="C83" i="43"/>
  <c r="C84" i="43"/>
  <c r="C85" i="43"/>
  <c r="C86" i="43"/>
  <c r="C87" i="43"/>
  <c r="C88" i="43"/>
  <c r="C89" i="43"/>
  <c r="C90" i="43"/>
  <c r="N89" i="45"/>
  <c r="N71" i="43"/>
  <c r="J89" i="45"/>
  <c r="J71" i="43"/>
  <c r="F89" i="45"/>
  <c r="F71" i="43"/>
  <c r="B89" i="45"/>
  <c r="B71" i="43"/>
  <c r="N87" i="45"/>
  <c r="N69" i="43"/>
  <c r="J87" i="45"/>
  <c r="J69" i="43"/>
  <c r="F87" i="45"/>
  <c r="F69" i="43"/>
  <c r="B87" i="45"/>
  <c r="B69" i="43"/>
  <c r="N86" i="45"/>
  <c r="N68" i="43"/>
  <c r="J86" i="45"/>
  <c r="J68" i="43"/>
  <c r="F86" i="45"/>
  <c r="F68" i="43"/>
  <c r="B86" i="45"/>
  <c r="B68" i="43"/>
  <c r="N85" i="45"/>
  <c r="N67" i="43"/>
  <c r="J85" i="45"/>
  <c r="J67" i="43"/>
  <c r="F85" i="45"/>
  <c r="F67" i="43"/>
  <c r="B85" i="45"/>
  <c r="B67" i="43"/>
  <c r="N90" i="44"/>
  <c r="F90" i="44"/>
  <c r="N89" i="44"/>
  <c r="F89" i="44"/>
  <c r="N88" i="44"/>
  <c r="F88" i="44"/>
  <c r="N87" i="44"/>
  <c r="F87" i="44"/>
  <c r="J86" i="44"/>
  <c r="J85" i="44"/>
  <c r="P84" i="44"/>
  <c r="J84" i="44"/>
  <c r="P83" i="44"/>
  <c r="J83" i="44"/>
  <c r="P82" i="44"/>
  <c r="J82" i="44"/>
  <c r="P81" i="44"/>
  <c r="J81" i="44"/>
  <c r="P80" i="44"/>
  <c r="J80" i="44"/>
  <c r="Q51" i="47"/>
  <c r="C51" i="49"/>
  <c r="J80" i="41"/>
  <c r="B80" i="41"/>
  <c r="J79" i="41"/>
  <c r="B79" i="41"/>
  <c r="J78" i="41"/>
  <c r="B78" i="41"/>
  <c r="J77" i="41"/>
  <c r="B77" i="41"/>
  <c r="J76" i="41"/>
  <c r="B76" i="41"/>
  <c r="J71" i="41"/>
  <c r="B71" i="41"/>
  <c r="Q81" i="43"/>
  <c r="Q82" i="43"/>
  <c r="Q83" i="43"/>
  <c r="Q84" i="43"/>
  <c r="Q85" i="43"/>
  <c r="Q86" i="43"/>
  <c r="Q87" i="43"/>
  <c r="Q88" i="43"/>
  <c r="Q89" i="43"/>
  <c r="Q90" i="43"/>
  <c r="M81" i="43"/>
  <c r="M82" i="43"/>
  <c r="M83" i="43"/>
  <c r="M84" i="43"/>
  <c r="M85" i="43"/>
  <c r="M86" i="43"/>
  <c r="M87" i="43"/>
  <c r="M88" i="43"/>
  <c r="M89" i="43"/>
  <c r="M90" i="43"/>
  <c r="I81" i="43"/>
  <c r="I82" i="43"/>
  <c r="I83" i="43"/>
  <c r="I84" i="43"/>
  <c r="I85" i="43"/>
  <c r="I86" i="43"/>
  <c r="I87" i="43"/>
  <c r="I88" i="43"/>
  <c r="I89" i="43"/>
  <c r="I90" i="43"/>
  <c r="E81" i="43"/>
  <c r="E82" i="43"/>
  <c r="E83" i="43"/>
  <c r="E84" i="43"/>
  <c r="E85" i="43"/>
  <c r="E86" i="43"/>
  <c r="E87" i="43"/>
  <c r="E88" i="43"/>
  <c r="E89" i="43"/>
  <c r="E90" i="43"/>
  <c r="P89" i="45"/>
  <c r="P71" i="43"/>
  <c r="L89" i="45"/>
  <c r="L71" i="43"/>
  <c r="H89" i="45"/>
  <c r="H71" i="43"/>
  <c r="D89" i="45"/>
  <c r="D71" i="43"/>
  <c r="P87" i="45"/>
  <c r="P69" i="43"/>
  <c r="L87" i="45"/>
  <c r="L69" i="43"/>
  <c r="H87" i="45"/>
  <c r="H69" i="43"/>
  <c r="D87" i="45"/>
  <c r="D69" i="43"/>
  <c r="P86" i="45"/>
  <c r="P68" i="43"/>
  <c r="L86" i="45"/>
  <c r="L68" i="43"/>
  <c r="H86" i="45"/>
  <c r="H68" i="43"/>
  <c r="D86" i="45"/>
  <c r="D68" i="43"/>
  <c r="P85" i="45"/>
  <c r="P67" i="43"/>
  <c r="L85" i="45"/>
  <c r="L67" i="43"/>
  <c r="H85" i="45"/>
  <c r="H67" i="43"/>
  <c r="D85" i="45"/>
  <c r="D67" i="43"/>
  <c r="J90" i="44"/>
  <c r="B90" i="44"/>
  <c r="J89" i="44"/>
  <c r="B89" i="44"/>
  <c r="J88" i="44"/>
  <c r="B88" i="44"/>
  <c r="J87" i="44"/>
  <c r="B87" i="44"/>
  <c r="H86" i="44"/>
  <c r="B86" i="44"/>
  <c r="H85" i="44"/>
  <c r="B85" i="44"/>
  <c r="H84" i="44"/>
  <c r="B84" i="44"/>
  <c r="H83" i="44"/>
  <c r="B83" i="44"/>
  <c r="H82" i="44"/>
  <c r="B82" i="44"/>
  <c r="H81" i="44"/>
  <c r="B81" i="44"/>
  <c r="H80" i="44"/>
  <c r="B80" i="44"/>
  <c r="K51" i="47"/>
  <c r="L64" i="47"/>
  <c r="L77" i="48"/>
  <c r="L77" i="47"/>
  <c r="D64" i="47"/>
  <c r="D77" i="48"/>
  <c r="L59" i="47"/>
  <c r="L76" i="48"/>
  <c r="L76" i="47"/>
  <c r="D76" i="49"/>
  <c r="D59" i="47"/>
  <c r="D76" i="48"/>
  <c r="L58" i="47"/>
  <c r="L75" i="48"/>
  <c r="L75" i="47"/>
  <c r="D58" i="47"/>
  <c r="D75" i="48"/>
  <c r="P57" i="47"/>
  <c r="P74" i="49"/>
  <c r="L57" i="47"/>
  <c r="L74" i="48"/>
  <c r="L74" i="47"/>
  <c r="L74" i="49"/>
  <c r="H57" i="47"/>
  <c r="H74" i="49"/>
  <c r="D74" i="49"/>
  <c r="D57" i="47"/>
  <c r="D74" i="48"/>
  <c r="L56" i="47"/>
  <c r="L73" i="48"/>
  <c r="L73" i="47"/>
  <c r="D73" i="49"/>
  <c r="D56" i="47"/>
  <c r="D73" i="48"/>
  <c r="P72" i="48"/>
  <c r="P55" i="47"/>
  <c r="L72" i="48"/>
  <c r="L55" i="47"/>
  <c r="L72" i="47"/>
  <c r="H72" i="48"/>
  <c r="H55" i="47"/>
  <c r="D72" i="48"/>
  <c r="D55" i="47"/>
  <c r="P71" i="48"/>
  <c r="P54" i="47"/>
  <c r="L71" i="48"/>
  <c r="L54" i="47"/>
  <c r="L71" i="47"/>
  <c r="H71" i="48"/>
  <c r="H54" i="47"/>
  <c r="D71" i="48"/>
  <c r="D54" i="47"/>
  <c r="P70" i="48"/>
  <c r="P53" i="47"/>
  <c r="L70" i="48"/>
  <c r="L53" i="47"/>
  <c r="L70" i="47"/>
  <c r="H70" i="48"/>
  <c r="H53" i="47"/>
  <c r="D70" i="48"/>
  <c r="D53" i="47"/>
  <c r="P69" i="48"/>
  <c r="P52" i="47"/>
  <c r="L69" i="48"/>
  <c r="L52" i="47"/>
  <c r="L69" i="47"/>
  <c r="H69" i="48"/>
  <c r="H52" i="47"/>
  <c r="D69" i="48"/>
  <c r="D52" i="47"/>
  <c r="P68" i="48"/>
  <c r="P68" i="49"/>
  <c r="L68" i="48"/>
  <c r="L68" i="49"/>
  <c r="H68" i="48"/>
  <c r="H68" i="49"/>
  <c r="D68" i="48"/>
  <c r="D68" i="49"/>
  <c r="N64" i="48"/>
  <c r="N77" i="48"/>
  <c r="F64" i="48"/>
  <c r="F77" i="48"/>
  <c r="N59" i="48"/>
  <c r="N76" i="48"/>
  <c r="F59" i="48"/>
  <c r="F76" i="48"/>
  <c r="N58" i="48"/>
  <c r="N75" i="48"/>
  <c r="F58" i="48"/>
  <c r="F75" i="48"/>
  <c r="N57" i="48"/>
  <c r="N74" i="48"/>
  <c r="F57" i="48"/>
  <c r="F74" i="48"/>
  <c r="N56" i="48"/>
  <c r="N73" i="48"/>
  <c r="F56" i="48"/>
  <c r="F73" i="48"/>
  <c r="N72" i="48"/>
  <c r="N55" i="48"/>
  <c r="J55" i="48"/>
  <c r="J72" i="48"/>
  <c r="F55" i="48"/>
  <c r="F72" i="48"/>
  <c r="B55" i="48"/>
  <c r="B72" i="48"/>
  <c r="N71" i="48"/>
  <c r="N54" i="48"/>
  <c r="N70" i="48"/>
  <c r="N53" i="48"/>
  <c r="J53" i="48"/>
  <c r="J70" i="48"/>
  <c r="F53" i="48"/>
  <c r="F70" i="48"/>
  <c r="B53" i="48"/>
  <c r="B70" i="48"/>
  <c r="N69" i="48"/>
  <c r="N52" i="48"/>
  <c r="N68" i="48"/>
  <c r="J68" i="48"/>
  <c r="F68" i="48"/>
  <c r="B68" i="48"/>
  <c r="H76" i="49"/>
  <c r="L73" i="49"/>
  <c r="N64" i="49"/>
  <c r="N77" i="49"/>
  <c r="J64" i="49"/>
  <c r="J77" i="49"/>
  <c r="F64" i="49"/>
  <c r="F77" i="49"/>
  <c r="B64" i="49"/>
  <c r="B77" i="49"/>
  <c r="N76" i="49"/>
  <c r="N59" i="49"/>
  <c r="J76" i="49"/>
  <c r="J59" i="49"/>
  <c r="J74" i="49"/>
  <c r="J57" i="49"/>
  <c r="F57" i="49"/>
  <c r="F74" i="49"/>
  <c r="B74" i="49"/>
  <c r="B57" i="49"/>
  <c r="N56" i="49"/>
  <c r="N73" i="49"/>
  <c r="J73" i="49"/>
  <c r="J56" i="49"/>
  <c r="J68" i="49"/>
  <c r="F68" i="49"/>
  <c r="B68" i="49"/>
  <c r="O37" i="50"/>
  <c r="O179" i="6" s="1"/>
  <c r="K37" i="50"/>
  <c r="K179" i="6" s="1"/>
  <c r="C37" i="50"/>
  <c r="C179" i="6" s="1"/>
  <c r="O34" i="50"/>
  <c r="O106" i="52"/>
  <c r="O91" i="52"/>
  <c r="K91" i="52"/>
  <c r="K106" i="52"/>
  <c r="C91" i="52"/>
  <c r="C106" i="52"/>
  <c r="O105" i="52"/>
  <c r="O90" i="52"/>
  <c r="K90" i="52"/>
  <c r="K105" i="52"/>
  <c r="G90" i="52"/>
  <c r="G105" i="52"/>
  <c r="O104" i="52"/>
  <c r="O86" i="52"/>
  <c r="K86" i="52"/>
  <c r="K104" i="52"/>
  <c r="G86" i="52"/>
  <c r="G104" i="52"/>
  <c r="C86" i="52"/>
  <c r="C104" i="52"/>
  <c r="O103" i="52"/>
  <c r="O82" i="52"/>
  <c r="K82" i="52"/>
  <c r="K103" i="52"/>
  <c r="C82" i="52"/>
  <c r="C103" i="52"/>
  <c r="O102" i="52"/>
  <c r="O79" i="52"/>
  <c r="K79" i="52"/>
  <c r="K102" i="52"/>
  <c r="G79" i="52"/>
  <c r="G102" i="52"/>
  <c r="C79" i="52"/>
  <c r="C102" i="52"/>
  <c r="O101" i="52"/>
  <c r="O78" i="52"/>
  <c r="G78" i="52"/>
  <c r="G101" i="52"/>
  <c r="C78" i="52"/>
  <c r="C101" i="52"/>
  <c r="O100" i="52"/>
  <c r="O77" i="52"/>
  <c r="K77" i="52"/>
  <c r="K100" i="52"/>
  <c r="G77" i="52"/>
  <c r="G100" i="52"/>
  <c r="C77" i="52"/>
  <c r="C100" i="52"/>
  <c r="O99" i="52"/>
  <c r="O76" i="52"/>
  <c r="K76" i="52"/>
  <c r="K99" i="52"/>
  <c r="G76" i="52"/>
  <c r="G99" i="52"/>
  <c r="C76" i="52"/>
  <c r="C99" i="52"/>
  <c r="O98" i="52"/>
  <c r="O75" i="52"/>
  <c r="G75" i="52"/>
  <c r="G98" i="52"/>
  <c r="C75" i="52"/>
  <c r="C98" i="52"/>
  <c r="O97" i="52"/>
  <c r="O74" i="52"/>
  <c r="K74" i="52"/>
  <c r="K97" i="52"/>
  <c r="G74" i="52"/>
  <c r="G97" i="52"/>
  <c r="O96" i="52"/>
  <c r="O73" i="52"/>
  <c r="K73" i="52"/>
  <c r="K96" i="52"/>
  <c r="G73" i="52"/>
  <c r="G96" i="52"/>
  <c r="C73" i="52"/>
  <c r="C96" i="52"/>
  <c r="O95" i="52"/>
  <c r="O36" i="50"/>
  <c r="C95" i="52"/>
  <c r="C36" i="50"/>
  <c r="P77" i="47"/>
  <c r="D76" i="47"/>
  <c r="H74" i="47"/>
  <c r="B69" i="48"/>
  <c r="P76" i="49"/>
  <c r="B76" i="49"/>
  <c r="F73" i="49"/>
  <c r="G34" i="50"/>
  <c r="G35" i="50"/>
  <c r="Q91" i="52"/>
  <c r="Q106" i="52"/>
  <c r="M106" i="52"/>
  <c r="M91" i="52"/>
  <c r="I91" i="52"/>
  <c r="I106" i="52"/>
  <c r="Q105" i="52"/>
  <c r="Q90" i="52"/>
  <c r="M90" i="52"/>
  <c r="M105" i="52"/>
  <c r="Q104" i="52"/>
  <c r="Q86" i="52"/>
  <c r="M104" i="52"/>
  <c r="M86" i="52"/>
  <c r="I104" i="52"/>
  <c r="I86" i="52"/>
  <c r="Q82" i="52"/>
  <c r="Q103" i="52"/>
  <c r="M82" i="52"/>
  <c r="M103" i="52"/>
  <c r="I82" i="52"/>
  <c r="I103" i="52"/>
  <c r="Q102" i="52"/>
  <c r="Q79" i="52"/>
  <c r="M102" i="52"/>
  <c r="M79" i="52"/>
  <c r="Q78" i="52"/>
  <c r="Q101" i="52"/>
  <c r="M101" i="52"/>
  <c r="M78" i="52"/>
  <c r="I78" i="52"/>
  <c r="I101" i="52"/>
  <c r="Q100" i="52"/>
  <c r="Q77" i="52"/>
  <c r="I100" i="52"/>
  <c r="I77" i="52"/>
  <c r="Q99" i="52"/>
  <c r="Q76" i="52"/>
  <c r="M99" i="52"/>
  <c r="M76" i="52"/>
  <c r="I76" i="52"/>
  <c r="I99" i="52"/>
  <c r="M98" i="52"/>
  <c r="M75" i="52"/>
  <c r="I75" i="52"/>
  <c r="I98" i="52"/>
  <c r="Q74" i="52"/>
  <c r="Q97" i="52"/>
  <c r="M74" i="52"/>
  <c r="M97" i="52"/>
  <c r="Q96" i="52"/>
  <c r="Q73" i="52"/>
  <c r="M96" i="52"/>
  <c r="M73" i="52"/>
  <c r="I96" i="52"/>
  <c r="I73" i="52"/>
  <c r="Q36" i="50"/>
  <c r="Q95" i="52"/>
  <c r="I95" i="52"/>
  <c r="I36" i="50"/>
  <c r="E95" i="52"/>
  <c r="E36" i="50"/>
  <c r="O76" i="49"/>
  <c r="O74" i="49"/>
  <c r="O73" i="49"/>
  <c r="O68" i="49"/>
  <c r="L34" i="50"/>
  <c r="L35" i="50"/>
  <c r="N35" i="50"/>
  <c r="N96" i="51"/>
  <c r="N97" i="51"/>
  <c r="N98" i="51"/>
  <c r="N99" i="51"/>
  <c r="N100" i="51"/>
  <c r="J35" i="50"/>
  <c r="J98" i="51"/>
  <c r="J101" i="51"/>
  <c r="J102" i="51"/>
  <c r="J103" i="51"/>
  <c r="J104" i="51"/>
  <c r="J105" i="51"/>
  <c r="J106" i="51"/>
  <c r="F35" i="50"/>
  <c r="F96" i="51"/>
  <c r="F100" i="51"/>
  <c r="B35" i="50"/>
  <c r="B98" i="51"/>
  <c r="F106" i="51"/>
  <c r="C105" i="51"/>
  <c r="F104" i="51"/>
  <c r="F102" i="51"/>
  <c r="B101" i="51"/>
  <c r="B100" i="51"/>
  <c r="J99" i="51"/>
  <c r="F97" i="51"/>
  <c r="O91" i="51"/>
  <c r="C79" i="51"/>
  <c r="G103" i="53"/>
  <c r="O104" i="53"/>
  <c r="C103" i="53"/>
  <c r="O77" i="48"/>
  <c r="O77" i="47"/>
  <c r="K77" i="48"/>
  <c r="K77" i="47"/>
  <c r="G77" i="48"/>
  <c r="G77" i="47"/>
  <c r="C77" i="48"/>
  <c r="C77" i="47"/>
  <c r="O76" i="48"/>
  <c r="O76" i="47"/>
  <c r="K76" i="48"/>
  <c r="K76" i="47"/>
  <c r="G76" i="48"/>
  <c r="G76" i="47"/>
  <c r="C76" i="48"/>
  <c r="C76" i="47"/>
  <c r="O75" i="48"/>
  <c r="O75" i="47"/>
  <c r="K75" i="48"/>
  <c r="K75" i="47"/>
  <c r="G75" i="48"/>
  <c r="G75" i="47"/>
  <c r="C75" i="48"/>
  <c r="C75" i="47"/>
  <c r="O74" i="48"/>
  <c r="O74" i="47"/>
  <c r="K74" i="48"/>
  <c r="K74" i="47"/>
  <c r="G74" i="48"/>
  <c r="G74" i="47"/>
  <c r="C74" i="48"/>
  <c r="C74" i="47"/>
  <c r="O73" i="48"/>
  <c r="O73" i="47"/>
  <c r="K73" i="48"/>
  <c r="K73" i="47"/>
  <c r="G73" i="48"/>
  <c r="G73" i="47"/>
  <c r="C73" i="48"/>
  <c r="C73" i="47"/>
  <c r="O72" i="47"/>
  <c r="K72" i="47"/>
  <c r="G72" i="47"/>
  <c r="C72" i="48"/>
  <c r="C72" i="47"/>
  <c r="O71" i="47"/>
  <c r="K71" i="47"/>
  <c r="G71" i="47"/>
  <c r="C71" i="48"/>
  <c r="C71" i="47"/>
  <c r="O70" i="47"/>
  <c r="K70" i="47"/>
  <c r="G70" i="47"/>
  <c r="C70" i="48"/>
  <c r="C70" i="47"/>
  <c r="O69" i="47"/>
  <c r="K69" i="47"/>
  <c r="G69" i="47"/>
  <c r="C69" i="48"/>
  <c r="C69" i="47"/>
  <c r="K71" i="48"/>
  <c r="O69" i="48"/>
  <c r="G69" i="48"/>
  <c r="G76" i="49"/>
  <c r="K73" i="49"/>
  <c r="C73" i="49"/>
  <c r="O102" i="51"/>
  <c r="O102" i="53"/>
  <c r="C101" i="51"/>
  <c r="C101" i="53"/>
  <c r="G76" i="51"/>
  <c r="G72" i="51" s="1"/>
  <c r="G99" i="51"/>
  <c r="O103" i="53"/>
  <c r="G100" i="53"/>
  <c r="O105" i="53"/>
  <c r="K105" i="53"/>
  <c r="K104" i="53"/>
  <c r="C104" i="53"/>
  <c r="K103" i="53"/>
  <c r="K102" i="53"/>
  <c r="G102" i="53"/>
  <c r="O101" i="53"/>
  <c r="K101" i="53"/>
  <c r="K100" i="53"/>
  <c r="C100" i="53"/>
  <c r="K95" i="53"/>
  <c r="P106" i="52"/>
  <c r="P91" i="51"/>
  <c r="L106" i="52"/>
  <c r="L91" i="51"/>
  <c r="H106" i="52"/>
  <c r="H91" i="51"/>
  <c r="D106" i="52"/>
  <c r="D91" i="51"/>
  <c r="P105" i="52"/>
  <c r="P90" i="51"/>
  <c r="L105" i="52"/>
  <c r="L90" i="51"/>
  <c r="H105" i="52"/>
  <c r="H90" i="51"/>
  <c r="D105" i="52"/>
  <c r="D90" i="51"/>
  <c r="P104" i="52"/>
  <c r="P86" i="51"/>
  <c r="L104" i="52"/>
  <c r="L86" i="51"/>
  <c r="H104" i="52"/>
  <c r="H86" i="51"/>
  <c r="D104" i="52"/>
  <c r="D86" i="51"/>
  <c r="P103" i="52"/>
  <c r="P82" i="51"/>
  <c r="L103" i="52"/>
  <c r="L82" i="51"/>
  <c r="H103" i="52"/>
  <c r="H82" i="51"/>
  <c r="D103" i="52"/>
  <c r="D82" i="51"/>
  <c r="P102" i="52"/>
  <c r="P79" i="51"/>
  <c r="L102" i="52"/>
  <c r="L79" i="51"/>
  <c r="H102" i="52"/>
  <c r="H79" i="51"/>
  <c r="D102" i="52"/>
  <c r="D79" i="51"/>
  <c r="P101" i="52"/>
  <c r="P78" i="51"/>
  <c r="L101" i="52"/>
  <c r="L78" i="51"/>
  <c r="H101" i="52"/>
  <c r="H78" i="51"/>
  <c r="D101" i="52"/>
  <c r="D78" i="51"/>
  <c r="P100" i="52"/>
  <c r="P77" i="51"/>
  <c r="L100" i="52"/>
  <c r="L77" i="51"/>
  <c r="H100" i="52"/>
  <c r="H77" i="51"/>
  <c r="H100" i="51"/>
  <c r="D100" i="52"/>
  <c r="D77" i="51"/>
  <c r="P99" i="52"/>
  <c r="P76" i="51"/>
  <c r="L99" i="52"/>
  <c r="L76" i="51"/>
  <c r="H99" i="52"/>
  <c r="H76" i="51"/>
  <c r="H99" i="51"/>
  <c r="D99" i="52"/>
  <c r="D76" i="51"/>
  <c r="P98" i="52"/>
  <c r="P75" i="51"/>
  <c r="L98" i="52"/>
  <c r="L75" i="51"/>
  <c r="H98" i="52"/>
  <c r="H75" i="51"/>
  <c r="H98" i="51"/>
  <c r="D98" i="52"/>
  <c r="D75" i="51"/>
  <c r="P97" i="52"/>
  <c r="P74" i="51"/>
  <c r="L97" i="52"/>
  <c r="L74" i="51"/>
  <c r="H97" i="52"/>
  <c r="H74" i="51"/>
  <c r="H97" i="51"/>
  <c r="D97" i="52"/>
  <c r="D74" i="51"/>
  <c r="P96" i="52"/>
  <c r="P73" i="51"/>
  <c r="L96" i="52"/>
  <c r="L73" i="51"/>
  <c r="H96" i="52"/>
  <c r="H73" i="51"/>
  <c r="H96" i="51"/>
  <c r="D96" i="52"/>
  <c r="D73" i="51"/>
  <c r="N36" i="50"/>
  <c r="J95" i="52"/>
  <c r="J36" i="50"/>
  <c r="F36" i="50"/>
  <c r="B36" i="50"/>
  <c r="G106" i="53"/>
  <c r="G104" i="53"/>
  <c r="G101" i="53"/>
  <c r="G79" i="53"/>
  <c r="G76" i="53"/>
  <c r="G75" i="53"/>
  <c r="G74" i="53"/>
  <c r="G73" i="53"/>
  <c r="Q106" i="51"/>
  <c r="M106" i="51"/>
  <c r="I106" i="51"/>
  <c r="E106" i="51"/>
  <c r="Q105" i="53"/>
  <c r="Q105" i="51"/>
  <c r="M105" i="53"/>
  <c r="M105" i="51"/>
  <c r="I105" i="53"/>
  <c r="I105" i="51"/>
  <c r="E105" i="53"/>
  <c r="E105" i="51"/>
  <c r="Q104" i="53"/>
  <c r="Q104" i="51"/>
  <c r="M104" i="53"/>
  <c r="M104" i="51"/>
  <c r="I104" i="53"/>
  <c r="I104" i="51"/>
  <c r="E104" i="53"/>
  <c r="E104" i="51"/>
  <c r="Q103" i="53"/>
  <c r="Q103" i="51"/>
  <c r="M103" i="53"/>
  <c r="M103" i="51"/>
  <c r="I103" i="53"/>
  <c r="I103" i="51"/>
  <c r="E103" i="53"/>
  <c r="E103" i="51"/>
  <c r="Q102" i="53"/>
  <c r="Q102" i="51"/>
  <c r="M102" i="53"/>
  <c r="M102" i="51"/>
  <c r="I102" i="53"/>
  <c r="I102" i="51"/>
  <c r="E102" i="53"/>
  <c r="E102" i="51"/>
  <c r="Q101" i="53"/>
  <c r="Q101" i="51"/>
  <c r="M101" i="53"/>
  <c r="M101" i="51"/>
  <c r="I101" i="53"/>
  <c r="I101" i="51"/>
  <c r="E101" i="53"/>
  <c r="E101" i="51"/>
  <c r="Q100" i="53"/>
  <c r="Q100" i="51"/>
  <c r="M100" i="53"/>
  <c r="M100" i="51"/>
  <c r="I100" i="53"/>
  <c r="I100" i="51"/>
  <c r="E100" i="53"/>
  <c r="E100" i="51"/>
  <c r="Q99" i="51"/>
  <c r="M99" i="51"/>
  <c r="I99" i="51"/>
  <c r="E99" i="51"/>
  <c r="Q98" i="51"/>
  <c r="M98" i="51"/>
  <c r="I98" i="51"/>
  <c r="E98" i="51"/>
  <c r="Q97" i="51"/>
  <c r="M97" i="51"/>
  <c r="I97" i="51"/>
  <c r="E97" i="51"/>
  <c r="Q96" i="51"/>
  <c r="M96" i="51"/>
  <c r="I96" i="51"/>
  <c r="E96" i="51"/>
  <c r="C72" i="51" l="1"/>
  <c r="I50" i="41"/>
  <c r="D50" i="40"/>
  <c r="M226" i="19"/>
  <c r="D175" i="19"/>
  <c r="E194" i="20"/>
  <c r="O175" i="20"/>
  <c r="O51" i="49"/>
  <c r="E50" i="41"/>
  <c r="K72" i="51"/>
  <c r="B123" i="29"/>
  <c r="M107" i="27"/>
  <c r="D129" i="23"/>
  <c r="H50" i="41"/>
  <c r="L143" i="24"/>
  <c r="C194" i="20"/>
  <c r="M175" i="20"/>
  <c r="E158" i="16"/>
  <c r="C162" i="24"/>
  <c r="L64" i="10"/>
  <c r="L153" i="6" s="1"/>
  <c r="M51" i="48"/>
  <c r="Q107" i="27"/>
  <c r="H95" i="27"/>
  <c r="M175" i="19"/>
  <c r="L51" i="49"/>
  <c r="E71" i="39"/>
  <c r="O158" i="17"/>
  <c r="J123" i="29"/>
  <c r="G51" i="49"/>
  <c r="E143" i="25"/>
  <c r="B107" i="29"/>
  <c r="E83" i="32"/>
  <c r="H83" i="32"/>
  <c r="H83" i="31"/>
  <c r="I50" i="37"/>
  <c r="Q50" i="37"/>
  <c r="F83" i="31"/>
  <c r="J83" i="31"/>
  <c r="E83" i="33"/>
  <c r="C143" i="24"/>
  <c r="K129" i="24"/>
  <c r="K194" i="21"/>
  <c r="I123" i="28"/>
  <c r="Q123" i="28"/>
  <c r="P107" i="27"/>
  <c r="H107" i="27"/>
  <c r="K107" i="28"/>
  <c r="C95" i="27"/>
  <c r="O107" i="28"/>
  <c r="M107" i="28"/>
  <c r="E123" i="28"/>
  <c r="C123" i="28"/>
  <c r="I129" i="23"/>
  <c r="N157" i="20"/>
  <c r="B194" i="21"/>
  <c r="P143" i="24"/>
  <c r="E129" i="24"/>
  <c r="K158" i="15"/>
  <c r="J158" i="17"/>
  <c r="P167" i="17"/>
  <c r="C98" i="12"/>
  <c r="M183" i="15"/>
  <c r="B115" i="12"/>
  <c r="N115" i="11"/>
  <c r="G200" i="15"/>
  <c r="H200" i="15"/>
  <c r="H98" i="11"/>
  <c r="M115" i="11"/>
  <c r="C194" i="21"/>
  <c r="E129" i="23"/>
  <c r="F158" i="17"/>
  <c r="N158" i="17"/>
  <c r="B167" i="16"/>
  <c r="C50" i="36"/>
  <c r="N72" i="51"/>
  <c r="O51" i="48"/>
  <c r="I50" i="35"/>
  <c r="E72" i="51"/>
  <c r="J72" i="51"/>
  <c r="F51" i="47"/>
  <c r="M50" i="37"/>
  <c r="D72" i="52"/>
  <c r="E50" i="40"/>
  <c r="K50" i="36"/>
  <c r="K51" i="49"/>
  <c r="L51" i="48"/>
  <c r="F83" i="32"/>
  <c r="L107" i="27"/>
  <c r="F123" i="28"/>
  <c r="I50" i="40"/>
  <c r="C50" i="37"/>
  <c r="C83" i="32"/>
  <c r="K50" i="40"/>
  <c r="B83" i="31"/>
  <c r="M83" i="32"/>
  <c r="K95" i="27"/>
  <c r="O143" i="24"/>
  <c r="D175" i="20"/>
  <c r="K162" i="24"/>
  <c r="K123" i="28"/>
  <c r="Q143" i="23"/>
  <c r="G107" i="29"/>
  <c r="L123" i="27"/>
  <c r="C95" i="29"/>
  <c r="Q83" i="31"/>
  <c r="I123" i="27"/>
  <c r="E107" i="29"/>
  <c r="L194" i="19"/>
  <c r="H200" i="16"/>
  <c r="K158" i="17"/>
  <c r="C167" i="15"/>
  <c r="M158" i="17"/>
  <c r="E183" i="15"/>
  <c r="E183" i="16"/>
  <c r="Q129" i="23"/>
  <c r="G183" i="16"/>
  <c r="Q194" i="21"/>
  <c r="K158" i="16"/>
  <c r="L167" i="15"/>
  <c r="L158" i="15"/>
  <c r="F158" i="15"/>
  <c r="H158" i="17"/>
  <c r="G183" i="17"/>
  <c r="C158" i="16"/>
  <c r="C200" i="15"/>
  <c r="B183" i="17"/>
  <c r="J158" i="16"/>
  <c r="O167" i="15"/>
  <c r="M158" i="15"/>
  <c r="I115" i="12"/>
  <c r="B200" i="15"/>
  <c r="L115" i="12"/>
  <c r="E115" i="12"/>
  <c r="P167" i="15"/>
  <c r="N98" i="12"/>
  <c r="G115" i="12"/>
  <c r="E200" i="15"/>
  <c r="N158" i="15"/>
  <c r="H158" i="15"/>
  <c r="Q158" i="15"/>
  <c r="Q157" i="19"/>
  <c r="C115" i="12"/>
  <c r="D115" i="12"/>
  <c r="O115" i="11"/>
  <c r="O98" i="11"/>
  <c r="H115" i="11"/>
  <c r="J98" i="11"/>
  <c r="K115" i="11"/>
  <c r="L98" i="11"/>
  <c r="L98" i="12"/>
  <c r="K42" i="6"/>
  <c r="P128" i="6"/>
  <c r="E39" i="6"/>
  <c r="N51" i="6"/>
  <c r="N128" i="6" s="1"/>
  <c r="M72" i="53"/>
  <c r="J194" i="20"/>
  <c r="N175" i="19"/>
  <c r="H62" i="44"/>
  <c r="G62" i="44"/>
  <c r="Q50" i="36"/>
  <c r="O62" i="45"/>
  <c r="L80" i="43"/>
  <c r="M50" i="35"/>
  <c r="O50" i="41"/>
  <c r="O95" i="28"/>
  <c r="H123" i="28"/>
  <c r="Q183" i="16"/>
  <c r="G175" i="19"/>
  <c r="L158" i="17"/>
  <c r="N115" i="12"/>
  <c r="D167" i="16"/>
  <c r="H158" i="16"/>
  <c r="F107" i="29"/>
  <c r="O58" i="10"/>
  <c r="P75" i="22"/>
  <c r="P166" i="6" s="1"/>
  <c r="D104" i="6"/>
  <c r="P123" i="29"/>
  <c r="P95" i="27"/>
  <c r="G157" i="21"/>
  <c r="L50" i="41"/>
  <c r="B194" i="19"/>
  <c r="H175" i="19"/>
  <c r="G157" i="19"/>
  <c r="G158" i="15"/>
  <c r="Q85" i="14"/>
  <c r="D183" i="15"/>
  <c r="G98" i="12"/>
  <c r="F183" i="15"/>
  <c r="M50" i="40"/>
  <c r="P83" i="33"/>
  <c r="J51" i="49"/>
  <c r="D56" i="26"/>
  <c r="D115" i="6" s="1"/>
  <c r="I62" i="43"/>
  <c r="P143" i="23"/>
  <c r="B175" i="19"/>
  <c r="I33" i="6"/>
  <c r="E50" i="36"/>
  <c r="Q50" i="35"/>
  <c r="B83" i="32"/>
  <c r="O83" i="32"/>
  <c r="C83" i="33"/>
  <c r="Q107" i="29"/>
  <c r="G95" i="28"/>
  <c r="Q162" i="23"/>
  <c r="J129" i="24"/>
  <c r="M129" i="23"/>
  <c r="H157" i="19"/>
  <c r="B158" i="17"/>
  <c r="K194" i="20"/>
  <c r="O157" i="19"/>
  <c r="P175" i="19"/>
  <c r="K200" i="16"/>
  <c r="N158" i="16"/>
  <c r="K115" i="12"/>
  <c r="Q50" i="40"/>
  <c r="O50" i="36"/>
  <c r="P50" i="41"/>
  <c r="K62" i="43"/>
  <c r="J50" i="40"/>
  <c r="L50" i="40"/>
  <c r="C62" i="44"/>
  <c r="M62" i="44"/>
  <c r="E62" i="44"/>
  <c r="O62" i="43"/>
  <c r="D158" i="16"/>
  <c r="Q50" i="39"/>
  <c r="P129" i="25"/>
  <c r="Q51" i="49"/>
  <c r="D183" i="16"/>
  <c r="P200" i="16"/>
  <c r="N200" i="16"/>
  <c r="M200" i="16"/>
  <c r="B50" i="37"/>
  <c r="M183" i="16"/>
  <c r="G39" i="6"/>
  <c r="G51" i="48"/>
  <c r="L167" i="16"/>
  <c r="C51" i="47"/>
  <c r="P157" i="19"/>
  <c r="H72" i="52"/>
  <c r="G51" i="47"/>
  <c r="I72" i="51"/>
  <c r="E62" i="43"/>
  <c r="J88" i="18"/>
  <c r="M115" i="12"/>
  <c r="P115" i="11"/>
  <c r="F98" i="12"/>
  <c r="Q115" i="12"/>
  <c r="M162" i="23"/>
  <c r="G94" i="18"/>
  <c r="I129" i="24"/>
  <c r="D143" i="24"/>
  <c r="L129" i="24"/>
  <c r="F129" i="24"/>
  <c r="O191" i="23"/>
  <c r="P115" i="12"/>
  <c r="D129" i="24"/>
  <c r="O162" i="24"/>
  <c r="N143" i="24"/>
  <c r="I162" i="24"/>
  <c r="D101" i="18"/>
  <c r="D164" i="6" s="1"/>
  <c r="F194" i="19"/>
  <c r="I143" i="24"/>
  <c r="M158" i="16"/>
  <c r="B183" i="16"/>
  <c r="D158" i="15"/>
  <c r="M167" i="15"/>
  <c r="O115" i="12"/>
  <c r="Q183" i="17"/>
  <c r="J167" i="16"/>
  <c r="G158" i="17"/>
  <c r="F183" i="17"/>
  <c r="J200" i="16"/>
  <c r="J107" i="28"/>
  <c r="Q107" i="28"/>
  <c r="C95" i="28"/>
  <c r="H183" i="15"/>
  <c r="E107" i="28"/>
  <c r="O183" i="15"/>
  <c r="F200" i="15"/>
  <c r="Q167" i="15"/>
  <c r="Q143" i="27"/>
  <c r="G95" i="27"/>
  <c r="I95" i="27"/>
  <c r="B107" i="27"/>
  <c r="D83" i="32"/>
  <c r="M95" i="27"/>
  <c r="N51" i="47"/>
  <c r="C158" i="15"/>
  <c r="D95" i="29"/>
  <c r="F175" i="19"/>
  <c r="M194" i="20"/>
  <c r="E194" i="19"/>
  <c r="G194" i="20"/>
  <c r="C107" i="29"/>
  <c r="H167" i="16"/>
  <c r="G157" i="20"/>
  <c r="M157" i="19"/>
  <c r="J194" i="21"/>
  <c r="L194" i="21"/>
  <c r="M194" i="21"/>
  <c r="L95" i="29"/>
  <c r="C83" i="31"/>
  <c r="G107" i="28"/>
  <c r="M143" i="23"/>
  <c r="F194" i="21"/>
  <c r="G143" i="23"/>
  <c r="P183" i="17"/>
  <c r="D83" i="31"/>
  <c r="E72" i="52"/>
  <c r="B72" i="52"/>
  <c r="Q72" i="51"/>
  <c r="M72" i="51"/>
  <c r="I51" i="49"/>
  <c r="P51" i="48"/>
  <c r="E51" i="48"/>
  <c r="I51" i="47"/>
  <c r="J51" i="47"/>
  <c r="G42" i="6"/>
  <c r="G62" i="45"/>
  <c r="D62" i="45"/>
  <c r="K62" i="44"/>
  <c r="B62" i="44"/>
  <c r="O62" i="44"/>
  <c r="I62" i="44"/>
  <c r="J62" i="44"/>
  <c r="F62" i="44"/>
  <c r="N62" i="44"/>
  <c r="C62" i="43"/>
  <c r="J50" i="41"/>
  <c r="B50" i="41"/>
  <c r="K50" i="41"/>
  <c r="N50" i="41"/>
  <c r="M50" i="41"/>
  <c r="G50" i="40"/>
  <c r="B50" i="40"/>
  <c r="N50" i="40"/>
  <c r="F50" i="40"/>
  <c r="K50" i="37"/>
  <c r="E50" i="37"/>
  <c r="M50" i="36"/>
  <c r="I50" i="36"/>
  <c r="I83" i="33"/>
  <c r="L83" i="33"/>
  <c r="P83" i="32"/>
  <c r="K83" i="32"/>
  <c r="N83" i="32"/>
  <c r="G83" i="32"/>
  <c r="I83" i="31"/>
  <c r="K83" i="31"/>
  <c r="G83" i="31"/>
  <c r="B39" i="6"/>
  <c r="K33" i="6"/>
  <c r="F123" i="29"/>
  <c r="F56" i="26"/>
  <c r="F115" i="6" s="1"/>
  <c r="M107" i="29"/>
  <c r="N56" i="26"/>
  <c r="N115" i="6" s="1"/>
  <c r="D107" i="29"/>
  <c r="I115" i="6"/>
  <c r="I107" i="28"/>
  <c r="G123" i="28"/>
  <c r="D123" i="28"/>
  <c r="F107" i="28"/>
  <c r="E123" i="27"/>
  <c r="H123" i="27"/>
  <c r="F95" i="27"/>
  <c r="D123" i="27"/>
  <c r="O107" i="27"/>
  <c r="Q95" i="27"/>
  <c r="J107" i="27"/>
  <c r="D30" i="6"/>
  <c r="Q129" i="25"/>
  <c r="E129" i="25"/>
  <c r="B129" i="24"/>
  <c r="D162" i="24"/>
  <c r="H129" i="24"/>
  <c r="E162" i="24"/>
  <c r="M129" i="24"/>
  <c r="N162" i="24"/>
  <c r="K143" i="24"/>
  <c r="C129" i="24"/>
  <c r="M143" i="24"/>
  <c r="Q143" i="24"/>
  <c r="E143" i="24"/>
  <c r="Q162" i="24"/>
  <c r="M162" i="24"/>
  <c r="B162" i="24"/>
  <c r="P162" i="24"/>
  <c r="E143" i="23"/>
  <c r="F143" i="23"/>
  <c r="J162" i="23"/>
  <c r="K143" i="23"/>
  <c r="N143" i="23"/>
  <c r="P129" i="23"/>
  <c r="D143" i="23"/>
  <c r="G129" i="23"/>
  <c r="C129" i="23"/>
  <c r="I143" i="23"/>
  <c r="J143" i="23"/>
  <c r="B129" i="23"/>
  <c r="J102" i="18"/>
  <c r="J165" i="6" s="1"/>
  <c r="G194" i="21"/>
  <c r="Q157" i="20"/>
  <c r="C175" i="20"/>
  <c r="L175" i="20"/>
  <c r="I175" i="20"/>
  <c r="M157" i="20"/>
  <c r="H157" i="20"/>
  <c r="P194" i="19"/>
  <c r="F157" i="19"/>
  <c r="N194" i="19"/>
  <c r="B157" i="19"/>
  <c r="M194" i="19"/>
  <c r="E157" i="19"/>
  <c r="Q194" i="19"/>
  <c r="G194" i="19"/>
  <c r="D157" i="19"/>
  <c r="K194" i="19"/>
  <c r="C42" i="6"/>
  <c r="I158" i="17"/>
  <c r="F200" i="17"/>
  <c r="B200" i="17"/>
  <c r="D167" i="17"/>
  <c r="C200" i="17"/>
  <c r="K167" i="16"/>
  <c r="Q200" i="16"/>
  <c r="I200" i="16"/>
  <c r="L200" i="16"/>
  <c r="P167" i="16"/>
  <c r="E167" i="16"/>
  <c r="F167" i="16"/>
  <c r="G167" i="16"/>
  <c r="B158" i="16"/>
  <c r="L183" i="15"/>
  <c r="G183" i="15"/>
  <c r="N167" i="15"/>
  <c r="P158" i="15"/>
  <c r="J183" i="15"/>
  <c r="I183" i="15"/>
  <c r="O39" i="6"/>
  <c r="E42" i="6"/>
  <c r="I42" i="6"/>
  <c r="N85" i="14"/>
  <c r="M42" i="6"/>
  <c r="D98" i="12"/>
  <c r="F115" i="12"/>
  <c r="Q98" i="12"/>
  <c r="J115" i="12"/>
  <c r="E98" i="12"/>
  <c r="B98" i="12"/>
  <c r="J115" i="11"/>
  <c r="G98" i="11"/>
  <c r="I98" i="11"/>
  <c r="N98" i="11"/>
  <c r="M98" i="11"/>
  <c r="Q115" i="11"/>
  <c r="C98" i="11"/>
  <c r="C115" i="11"/>
  <c r="D115" i="11"/>
  <c r="P98" i="11"/>
  <c r="C33" i="6"/>
  <c r="Q26" i="7"/>
  <c r="F39" i="6"/>
  <c r="P5" i="9"/>
  <c r="C5" i="8"/>
  <c r="C45" i="8" s="1"/>
  <c r="F72" i="52"/>
  <c r="F51" i="6"/>
  <c r="F128" i="6" s="1"/>
  <c r="J183" i="17"/>
  <c r="G115" i="6"/>
  <c r="Q26" i="9"/>
  <c r="Q5" i="9" s="1"/>
  <c r="F26" i="8"/>
  <c r="H26" i="9"/>
  <c r="C39" i="6"/>
  <c r="Q42" i="6"/>
  <c r="E175" i="19"/>
  <c r="J157" i="20"/>
  <c r="P62" i="44"/>
  <c r="K62" i="45"/>
  <c r="Q115" i="6"/>
  <c r="M85" i="14"/>
  <c r="M56" i="6"/>
  <c r="M131" i="6" s="1"/>
  <c r="M26" i="8"/>
  <c r="Q167" i="17"/>
  <c r="C175" i="21"/>
  <c r="K115" i="6"/>
  <c r="G10" i="9"/>
  <c r="F10" i="8"/>
  <c r="K26" i="9"/>
  <c r="K5" i="9" s="1"/>
  <c r="N51" i="49"/>
  <c r="F50" i="37"/>
  <c r="B56" i="26"/>
  <c r="B115" i="6" s="1"/>
  <c r="G26" i="9"/>
  <c r="L26" i="9"/>
  <c r="L5" i="9" s="1"/>
  <c r="I26" i="8"/>
  <c r="I5" i="8" s="1"/>
  <c r="J56" i="26"/>
  <c r="Q62" i="44"/>
  <c r="M10" i="8"/>
  <c r="E10" i="8"/>
  <c r="H15" i="8"/>
  <c r="M15" i="8"/>
  <c r="M58" i="22"/>
  <c r="M75" i="22" s="1"/>
  <c r="M166" i="6" s="1"/>
  <c r="J33" i="6"/>
  <c r="N15" i="7"/>
  <c r="F15" i="8"/>
  <c r="Q15" i="7"/>
  <c r="I26" i="9"/>
  <c r="M153" i="27"/>
  <c r="O26" i="9"/>
  <c r="O5" i="9" s="1"/>
  <c r="H10" i="9"/>
  <c r="H5" i="9" s="1"/>
  <c r="L26" i="8"/>
  <c r="L5" i="8" s="1"/>
  <c r="K99" i="18"/>
  <c r="K162" i="6" s="1"/>
  <c r="K51" i="48"/>
  <c r="L95" i="27"/>
  <c r="D80" i="43"/>
  <c r="E26" i="8"/>
  <c r="D10" i="8"/>
  <c r="G15" i="9"/>
  <c r="K15" i="7"/>
  <c r="D26" i="9"/>
  <c r="I157" i="19"/>
  <c r="O200" i="16"/>
  <c r="G15" i="8"/>
  <c r="G5" i="8" s="1"/>
  <c r="I15" i="9"/>
  <c r="C157" i="19"/>
  <c r="M115" i="6"/>
  <c r="N26" i="9"/>
  <c r="N5" i="9" s="1"/>
  <c r="N51" i="9" s="1"/>
  <c r="J26" i="9"/>
  <c r="J5" i="9" s="1"/>
  <c r="H56" i="26"/>
  <c r="H115" i="6" s="1"/>
  <c r="Q143" i="25"/>
  <c r="B51" i="47"/>
  <c r="J175" i="20"/>
  <c r="H175" i="20"/>
  <c r="C183" i="16"/>
  <c r="F10" i="9"/>
  <c r="D15" i="9"/>
  <c r="Q58" i="10"/>
  <c r="G141" i="25"/>
  <c r="C99" i="18"/>
  <c r="C162" i="6" s="1"/>
  <c r="F83" i="33"/>
  <c r="O166" i="21"/>
  <c r="G50" i="41"/>
  <c r="Q62" i="14"/>
  <c r="Q54" i="6" s="1"/>
  <c r="Q129" i="6" s="1"/>
  <c r="B62" i="43"/>
  <c r="D50" i="35"/>
  <c r="D50" i="36"/>
  <c r="L56" i="26"/>
  <c r="L115" i="6" s="1"/>
  <c r="J157" i="19"/>
  <c r="E115" i="6"/>
  <c r="Q76" i="26"/>
  <c r="Q173" i="6" s="1"/>
  <c r="Q118" i="6"/>
  <c r="P26" i="8"/>
  <c r="H72" i="53"/>
  <c r="D83" i="33"/>
  <c r="E33" i="6"/>
  <c r="Q26" i="8"/>
  <c r="Q5" i="8" s="1"/>
  <c r="M26" i="9"/>
  <c r="M5" i="9" s="1"/>
  <c r="C158" i="25"/>
  <c r="P56" i="26"/>
  <c r="P115" i="6" s="1"/>
  <c r="D100" i="14"/>
  <c r="D161" i="6" s="1"/>
  <c r="N72" i="52"/>
  <c r="B75" i="22"/>
  <c r="B166" i="6" s="1"/>
  <c r="Q33" i="6"/>
  <c r="E200" i="17"/>
  <c r="P10" i="7"/>
  <c r="L10" i="7"/>
  <c r="J26" i="8"/>
  <c r="K134" i="25"/>
  <c r="K129" i="25" s="1"/>
  <c r="M175" i="21"/>
  <c r="D72" i="14"/>
  <c r="D101" i="6" s="1"/>
  <c r="J72" i="52"/>
  <c r="N83" i="33"/>
  <c r="F75" i="22"/>
  <c r="F166" i="6" s="1"/>
  <c r="L129" i="23"/>
  <c r="H143" i="23"/>
  <c r="O168" i="21"/>
  <c r="O143" i="23"/>
  <c r="C175" i="19"/>
  <c r="O10" i="8"/>
  <c r="J10" i="8"/>
  <c r="O15" i="7"/>
  <c r="I10" i="9"/>
  <c r="L50" i="36"/>
  <c r="K153" i="27"/>
  <c r="C148" i="25"/>
  <c r="G160" i="25"/>
  <c r="K167" i="17"/>
  <c r="J143" i="24"/>
  <c r="D216" i="17"/>
  <c r="L85" i="14"/>
  <c r="M62" i="14"/>
  <c r="M54" i="6" s="1"/>
  <c r="M129" i="6" s="1"/>
  <c r="D26" i="8"/>
  <c r="N26" i="8"/>
  <c r="K10" i="8"/>
  <c r="K5" i="8" s="1"/>
  <c r="C26" i="9"/>
  <c r="M76" i="22"/>
  <c r="M167" i="6" s="1"/>
  <c r="N50" i="37"/>
  <c r="L143" i="23"/>
  <c r="J15" i="7"/>
  <c r="F26" i="9"/>
  <c r="I39" i="6"/>
  <c r="N64" i="10"/>
  <c r="N153" i="6" s="1"/>
  <c r="G99" i="18"/>
  <c r="G162" i="6" s="1"/>
  <c r="Q158" i="16"/>
  <c r="L62" i="44"/>
  <c r="P10" i="8"/>
  <c r="E15" i="8"/>
  <c r="P15" i="7"/>
  <c r="F62" i="43"/>
  <c r="D205" i="17"/>
  <c r="D200" i="17" s="1"/>
  <c r="C10" i="9"/>
  <c r="H10" i="8"/>
  <c r="E10" i="9"/>
  <c r="M72" i="52"/>
  <c r="K136" i="25"/>
  <c r="B157" i="20"/>
  <c r="M123" i="27"/>
  <c r="O56" i="26"/>
  <c r="D207" i="17"/>
  <c r="N10" i="8"/>
  <c r="C15" i="9"/>
  <c r="E26" i="9"/>
  <c r="F15" i="9"/>
  <c r="F33" i="6"/>
  <c r="L39" i="6"/>
  <c r="O42" i="6"/>
  <c r="J74" i="14"/>
  <c r="J72" i="14" s="1"/>
  <c r="J101" i="6" s="1"/>
  <c r="B105" i="6"/>
  <c r="O85" i="14"/>
  <c r="O56" i="6"/>
  <c r="O131" i="6" s="1"/>
  <c r="O33" i="6"/>
  <c r="C85" i="14"/>
  <c r="D62" i="14"/>
  <c r="D54" i="6" s="1"/>
  <c r="D129" i="6" s="1"/>
  <c r="F85" i="14"/>
  <c r="F56" i="6"/>
  <c r="F131" i="6" s="1"/>
  <c r="J85" i="14"/>
  <c r="J56" i="6"/>
  <c r="J131" i="6" s="1"/>
  <c r="B85" i="14"/>
  <c r="B56" i="6"/>
  <c r="B131" i="6" s="1"/>
  <c r="J62" i="14"/>
  <c r="J54" i="6" s="1"/>
  <c r="J129" i="6" s="1"/>
  <c r="F62" i="14"/>
  <c r="F54" i="6" s="1"/>
  <c r="F129" i="6" s="1"/>
  <c r="K56" i="6"/>
  <c r="K131" i="6" s="1"/>
  <c r="K85" i="14"/>
  <c r="N62" i="14"/>
  <c r="N54" i="6" s="1"/>
  <c r="N129" i="6" s="1"/>
  <c r="H42" i="6"/>
  <c r="K62" i="14"/>
  <c r="K54" i="6" s="1"/>
  <c r="K129" i="6" s="1"/>
  <c r="L42" i="6"/>
  <c r="H30" i="6"/>
  <c r="H100" i="14"/>
  <c r="H161" i="6" s="1"/>
  <c r="L30" i="6"/>
  <c r="G62" i="14"/>
  <c r="G54" i="6" s="1"/>
  <c r="G129" i="6" s="1"/>
  <c r="B62" i="14"/>
  <c r="B54" i="6" s="1"/>
  <c r="B129" i="6" s="1"/>
  <c r="F74" i="14"/>
  <c r="F72" i="14" s="1"/>
  <c r="D42" i="6"/>
  <c r="P104" i="6"/>
  <c r="P74" i="14"/>
  <c r="F99" i="14"/>
  <c r="F160" i="6" s="1"/>
  <c r="I56" i="6"/>
  <c r="I131" i="6" s="1"/>
  <c r="I85" i="14"/>
  <c r="C62" i="14"/>
  <c r="C54" i="6" s="1"/>
  <c r="C129" i="6" s="1"/>
  <c r="G33" i="6"/>
  <c r="E56" i="6"/>
  <c r="E131" i="6" s="1"/>
  <c r="E85" i="14"/>
  <c r="N30" i="6"/>
  <c r="N39" i="6"/>
  <c r="B42" i="6"/>
  <c r="F42" i="6"/>
  <c r="B64" i="10"/>
  <c r="B153" i="6" s="1"/>
  <c r="J30" i="6"/>
  <c r="K202" i="23"/>
  <c r="P71" i="35"/>
  <c r="E214" i="19"/>
  <c r="M180" i="23"/>
  <c r="D112" i="31"/>
  <c r="C249" i="15"/>
  <c r="F68" i="47"/>
  <c r="N68" i="47"/>
  <c r="G180" i="23"/>
  <c r="J68" i="47"/>
  <c r="O88" i="18"/>
  <c r="K143" i="27"/>
  <c r="K95" i="51"/>
  <c r="P80" i="43"/>
  <c r="Q214" i="19"/>
  <c r="M214" i="19"/>
  <c r="I191" i="23"/>
  <c r="B68" i="47"/>
  <c r="Q71" i="39"/>
  <c r="B112" i="31"/>
  <c r="O95" i="51"/>
  <c r="J95" i="51"/>
  <c r="C95" i="51"/>
  <c r="D95" i="51"/>
  <c r="K220" i="15"/>
  <c r="D131" i="6"/>
  <c r="D132" i="6"/>
  <c r="L131" i="6"/>
  <c r="L132" i="6"/>
  <c r="G153" i="27"/>
  <c r="O153" i="27"/>
  <c r="I153" i="27"/>
  <c r="C143" i="27"/>
  <c r="O143" i="27"/>
  <c r="Q133" i="27"/>
  <c r="E202" i="23"/>
  <c r="M202" i="23"/>
  <c r="Q191" i="23"/>
  <c r="E191" i="23"/>
  <c r="E180" i="23"/>
  <c r="C180" i="23"/>
  <c r="K94" i="18"/>
  <c r="Q88" i="18"/>
  <c r="I226" i="19"/>
  <c r="I237" i="19"/>
  <c r="Q220" i="15"/>
  <c r="K176" i="25"/>
  <c r="H68" i="47"/>
  <c r="G226" i="19"/>
  <c r="I175" i="19"/>
  <c r="M237" i="19"/>
  <c r="E95" i="51"/>
  <c r="E153" i="27"/>
  <c r="G62" i="43"/>
  <c r="O160" i="25"/>
  <c r="O134" i="11"/>
  <c r="H80" i="43"/>
  <c r="K180" i="23"/>
  <c r="Q175" i="19"/>
  <c r="I229" i="15"/>
  <c r="I239" i="15"/>
  <c r="I249" i="15"/>
  <c r="B83" i="33"/>
  <c r="N157" i="21"/>
  <c r="M200" i="17"/>
  <c r="B15" i="8"/>
  <c r="C62" i="45"/>
  <c r="H143" i="25"/>
  <c r="G143" i="27"/>
  <c r="C139" i="25"/>
  <c r="O150" i="25"/>
  <c r="P68" i="47"/>
  <c r="G100" i="18"/>
  <c r="G163" i="6" s="1"/>
  <c r="G108" i="6"/>
  <c r="K151" i="25"/>
  <c r="G167" i="25"/>
  <c r="F98" i="13"/>
  <c r="N115" i="13"/>
  <c r="I72" i="53"/>
  <c r="C133" i="27"/>
  <c r="I180" i="23"/>
  <c r="P50" i="39"/>
  <c r="C50" i="40"/>
  <c r="B26" i="8"/>
  <c r="P95" i="51"/>
  <c r="C167" i="16"/>
  <c r="F115" i="13"/>
  <c r="Q62" i="43"/>
  <c r="H50" i="36"/>
  <c r="C239" i="15"/>
  <c r="D72" i="53"/>
  <c r="K191" i="23"/>
  <c r="H129" i="23"/>
  <c r="B132" i="6"/>
  <c r="G168" i="25"/>
  <c r="F157" i="21"/>
  <c r="F143" i="24"/>
  <c r="E61" i="22"/>
  <c r="E167" i="25"/>
  <c r="E168" i="25"/>
  <c r="E172" i="25"/>
  <c r="E202" i="25"/>
  <c r="B162" i="25"/>
  <c r="K154" i="25"/>
  <c r="L162" i="23"/>
  <c r="M220" i="15"/>
  <c r="H112" i="31"/>
  <c r="D123" i="29"/>
  <c r="K200" i="17"/>
  <c r="J42" i="6"/>
  <c r="N95" i="27"/>
  <c r="D64" i="10"/>
  <c r="D153" i="6" s="1"/>
  <c r="O72" i="51"/>
  <c r="L51" i="47"/>
  <c r="P50" i="36"/>
  <c r="G133" i="27"/>
  <c r="C155" i="25"/>
  <c r="O168" i="25"/>
  <c r="L72" i="53"/>
  <c r="D33" i="6"/>
  <c r="L97" i="14"/>
  <c r="L158" i="6" s="1"/>
  <c r="O115" i="13"/>
  <c r="K72" i="53"/>
  <c r="B50" i="39"/>
  <c r="L107" i="29"/>
  <c r="O169" i="21"/>
  <c r="O157" i="21" s="1"/>
  <c r="C134" i="25"/>
  <c r="C129" i="25" s="1"/>
  <c r="O141" i="25"/>
  <c r="K155" i="25"/>
  <c r="O169" i="25"/>
  <c r="N101" i="18"/>
  <c r="N164" i="6" s="1"/>
  <c r="L112" i="31"/>
  <c r="L123" i="29"/>
  <c r="Q200" i="17"/>
  <c r="I175" i="21"/>
  <c r="C214" i="19"/>
  <c r="E237" i="19"/>
  <c r="N175" i="20"/>
  <c r="K133" i="27"/>
  <c r="H33" i="6"/>
  <c r="B123" i="27"/>
  <c r="H162" i="23"/>
  <c r="K237" i="19"/>
  <c r="E226" i="19"/>
  <c r="J194" i="19"/>
  <c r="O162" i="23"/>
  <c r="C157" i="25"/>
  <c r="P112" i="31"/>
  <c r="M61" i="10"/>
  <c r="I162" i="25"/>
  <c r="M62" i="43"/>
  <c r="K214" i="19"/>
  <c r="N42" i="6"/>
  <c r="N194" i="20"/>
  <c r="I88" i="18"/>
  <c r="L194" i="20"/>
  <c r="O194" i="19"/>
  <c r="O133" i="27"/>
  <c r="G172" i="25"/>
  <c r="G145" i="11"/>
  <c r="B10" i="9"/>
  <c r="L33" i="6"/>
  <c r="B30" i="6"/>
  <c r="G107" i="6"/>
  <c r="C72" i="53"/>
  <c r="J50" i="39"/>
  <c r="C153" i="27"/>
  <c r="F123" i="27"/>
  <c r="I202" i="23"/>
  <c r="Q134" i="11"/>
  <c r="D62" i="43"/>
  <c r="J62" i="43"/>
  <c r="N175" i="21"/>
  <c r="L100" i="14"/>
  <c r="L161" i="6" s="1"/>
  <c r="K157" i="21"/>
  <c r="G88" i="18"/>
  <c r="B26" i="9"/>
  <c r="G72" i="52"/>
  <c r="F72" i="53"/>
  <c r="N50" i="35"/>
  <c r="G148" i="25"/>
  <c r="K157" i="25"/>
  <c r="B10" i="8"/>
  <c r="F30" i="6"/>
  <c r="N50" i="39"/>
  <c r="J123" i="27"/>
  <c r="M133" i="27"/>
  <c r="Q153" i="27"/>
  <c r="P162" i="23"/>
  <c r="E145" i="11"/>
  <c r="C143" i="23"/>
  <c r="H62" i="43"/>
  <c r="N62" i="43"/>
  <c r="C136" i="25"/>
  <c r="O172" i="25"/>
  <c r="J115" i="13"/>
  <c r="E229" i="15"/>
  <c r="C75" i="26"/>
  <c r="C172" i="6" s="1"/>
  <c r="C117" i="6"/>
  <c r="F51" i="48"/>
  <c r="E50" i="39"/>
  <c r="K148" i="25"/>
  <c r="J50" i="36"/>
  <c r="C229" i="15"/>
  <c r="N123" i="27"/>
  <c r="J129" i="23"/>
  <c r="G202" i="23"/>
  <c r="J175" i="19"/>
  <c r="D194" i="20"/>
  <c r="L62" i="43"/>
  <c r="K158" i="25"/>
  <c r="O173" i="25"/>
  <c r="D39" i="6"/>
  <c r="L72" i="14"/>
  <c r="M98" i="13"/>
  <c r="E115" i="13"/>
  <c r="C202" i="23"/>
  <c r="C157" i="21"/>
  <c r="E249" i="15"/>
  <c r="E173" i="25"/>
  <c r="H194" i="20"/>
  <c r="P143" i="25"/>
  <c r="P162" i="25"/>
  <c r="O148" i="25"/>
  <c r="O158" i="25"/>
  <c r="G58" i="10"/>
  <c r="B33" i="6"/>
  <c r="I143" i="27"/>
  <c r="B162" i="23"/>
  <c r="K175" i="21"/>
  <c r="K162" i="23"/>
  <c r="P62" i="43"/>
  <c r="D71" i="35"/>
  <c r="Q162" i="25"/>
  <c r="K58" i="10"/>
  <c r="I143" i="25"/>
  <c r="H39" i="6"/>
  <c r="L95" i="51"/>
  <c r="F162" i="23"/>
  <c r="I73" i="26"/>
  <c r="I170" i="6" s="1"/>
  <c r="I68" i="6"/>
  <c r="O226" i="21"/>
  <c r="O80" i="18"/>
  <c r="D68" i="47"/>
  <c r="I68" i="47"/>
  <c r="M68" i="47"/>
  <c r="I50" i="39"/>
  <c r="N72" i="53"/>
  <c r="M71" i="39"/>
  <c r="H71" i="35"/>
  <c r="B71" i="35"/>
  <c r="N129" i="25"/>
  <c r="F143" i="25"/>
  <c r="N143" i="25"/>
  <c r="N162" i="25"/>
  <c r="G134" i="25"/>
  <c r="O134" i="25"/>
  <c r="G136" i="25"/>
  <c r="O136" i="25"/>
  <c r="O152" i="25"/>
  <c r="G154" i="25"/>
  <c r="O154" i="25"/>
  <c r="C167" i="25"/>
  <c r="K167" i="25"/>
  <c r="C168" i="25"/>
  <c r="K168" i="25"/>
  <c r="K169" i="25"/>
  <c r="O50" i="39"/>
  <c r="H88" i="18"/>
  <c r="N95" i="29"/>
  <c r="H123" i="29"/>
  <c r="J157" i="21"/>
  <c r="B175" i="21"/>
  <c r="J175" i="21"/>
  <c r="M167" i="17"/>
  <c r="O220" i="15"/>
  <c r="H98" i="13"/>
  <c r="P98" i="13"/>
  <c r="P115" i="13"/>
  <c r="K134" i="11"/>
  <c r="I57" i="10"/>
  <c r="B64" i="6"/>
  <c r="B137" i="6" s="1"/>
  <c r="M143" i="25"/>
  <c r="J200" i="17"/>
  <c r="B145" i="11"/>
  <c r="C58" i="10"/>
  <c r="P95" i="29"/>
  <c r="D157" i="21"/>
  <c r="L157" i="21"/>
  <c r="H175" i="21"/>
  <c r="G167" i="17"/>
  <c r="G200" i="17"/>
  <c r="H131" i="6"/>
  <c r="H132" i="6"/>
  <c r="C128" i="6"/>
  <c r="M157" i="21"/>
  <c r="I58" i="10"/>
  <c r="N127" i="6"/>
  <c r="N33" i="6"/>
  <c r="F64" i="10"/>
  <c r="F153" i="6" s="1"/>
  <c r="J64" i="10"/>
  <c r="J153" i="6" s="1"/>
  <c r="D98" i="6"/>
  <c r="B80" i="43"/>
  <c r="J80" i="43"/>
  <c r="D50" i="39"/>
  <c r="L50" i="39"/>
  <c r="J83" i="33"/>
  <c r="K73" i="26"/>
  <c r="K170" i="6" s="1"/>
  <c r="K68" i="6"/>
  <c r="K141" i="6" s="1"/>
  <c r="E73" i="26"/>
  <c r="E170" i="6" s="1"/>
  <c r="E68" i="6"/>
  <c r="J50" i="37"/>
  <c r="Q72" i="53"/>
  <c r="F107" i="27"/>
  <c r="N75" i="22"/>
  <c r="O182" i="21"/>
  <c r="O192" i="21"/>
  <c r="M191" i="23"/>
  <c r="Q202" i="23"/>
  <c r="F129" i="23"/>
  <c r="G191" i="23"/>
  <c r="D194" i="21"/>
  <c r="C237" i="19"/>
  <c r="I214" i="19"/>
  <c r="Q237" i="19"/>
  <c r="O237" i="19"/>
  <c r="B175" i="20"/>
  <c r="F194" i="20"/>
  <c r="G214" i="19"/>
  <c r="O214" i="19"/>
  <c r="I158" i="16"/>
  <c r="M145" i="11"/>
  <c r="I134" i="11"/>
  <c r="Q239" i="15"/>
  <c r="L75" i="22"/>
  <c r="L166" i="6" s="1"/>
  <c r="G175" i="21"/>
  <c r="H104" i="6"/>
  <c r="M95" i="51"/>
  <c r="L72" i="51"/>
  <c r="J71" i="35"/>
  <c r="K50" i="39"/>
  <c r="F101" i="18"/>
  <c r="F164" i="6" s="1"/>
  <c r="F95" i="29"/>
  <c r="O229" i="15"/>
  <c r="F167" i="17"/>
  <c r="D220" i="15"/>
  <c r="H95" i="29"/>
  <c r="H157" i="21"/>
  <c r="P157" i="21"/>
  <c r="P175" i="21"/>
  <c r="O167" i="17"/>
  <c r="O200" i="17"/>
  <c r="B115" i="13"/>
  <c r="C61" i="10"/>
  <c r="P131" i="6"/>
  <c r="P132" i="6"/>
  <c r="P127" i="6"/>
  <c r="P30" i="6"/>
  <c r="P33" i="6"/>
  <c r="P39" i="6"/>
  <c r="P42" i="6"/>
  <c r="F80" i="43"/>
  <c r="N80" i="43"/>
  <c r="H50" i="39"/>
  <c r="C73" i="26"/>
  <c r="C170" i="6" s="1"/>
  <c r="C68" i="6"/>
  <c r="C141" i="6" s="1"/>
  <c r="M73" i="26"/>
  <c r="M170" i="6" s="1"/>
  <c r="M68" i="6"/>
  <c r="M141" i="6" s="1"/>
  <c r="M129" i="25"/>
  <c r="M77" i="22"/>
  <c r="M168" i="6" s="1"/>
  <c r="M113" i="6"/>
  <c r="B68" i="6"/>
  <c r="B141" i="6" s="1"/>
  <c r="M162" i="25"/>
  <c r="O184" i="21"/>
  <c r="O188" i="21"/>
  <c r="Q180" i="23"/>
  <c r="N129" i="23"/>
  <c r="D162" i="23"/>
  <c r="H98" i="14"/>
  <c r="H159" i="6" s="1"/>
  <c r="C226" i="19"/>
  <c r="F175" i="20"/>
  <c r="M249" i="15"/>
  <c r="O94" i="18"/>
  <c r="K226" i="19"/>
  <c r="L167" i="17"/>
  <c r="I220" i="15"/>
  <c r="Q229" i="15"/>
  <c r="Q249" i="15"/>
  <c r="I145" i="11"/>
  <c r="N98" i="13"/>
  <c r="O73" i="26"/>
  <c r="O170" i="6" s="1"/>
  <c r="O68" i="6"/>
  <c r="O141" i="6" s="1"/>
  <c r="E143" i="27"/>
  <c r="O180" i="21"/>
  <c r="O187" i="21"/>
  <c r="E134" i="11"/>
  <c r="Q145" i="11"/>
  <c r="G68" i="47"/>
  <c r="F51" i="49"/>
  <c r="D162" i="25"/>
  <c r="L101" i="18"/>
  <c r="L164" i="6" s="1"/>
  <c r="C71" i="39"/>
  <c r="G71" i="39"/>
  <c r="P88" i="18"/>
  <c r="B157" i="21"/>
  <c r="E167" i="17"/>
  <c r="B167" i="17"/>
  <c r="J167" i="17"/>
  <c r="N167" i="17"/>
  <c r="N200" i="17"/>
  <c r="G95" i="51"/>
  <c r="B51" i="49"/>
  <c r="N71" i="35"/>
  <c r="J50" i="35"/>
  <c r="C151" i="25"/>
  <c r="K152" i="25"/>
  <c r="O155" i="25"/>
  <c r="G157" i="25"/>
  <c r="C169" i="25"/>
  <c r="K172" i="25"/>
  <c r="G176" i="25"/>
  <c r="D191" i="23"/>
  <c r="D202" i="23"/>
  <c r="F50" i="36"/>
  <c r="F175" i="21"/>
  <c r="I167" i="17"/>
  <c r="I200" i="17"/>
  <c r="G220" i="15"/>
  <c r="D98" i="13"/>
  <c r="L98" i="13"/>
  <c r="D115" i="13"/>
  <c r="H115" i="13"/>
  <c r="L115" i="13"/>
  <c r="C134" i="11"/>
  <c r="N123" i="29"/>
  <c r="D175" i="21"/>
  <c r="L175" i="21"/>
  <c r="C167" i="17"/>
  <c r="B98" i="13"/>
  <c r="J98" i="13"/>
  <c r="J75" i="22"/>
  <c r="J166" i="6" s="1"/>
  <c r="I157" i="21"/>
  <c r="Q157" i="21"/>
  <c r="O98" i="13"/>
  <c r="G98" i="13"/>
  <c r="G115" i="13"/>
  <c r="I115" i="13"/>
  <c r="M115" i="13"/>
  <c r="Q115" i="13"/>
  <c r="O72" i="53"/>
  <c r="F50" i="39"/>
  <c r="B75" i="26"/>
  <c r="B172" i="6" s="1"/>
  <c r="G73" i="26"/>
  <c r="G170" i="6" s="1"/>
  <c r="G68" i="6"/>
  <c r="G141" i="6" s="1"/>
  <c r="M143" i="27"/>
  <c r="Q73" i="26"/>
  <c r="Q170" i="6" s="1"/>
  <c r="Q68" i="6"/>
  <c r="B95" i="27"/>
  <c r="J95" i="27"/>
  <c r="E72" i="53"/>
  <c r="E77" i="22"/>
  <c r="E168" i="6" s="1"/>
  <c r="E113" i="6"/>
  <c r="I133" i="27"/>
  <c r="M78" i="22"/>
  <c r="M169" i="6" s="1"/>
  <c r="M114" i="6"/>
  <c r="N162" i="23"/>
  <c r="O181" i="21"/>
  <c r="O185" i="21"/>
  <c r="O189" i="21"/>
  <c r="O180" i="23"/>
  <c r="D75" i="22"/>
  <c r="D166" i="6" s="1"/>
  <c r="O214" i="21"/>
  <c r="O79" i="18"/>
  <c r="O226" i="19"/>
  <c r="Q226" i="19"/>
  <c r="M88" i="18"/>
  <c r="K101" i="18"/>
  <c r="K164" i="6" s="1"/>
  <c r="K109" i="6"/>
  <c r="C88" i="18"/>
  <c r="K88" i="18"/>
  <c r="F157" i="20"/>
  <c r="B194" i="20"/>
  <c r="M229" i="15"/>
  <c r="M239" i="15"/>
  <c r="C94" i="18"/>
  <c r="G237" i="19"/>
  <c r="H167" i="17"/>
  <c r="H200" i="17"/>
  <c r="L200" i="17"/>
  <c r="N157" i="19"/>
  <c r="M134" i="11"/>
  <c r="E239" i="15"/>
  <c r="E220" i="15"/>
  <c r="B71" i="39"/>
  <c r="G80" i="43"/>
  <c r="O80" i="43"/>
  <c r="F129" i="25"/>
  <c r="B143" i="25"/>
  <c r="J143" i="25"/>
  <c r="F162" i="25"/>
  <c r="L71" i="39"/>
  <c r="F50" i="35"/>
  <c r="H129" i="25"/>
  <c r="D143" i="25"/>
  <c r="L143" i="25"/>
  <c r="H162" i="25"/>
  <c r="D180" i="23"/>
  <c r="L94" i="18"/>
  <c r="B214" i="19"/>
  <c r="F95" i="51"/>
  <c r="D133" i="27"/>
  <c r="P133" i="27"/>
  <c r="P153" i="27"/>
  <c r="F180" i="23"/>
  <c r="F191" i="23"/>
  <c r="F202" i="23"/>
  <c r="N94" i="18"/>
  <c r="L214" i="19"/>
  <c r="P226" i="19"/>
  <c r="P237" i="19"/>
  <c r="J226" i="19"/>
  <c r="J237" i="19"/>
  <c r="B129" i="25"/>
  <c r="J129" i="25"/>
  <c r="J162" i="25"/>
  <c r="D129" i="25"/>
  <c r="L129" i="25"/>
  <c r="L162" i="25"/>
  <c r="F143" i="27"/>
  <c r="J143" i="27"/>
  <c r="J153" i="27"/>
  <c r="L68" i="6"/>
  <c r="L141" i="6" s="1"/>
  <c r="B101" i="6"/>
  <c r="F78" i="18"/>
  <c r="F99" i="18" s="1"/>
  <c r="F162" i="6" s="1"/>
  <c r="F108" i="6"/>
  <c r="H57" i="10"/>
  <c r="H58" i="10"/>
  <c r="H61" i="10"/>
  <c r="I129" i="25"/>
  <c r="J74" i="26"/>
  <c r="J171" i="6" s="1"/>
  <c r="J116" i="6"/>
  <c r="H95" i="51"/>
  <c r="B95" i="51"/>
  <c r="G72" i="53"/>
  <c r="H72" i="51"/>
  <c r="O68" i="47"/>
  <c r="N95" i="51"/>
  <c r="C72" i="52"/>
  <c r="J51" i="48"/>
  <c r="C80" i="43"/>
  <c r="M50" i="39"/>
  <c r="E71" i="35"/>
  <c r="F153" i="27"/>
  <c r="L180" i="23"/>
  <c r="L191" i="23"/>
  <c r="L202" i="23"/>
  <c r="D94" i="18"/>
  <c r="B88" i="18"/>
  <c r="J214" i="19"/>
  <c r="B237" i="19"/>
  <c r="F60" i="6"/>
  <c r="F133" i="6" s="1"/>
  <c r="H101" i="18"/>
  <c r="H164" i="6" s="1"/>
  <c r="C50" i="39"/>
  <c r="B50" i="36"/>
  <c r="N50" i="36"/>
  <c r="D143" i="27"/>
  <c r="P143" i="27"/>
  <c r="D153" i="27"/>
  <c r="N180" i="23"/>
  <c r="N191" i="23"/>
  <c r="N202" i="23"/>
  <c r="F94" i="18"/>
  <c r="D214" i="19"/>
  <c r="H226" i="19"/>
  <c r="H237" i="19"/>
  <c r="J60" i="6"/>
  <c r="J133" i="6" s="1"/>
  <c r="B78" i="18"/>
  <c r="B99" i="18" s="1"/>
  <c r="B162" i="6" s="1"/>
  <c r="B108" i="6"/>
  <c r="J78" i="18"/>
  <c r="J99" i="18" s="1"/>
  <c r="J162" i="6" s="1"/>
  <c r="J108" i="6"/>
  <c r="Q98" i="14"/>
  <c r="Q159" i="6" s="1"/>
  <c r="Q104" i="6"/>
  <c r="I100" i="14"/>
  <c r="I161" i="6" s="1"/>
  <c r="I106" i="6"/>
  <c r="G229" i="15"/>
  <c r="G239" i="15"/>
  <c r="G249" i="15"/>
  <c r="C145" i="11"/>
  <c r="O112" i="31"/>
  <c r="P47" i="9"/>
  <c r="L220" i="15"/>
  <c r="B57" i="10"/>
  <c r="B58" i="10"/>
  <c r="B61" i="10"/>
  <c r="J134" i="11"/>
  <c r="J145" i="11"/>
  <c r="C98" i="14"/>
  <c r="C159" i="6" s="1"/>
  <c r="C104" i="6"/>
  <c r="C100" i="14"/>
  <c r="C161" i="6" s="1"/>
  <c r="C106" i="6"/>
  <c r="K229" i="15"/>
  <c r="K239" i="15"/>
  <c r="K249" i="15"/>
  <c r="O145" i="11"/>
  <c r="D128" i="6"/>
  <c r="M112" i="31"/>
  <c r="F74" i="26"/>
  <c r="F171" i="6" s="1"/>
  <c r="F116" i="6"/>
  <c r="N74" i="26"/>
  <c r="N171" i="6" s="1"/>
  <c r="N116" i="6"/>
  <c r="J47" i="9"/>
  <c r="J75" i="26"/>
  <c r="J172" i="6" s="1"/>
  <c r="J117" i="6"/>
  <c r="F76" i="26"/>
  <c r="F173" i="6" s="1"/>
  <c r="F118" i="6"/>
  <c r="N76" i="26"/>
  <c r="N173" i="6" s="1"/>
  <c r="N118" i="6"/>
  <c r="I101" i="18"/>
  <c r="I164" i="6" s="1"/>
  <c r="I109" i="6"/>
  <c r="Q175" i="21"/>
  <c r="J220" i="15"/>
  <c r="P134" i="11"/>
  <c r="P145" i="11"/>
  <c r="C66" i="10"/>
  <c r="C155" i="6" s="1"/>
  <c r="C100" i="6"/>
  <c r="K66" i="10"/>
  <c r="K155" i="6" s="1"/>
  <c r="K100" i="6"/>
  <c r="Q98" i="13"/>
  <c r="I98" i="14"/>
  <c r="I159" i="6" s="1"/>
  <c r="I104" i="6"/>
  <c r="Q100" i="14"/>
  <c r="Q161" i="6" s="1"/>
  <c r="Q106" i="6"/>
  <c r="H47" i="9"/>
  <c r="B134" i="11"/>
  <c r="K98" i="14"/>
  <c r="K159" i="6" s="1"/>
  <c r="K104" i="6"/>
  <c r="K100" i="14"/>
  <c r="K161" i="6" s="1"/>
  <c r="K106" i="6"/>
  <c r="L57" i="10"/>
  <c r="L58" i="10"/>
  <c r="L61" i="10"/>
  <c r="L129" i="6"/>
  <c r="E112" i="31"/>
  <c r="B47" i="9"/>
  <c r="B15" i="9"/>
  <c r="F75" i="26"/>
  <c r="F172" i="6" s="1"/>
  <c r="F117" i="6"/>
  <c r="N75" i="26"/>
  <c r="N172" i="6" s="1"/>
  <c r="N117" i="6"/>
  <c r="J76" i="26"/>
  <c r="J173" i="6" s="1"/>
  <c r="J118" i="6"/>
  <c r="Q77" i="22"/>
  <c r="Q168" i="6" s="1"/>
  <c r="Q113" i="6"/>
  <c r="Q95" i="51"/>
  <c r="K68" i="47"/>
  <c r="P72" i="51"/>
  <c r="C68" i="47"/>
  <c r="I72" i="52"/>
  <c r="Q72" i="52"/>
  <c r="K72" i="52"/>
  <c r="B51" i="48"/>
  <c r="P51" i="47"/>
  <c r="K80" i="43"/>
  <c r="E68" i="47"/>
  <c r="J71" i="39"/>
  <c r="L71" i="35"/>
  <c r="D71" i="39"/>
  <c r="F133" i="27"/>
  <c r="J133" i="27"/>
  <c r="H73" i="26"/>
  <c r="H170" i="6" s="1"/>
  <c r="H68" i="6"/>
  <c r="H141" i="6" s="1"/>
  <c r="B226" i="19"/>
  <c r="I95" i="51"/>
  <c r="D72" i="51"/>
  <c r="O72" i="52"/>
  <c r="N51" i="48"/>
  <c r="D51" i="47"/>
  <c r="L68" i="47"/>
  <c r="E80" i="43"/>
  <c r="M80" i="43"/>
  <c r="F71" i="39"/>
  <c r="B72" i="53"/>
  <c r="J72" i="53"/>
  <c r="L50" i="35"/>
  <c r="H71" i="39"/>
  <c r="F71" i="35"/>
  <c r="N133" i="27"/>
  <c r="B143" i="27"/>
  <c r="B153" i="27"/>
  <c r="N153" i="27"/>
  <c r="G137" i="25"/>
  <c r="G129" i="25" s="1"/>
  <c r="C180" i="25"/>
  <c r="C59" i="22"/>
  <c r="K180" i="25"/>
  <c r="K59" i="22"/>
  <c r="G151" i="25"/>
  <c r="G152" i="25"/>
  <c r="G155" i="25"/>
  <c r="C191" i="25"/>
  <c r="C60" i="22"/>
  <c r="K191" i="25"/>
  <c r="K60" i="22"/>
  <c r="G169" i="25"/>
  <c r="C202" i="25"/>
  <c r="C61" i="22"/>
  <c r="K202" i="25"/>
  <c r="K61" i="22"/>
  <c r="P180" i="23"/>
  <c r="P191" i="23"/>
  <c r="P202" i="23"/>
  <c r="H94" i="18"/>
  <c r="F214" i="19"/>
  <c r="N88" i="18"/>
  <c r="F226" i="19"/>
  <c r="F237" i="19"/>
  <c r="N60" i="6"/>
  <c r="N133" i="6" s="1"/>
  <c r="K71" i="39"/>
  <c r="C71" i="35"/>
  <c r="G71" i="35"/>
  <c r="K71" i="35"/>
  <c r="O71" i="35"/>
  <c r="L133" i="27"/>
  <c r="H143" i="27"/>
  <c r="B180" i="23"/>
  <c r="B191" i="23"/>
  <c r="B202" i="23"/>
  <c r="J94" i="18"/>
  <c r="D88" i="18"/>
  <c r="P214" i="19"/>
  <c r="L226" i="19"/>
  <c r="L237" i="19"/>
  <c r="B100" i="18"/>
  <c r="B163" i="6" s="1"/>
  <c r="J100" i="18"/>
  <c r="J163" i="6" s="1"/>
  <c r="B101" i="18"/>
  <c r="B164" i="6" s="1"/>
  <c r="J101" i="18"/>
  <c r="J164" i="6" s="1"/>
  <c r="J95" i="29"/>
  <c r="E98" i="14"/>
  <c r="E159" i="6" s="1"/>
  <c r="E104" i="6"/>
  <c r="E100" i="14"/>
  <c r="E161" i="6" s="1"/>
  <c r="E106" i="6"/>
  <c r="O239" i="15"/>
  <c r="O249" i="15"/>
  <c r="K145" i="11"/>
  <c r="K112" i="31"/>
  <c r="D74" i="26"/>
  <c r="D171" i="6" s="1"/>
  <c r="D116" i="6"/>
  <c r="L74" i="26"/>
  <c r="L171" i="6" s="1"/>
  <c r="L116" i="6"/>
  <c r="D47" i="9"/>
  <c r="D75" i="26"/>
  <c r="D172" i="6" s="1"/>
  <c r="D117" i="6"/>
  <c r="L75" i="26"/>
  <c r="L172" i="6" s="1"/>
  <c r="L117" i="6"/>
  <c r="D76" i="26"/>
  <c r="D173" i="6" s="1"/>
  <c r="D118" i="6"/>
  <c r="L76" i="26"/>
  <c r="L173" i="6" s="1"/>
  <c r="L118" i="6"/>
  <c r="H220" i="15"/>
  <c r="J57" i="10"/>
  <c r="J58" i="10"/>
  <c r="N134" i="11"/>
  <c r="N145" i="11"/>
  <c r="F112" i="31"/>
  <c r="N112" i="31"/>
  <c r="H78" i="18"/>
  <c r="H108" i="6"/>
  <c r="P78" i="18"/>
  <c r="P108" i="6"/>
  <c r="G98" i="14"/>
  <c r="G159" i="6" s="1"/>
  <c r="G104" i="6"/>
  <c r="O100" i="14"/>
  <c r="O161" i="6" s="1"/>
  <c r="O106" i="6"/>
  <c r="C220" i="15"/>
  <c r="G134" i="11"/>
  <c r="D57" i="10"/>
  <c r="D58" i="10"/>
  <c r="D61" i="10"/>
  <c r="H129" i="6"/>
  <c r="I112" i="31"/>
  <c r="N47" i="9"/>
  <c r="E78" i="18"/>
  <c r="E100" i="18"/>
  <c r="E163" i="6" s="1"/>
  <c r="E108" i="6"/>
  <c r="E157" i="21"/>
  <c r="M78" i="18"/>
  <c r="M100" i="18"/>
  <c r="M163" i="6" s="1"/>
  <c r="M108" i="6"/>
  <c r="E101" i="18"/>
  <c r="E164" i="6" s="1"/>
  <c r="E109" i="6"/>
  <c r="H166" i="6"/>
  <c r="G53" i="10"/>
  <c r="G65" i="10"/>
  <c r="G154" i="6" s="1"/>
  <c r="G99" i="6"/>
  <c r="K115" i="13"/>
  <c r="J61" i="10"/>
  <c r="E98" i="13"/>
  <c r="I98" i="13"/>
  <c r="H128" i="6"/>
  <c r="N78" i="18"/>
  <c r="N108" i="6"/>
  <c r="G112" i="31"/>
  <c r="B103" i="6"/>
  <c r="B97" i="14"/>
  <c r="B158" i="6" s="1"/>
  <c r="L128" i="6"/>
  <c r="H51" i="47"/>
  <c r="I80" i="43"/>
  <c r="Q80" i="43"/>
  <c r="Q68" i="47"/>
  <c r="N71" i="39"/>
  <c r="H50" i="35"/>
  <c r="P50" i="35"/>
  <c r="P71" i="39"/>
  <c r="I71" i="35"/>
  <c r="M71" i="35"/>
  <c r="Q71" i="35"/>
  <c r="B133" i="27"/>
  <c r="N143" i="27"/>
  <c r="D73" i="26"/>
  <c r="D170" i="6" s="1"/>
  <c r="D68" i="6"/>
  <c r="D141" i="6" s="1"/>
  <c r="P68" i="6"/>
  <c r="P141" i="6" s="1"/>
  <c r="G180" i="25"/>
  <c r="G59" i="22"/>
  <c r="O180" i="25"/>
  <c r="O59" i="22"/>
  <c r="G191" i="25"/>
  <c r="G60" i="22"/>
  <c r="O191" i="25"/>
  <c r="O60" i="22"/>
  <c r="G202" i="25"/>
  <c r="G61" i="22"/>
  <c r="O202" i="25"/>
  <c r="O61" i="22"/>
  <c r="H180" i="23"/>
  <c r="H191" i="23"/>
  <c r="H202" i="23"/>
  <c r="P94" i="18"/>
  <c r="F88" i="18"/>
  <c r="N214" i="19"/>
  <c r="N226" i="19"/>
  <c r="N237" i="19"/>
  <c r="G50" i="39"/>
  <c r="O71" i="39"/>
  <c r="H133" i="27"/>
  <c r="L143" i="27"/>
  <c r="H153" i="27"/>
  <c r="L153" i="27"/>
  <c r="J180" i="23"/>
  <c r="J191" i="23"/>
  <c r="J202" i="23"/>
  <c r="B94" i="18"/>
  <c r="H214" i="19"/>
  <c r="L88" i="18"/>
  <c r="D226" i="19"/>
  <c r="D237" i="19"/>
  <c r="B60" i="6"/>
  <c r="B133" i="6" s="1"/>
  <c r="F100" i="18"/>
  <c r="F163" i="6" s="1"/>
  <c r="N100" i="18"/>
  <c r="N163" i="6" s="1"/>
  <c r="B95" i="29"/>
  <c r="M98" i="14"/>
  <c r="M159" i="6" s="1"/>
  <c r="M104" i="6"/>
  <c r="M100" i="14"/>
  <c r="M161" i="6" s="1"/>
  <c r="M106" i="6"/>
  <c r="P57" i="10"/>
  <c r="P58" i="10"/>
  <c r="P61" i="10"/>
  <c r="C112" i="31"/>
  <c r="H74" i="26"/>
  <c r="H171" i="6" s="1"/>
  <c r="H116" i="6"/>
  <c r="P74" i="26"/>
  <c r="P171" i="6" s="1"/>
  <c r="P116" i="6"/>
  <c r="L47" i="9"/>
  <c r="H75" i="26"/>
  <c r="H172" i="6" s="1"/>
  <c r="H117" i="6"/>
  <c r="P75" i="26"/>
  <c r="P172" i="6" s="1"/>
  <c r="P117" i="6"/>
  <c r="H76" i="26"/>
  <c r="H173" i="6" s="1"/>
  <c r="H118" i="6"/>
  <c r="P76" i="26"/>
  <c r="P173" i="6" s="1"/>
  <c r="P118" i="6"/>
  <c r="M111" i="6"/>
  <c r="I58" i="22"/>
  <c r="I76" i="22"/>
  <c r="I167" i="6" s="1"/>
  <c r="I112" i="6"/>
  <c r="Q58" i="22"/>
  <c r="Q76" i="22"/>
  <c r="Q167" i="6" s="1"/>
  <c r="Q112" i="6"/>
  <c r="I78" i="22"/>
  <c r="I169" i="6" s="1"/>
  <c r="I114" i="6"/>
  <c r="Q78" i="22"/>
  <c r="Q169" i="6" s="1"/>
  <c r="Q114" i="6"/>
  <c r="P220" i="15"/>
  <c r="D229" i="15"/>
  <c r="H229" i="15"/>
  <c r="L229" i="15"/>
  <c r="P229" i="15"/>
  <c r="D239" i="15"/>
  <c r="H239" i="15"/>
  <c r="L239" i="15"/>
  <c r="P239" i="15"/>
  <c r="D249" i="15"/>
  <c r="H249" i="15"/>
  <c r="L249" i="15"/>
  <c r="P249" i="15"/>
  <c r="J97" i="14"/>
  <c r="J158" i="6" s="1"/>
  <c r="F134" i="11"/>
  <c r="F145" i="11"/>
  <c r="J112" i="31"/>
  <c r="D78" i="18"/>
  <c r="D108" i="6"/>
  <c r="L78" i="18"/>
  <c r="L108" i="6"/>
  <c r="O98" i="14"/>
  <c r="O159" i="6" s="1"/>
  <c r="O104" i="6"/>
  <c r="G100" i="14"/>
  <c r="G161" i="6" s="1"/>
  <c r="G106" i="6"/>
  <c r="P129" i="6"/>
  <c r="P72" i="53"/>
  <c r="Q112" i="31"/>
  <c r="F47" i="9"/>
  <c r="I78" i="18"/>
  <c r="I100" i="18"/>
  <c r="I163" i="6" s="1"/>
  <c r="I108" i="6"/>
  <c r="Q78" i="18"/>
  <c r="Q100" i="18"/>
  <c r="Q163" i="6" s="1"/>
  <c r="Q108" i="6"/>
  <c r="E175" i="21"/>
  <c r="M101" i="18"/>
  <c r="M164" i="6" s="1"/>
  <c r="M109" i="6"/>
  <c r="C98" i="13"/>
  <c r="K98" i="13"/>
  <c r="C115" i="13"/>
  <c r="B220" i="15"/>
  <c r="H134" i="11"/>
  <c r="H145" i="11"/>
  <c r="P98" i="6"/>
  <c r="P64" i="10"/>
  <c r="P153" i="6" s="1"/>
  <c r="O53" i="10"/>
  <c r="O65" i="10"/>
  <c r="O154" i="6" s="1"/>
  <c r="O99" i="6"/>
  <c r="G66" i="10"/>
  <c r="G155" i="6" s="1"/>
  <c r="G100" i="6"/>
  <c r="O66" i="10"/>
  <c r="O155" i="6" s="1"/>
  <c r="O100" i="6"/>
  <c r="I77" i="22"/>
  <c r="I168" i="6" s="1"/>
  <c r="I113" i="6"/>
  <c r="Q101" i="18"/>
  <c r="Q164" i="6" s="1"/>
  <c r="Q109" i="6"/>
  <c r="N220" i="15"/>
  <c r="B229" i="15"/>
  <c r="F229" i="15"/>
  <c r="J229" i="15"/>
  <c r="N229" i="15"/>
  <c r="B239" i="15"/>
  <c r="F239" i="15"/>
  <c r="J239" i="15"/>
  <c r="N239" i="15"/>
  <c r="B249" i="15"/>
  <c r="F249" i="15"/>
  <c r="J249" i="15"/>
  <c r="N249" i="15"/>
  <c r="N103" i="6"/>
  <c r="N97" i="14"/>
  <c r="N158" i="6" s="1"/>
  <c r="L134" i="11"/>
  <c r="L145" i="11"/>
  <c r="K53" i="10"/>
  <c r="K65" i="10"/>
  <c r="K154" i="6" s="1"/>
  <c r="K99" i="6"/>
  <c r="E66" i="10"/>
  <c r="E155" i="6" s="1"/>
  <c r="E100" i="6"/>
  <c r="M66" i="10"/>
  <c r="M155" i="6" s="1"/>
  <c r="M100" i="6"/>
  <c r="J128" i="6"/>
  <c r="F220" i="15"/>
  <c r="N101" i="6"/>
  <c r="D134" i="11"/>
  <c r="D145" i="11"/>
  <c r="H98" i="6"/>
  <c r="H64" i="10"/>
  <c r="H153" i="6" s="1"/>
  <c r="C53" i="10"/>
  <c r="C65" i="10"/>
  <c r="C154" i="6" s="1"/>
  <c r="C99" i="6"/>
  <c r="E53" i="10"/>
  <c r="E65" i="10"/>
  <c r="E154" i="6" s="1"/>
  <c r="E99" i="6"/>
  <c r="I53" i="10"/>
  <c r="I65" i="10"/>
  <c r="I154" i="6" s="1"/>
  <c r="I99" i="6"/>
  <c r="M53" i="10"/>
  <c r="M65" i="10"/>
  <c r="M154" i="6" s="1"/>
  <c r="M99" i="6"/>
  <c r="Q53" i="10"/>
  <c r="Q65" i="10"/>
  <c r="Q154" i="6" s="1"/>
  <c r="Q99" i="6"/>
  <c r="I66" i="10"/>
  <c r="I155" i="6" s="1"/>
  <c r="I100" i="6"/>
  <c r="Q66" i="10"/>
  <c r="Q155" i="6" s="1"/>
  <c r="Q100" i="6"/>
  <c r="B128" i="6"/>
  <c r="F73" i="26" l="1"/>
  <c r="F170" i="6" s="1"/>
  <c r="L73" i="26"/>
  <c r="L170" i="6" s="1"/>
  <c r="P73" i="26"/>
  <c r="P170" i="6" s="1"/>
  <c r="N50" i="6"/>
  <c r="O129" i="25"/>
  <c r="O162" i="25"/>
  <c r="N73" i="26"/>
  <c r="N170" i="6" s="1"/>
  <c r="H5" i="8"/>
  <c r="H43" i="8" s="1"/>
  <c r="B73" i="26"/>
  <c r="B170" i="6" s="1"/>
  <c r="C47" i="8"/>
  <c r="K143" i="25"/>
  <c r="G162" i="25"/>
  <c r="M5" i="8"/>
  <c r="M44" i="8" s="1"/>
  <c r="J103" i="6"/>
  <c r="C44" i="8"/>
  <c r="O26" i="7"/>
  <c r="O5" i="7" s="1"/>
  <c r="E26" i="7"/>
  <c r="E5" i="7" s="1"/>
  <c r="I26" i="7"/>
  <c r="I5" i="7" s="1"/>
  <c r="N95" i="14"/>
  <c r="N156" i="6" s="1"/>
  <c r="I5" i="9"/>
  <c r="I51" i="9" s="1"/>
  <c r="C5" i="9"/>
  <c r="C51" i="9" s="1"/>
  <c r="B5" i="8"/>
  <c r="B41" i="8" s="1"/>
  <c r="C43" i="8"/>
  <c r="P5" i="8"/>
  <c r="N5" i="8"/>
  <c r="N41" i="8" s="1"/>
  <c r="F5" i="8"/>
  <c r="F41" i="8" s="1"/>
  <c r="M26" i="7"/>
  <c r="M5" i="7" s="1"/>
  <c r="M45" i="7" s="1"/>
  <c r="K26" i="7"/>
  <c r="K5" i="7" s="1"/>
  <c r="K46" i="7" s="1"/>
  <c r="C26" i="7"/>
  <c r="C5" i="7" s="1"/>
  <c r="C41" i="7" s="1"/>
  <c r="K51" i="9"/>
  <c r="K53" i="9"/>
  <c r="K52" i="9"/>
  <c r="G5" i="9"/>
  <c r="G51" i="9" s="1"/>
  <c r="E5" i="9"/>
  <c r="E52" i="9" s="1"/>
  <c r="D5" i="9"/>
  <c r="D52" i="9" s="1"/>
  <c r="F5" i="9"/>
  <c r="F52" i="9" s="1"/>
  <c r="G42" i="8"/>
  <c r="G44" i="8"/>
  <c r="G45" i="8"/>
  <c r="G41" i="8"/>
  <c r="G46" i="8"/>
  <c r="G47" i="8"/>
  <c r="G43" i="8"/>
  <c r="K43" i="8"/>
  <c r="K46" i="8"/>
  <c r="K47" i="8"/>
  <c r="K45" i="8"/>
  <c r="K44" i="8"/>
  <c r="K42" i="8"/>
  <c r="K41" i="8"/>
  <c r="J5" i="8"/>
  <c r="J44" i="8" s="1"/>
  <c r="O5" i="8"/>
  <c r="E5" i="8"/>
  <c r="E42" i="8" s="1"/>
  <c r="D5" i="8"/>
  <c r="D47" i="8" s="1"/>
  <c r="Q5" i="7"/>
  <c r="O51" i="9"/>
  <c r="O52" i="9"/>
  <c r="O53" i="9"/>
  <c r="M53" i="9"/>
  <c r="M52" i="9"/>
  <c r="Q47" i="8"/>
  <c r="Q41" i="8"/>
  <c r="Q42" i="8"/>
  <c r="Q43" i="8"/>
  <c r="Q44" i="8"/>
  <c r="Q46" i="8"/>
  <c r="Q45" i="8"/>
  <c r="O115" i="6"/>
  <c r="J115" i="6"/>
  <c r="J73" i="26"/>
  <c r="J170" i="6" s="1"/>
  <c r="E162" i="25"/>
  <c r="C162" i="25"/>
  <c r="O143" i="25"/>
  <c r="C143" i="25"/>
  <c r="F101" i="6"/>
  <c r="F26" i="7"/>
  <c r="F5" i="7" s="1"/>
  <c r="D95" i="14"/>
  <c r="D156" i="6" s="1"/>
  <c r="F103" i="6"/>
  <c r="J95" i="14"/>
  <c r="J156" i="6" s="1"/>
  <c r="F95" i="14"/>
  <c r="F156" i="6" s="1"/>
  <c r="B50" i="6"/>
  <c r="F97" i="14"/>
  <c r="F158" i="6" s="1"/>
  <c r="P26" i="7"/>
  <c r="P5" i="7" s="1"/>
  <c r="B26" i="7"/>
  <c r="B5" i="7" s="1"/>
  <c r="B47" i="7" s="1"/>
  <c r="G26" i="7"/>
  <c r="L26" i="7"/>
  <c r="L5" i="7" s="1"/>
  <c r="H26" i="7"/>
  <c r="H5" i="7" s="1"/>
  <c r="B95" i="14"/>
  <c r="B156" i="6" s="1"/>
  <c r="D26" i="7"/>
  <c r="D5" i="7" s="1"/>
  <c r="P97" i="14"/>
  <c r="P158" i="6" s="1"/>
  <c r="P103" i="6"/>
  <c r="P72" i="14"/>
  <c r="J26" i="7"/>
  <c r="J5" i="7" s="1"/>
  <c r="N26" i="7"/>
  <c r="N5" i="7" s="1"/>
  <c r="Q52" i="9"/>
  <c r="Q53" i="9"/>
  <c r="Q51" i="9"/>
  <c r="J51" i="9"/>
  <c r="J52" i="9"/>
  <c r="L101" i="6"/>
  <c r="L95" i="14"/>
  <c r="H50" i="6"/>
  <c r="E114" i="6"/>
  <c r="E78" i="22"/>
  <c r="E169" i="6" s="1"/>
  <c r="G143" i="25"/>
  <c r="C42" i="8"/>
  <c r="D50" i="6"/>
  <c r="C46" i="8"/>
  <c r="C41" i="8"/>
  <c r="E58" i="22"/>
  <c r="K162" i="25"/>
  <c r="L42" i="8"/>
  <c r="L45" i="8"/>
  <c r="L41" i="8"/>
  <c r="L43" i="8"/>
  <c r="L44" i="8"/>
  <c r="L46" i="8"/>
  <c r="F50" i="6"/>
  <c r="N52" i="9"/>
  <c r="D44" i="8"/>
  <c r="J53" i="9"/>
  <c r="K50" i="6"/>
  <c r="N166" i="6"/>
  <c r="M50" i="6"/>
  <c r="O101" i="18"/>
  <c r="O164" i="6" s="1"/>
  <c r="O109" i="6"/>
  <c r="J50" i="6"/>
  <c r="P50" i="6"/>
  <c r="M51" i="9"/>
  <c r="O78" i="18"/>
  <c r="O100" i="18"/>
  <c r="O163" i="6" s="1"/>
  <c r="O108" i="6"/>
  <c r="Q141" i="6"/>
  <c r="Q50" i="6"/>
  <c r="O175" i="21"/>
  <c r="G50" i="6"/>
  <c r="H103" i="6"/>
  <c r="H72" i="14"/>
  <c r="H97" i="14"/>
  <c r="H158" i="6" s="1"/>
  <c r="C50" i="6"/>
  <c r="I141" i="6"/>
  <c r="I50" i="6"/>
  <c r="O50" i="6"/>
  <c r="E141" i="6"/>
  <c r="E50" i="6"/>
  <c r="E98" i="6"/>
  <c r="E64" i="10"/>
  <c r="E153" i="6" s="1"/>
  <c r="M107" i="6"/>
  <c r="M99" i="18"/>
  <c r="M162" i="6" s="1"/>
  <c r="I97" i="14"/>
  <c r="I158" i="6" s="1"/>
  <c r="I103" i="6"/>
  <c r="I72" i="14"/>
  <c r="I98" i="6"/>
  <c r="I64" i="10"/>
  <c r="I153" i="6" s="1"/>
  <c r="K98" i="6"/>
  <c r="K64" i="10"/>
  <c r="K153" i="6" s="1"/>
  <c r="O58" i="22"/>
  <c r="O76" i="22"/>
  <c r="O167" i="6" s="1"/>
  <c r="O112" i="6"/>
  <c r="N107" i="6"/>
  <c r="N97" i="6" s="1"/>
  <c r="N53" i="9"/>
  <c r="K77" i="22"/>
  <c r="K168" i="6" s="1"/>
  <c r="K113" i="6"/>
  <c r="K58" i="22"/>
  <c r="K76" i="22"/>
  <c r="K167" i="6" s="1"/>
  <c r="K112" i="6"/>
  <c r="K97" i="14"/>
  <c r="K158" i="6" s="1"/>
  <c r="K103" i="6"/>
  <c r="K72" i="14"/>
  <c r="L47" i="8"/>
  <c r="P53" i="9"/>
  <c r="Q97" i="14"/>
  <c r="Q158" i="6" s="1"/>
  <c r="Q103" i="6"/>
  <c r="Q72" i="14"/>
  <c r="B107" i="6"/>
  <c r="B97" i="6" s="1"/>
  <c r="O78" i="22"/>
  <c r="O169" i="6" s="1"/>
  <c r="O114" i="6"/>
  <c r="O77" i="22"/>
  <c r="O168" i="6" s="1"/>
  <c r="O113" i="6"/>
  <c r="G58" i="22"/>
  <c r="G76" i="22"/>
  <c r="G167" i="6" s="1"/>
  <c r="G112" i="6"/>
  <c r="K78" i="22"/>
  <c r="K169" i="6" s="1"/>
  <c r="K114" i="6"/>
  <c r="M98" i="6"/>
  <c r="M64" i="10"/>
  <c r="M153" i="6" s="1"/>
  <c r="C98" i="6"/>
  <c r="C64" i="10"/>
  <c r="C153" i="6" s="1"/>
  <c r="O98" i="6"/>
  <c r="O64" i="10"/>
  <c r="O153" i="6" s="1"/>
  <c r="I107" i="6"/>
  <c r="I99" i="18"/>
  <c r="I162" i="6" s="1"/>
  <c r="O97" i="14"/>
  <c r="O158" i="6" s="1"/>
  <c r="O103" i="6"/>
  <c r="O72" i="14"/>
  <c r="D107" i="6"/>
  <c r="D97" i="6" s="1"/>
  <c r="D99" i="18"/>
  <c r="D162" i="6" s="1"/>
  <c r="G78" i="22"/>
  <c r="G169" i="6" s="1"/>
  <c r="G114" i="6"/>
  <c r="G77" i="22"/>
  <c r="G168" i="6" s="1"/>
  <c r="G113" i="6"/>
  <c r="P107" i="6"/>
  <c r="P99" i="18"/>
  <c r="P162" i="6" s="1"/>
  <c r="N99" i="18"/>
  <c r="C78" i="22"/>
  <c r="C169" i="6" s="1"/>
  <c r="C114" i="6"/>
  <c r="L50" i="6"/>
  <c r="H52" i="9"/>
  <c r="C97" i="14"/>
  <c r="C158" i="6" s="1"/>
  <c r="C103" i="6"/>
  <c r="C72" i="14"/>
  <c r="F107" i="6"/>
  <c r="L107" i="6"/>
  <c r="L99" i="18"/>
  <c r="L162" i="6" s="1"/>
  <c r="Q111" i="6"/>
  <c r="Q75" i="22"/>
  <c r="Q166" i="6" s="1"/>
  <c r="G98" i="6"/>
  <c r="G64" i="10"/>
  <c r="G153" i="6" s="1"/>
  <c r="E107" i="6"/>
  <c r="E99" i="18"/>
  <c r="E162" i="6" s="1"/>
  <c r="G97" i="14"/>
  <c r="G158" i="6" s="1"/>
  <c r="G103" i="6"/>
  <c r="G72" i="14"/>
  <c r="H107" i="6"/>
  <c r="H99" i="18"/>
  <c r="H162" i="6" s="1"/>
  <c r="C58" i="22"/>
  <c r="C76" i="22"/>
  <c r="C167" i="6" s="1"/>
  <c r="C112" i="6"/>
  <c r="Q98" i="6"/>
  <c r="Q64" i="10"/>
  <c r="Q153" i="6" s="1"/>
  <c r="Q107" i="6"/>
  <c r="Q99" i="18"/>
  <c r="Q162" i="6" s="1"/>
  <c r="I111" i="6"/>
  <c r="I75" i="22"/>
  <c r="I166" i="6" s="1"/>
  <c r="M97" i="14"/>
  <c r="M158" i="6" s="1"/>
  <c r="M103" i="6"/>
  <c r="M72" i="14"/>
  <c r="E97" i="14"/>
  <c r="E158" i="6" s="1"/>
  <c r="E103" i="6"/>
  <c r="E72" i="14"/>
  <c r="C77" i="22"/>
  <c r="C168" i="6" s="1"/>
  <c r="C113" i="6"/>
  <c r="B5" i="9"/>
  <c r="B52" i="9" s="1"/>
  <c r="J107" i="6"/>
  <c r="F97" i="6" l="1"/>
  <c r="Q46" i="9"/>
  <c r="H45" i="8"/>
  <c r="H42" i="8"/>
  <c r="H47" i="8"/>
  <c r="H46" i="8"/>
  <c r="H44" i="8"/>
  <c r="H41" i="8"/>
  <c r="K42" i="7"/>
  <c r="K45" i="7"/>
  <c r="K47" i="7"/>
  <c r="K43" i="7"/>
  <c r="J97" i="6"/>
  <c r="M41" i="8"/>
  <c r="M46" i="8"/>
  <c r="M42" i="8"/>
  <c r="M43" i="8"/>
  <c r="F47" i="8"/>
  <c r="M47" i="8"/>
  <c r="M45" i="8"/>
  <c r="C46" i="7"/>
  <c r="O45" i="7"/>
  <c r="C44" i="7"/>
  <c r="O44" i="7"/>
  <c r="O46" i="7"/>
  <c r="C45" i="7"/>
  <c r="K41" i="7"/>
  <c r="B42" i="8"/>
  <c r="B44" i="8"/>
  <c r="J43" i="8"/>
  <c r="O47" i="7"/>
  <c r="O41" i="7"/>
  <c r="K44" i="7"/>
  <c r="I52" i="9"/>
  <c r="C47" i="7"/>
  <c r="K46" i="9"/>
  <c r="I53" i="9"/>
  <c r="G52" i="9"/>
  <c r="C53" i="9"/>
  <c r="C52" i="9"/>
  <c r="K40" i="8"/>
  <c r="N44" i="8"/>
  <c r="B43" i="8"/>
  <c r="F43" i="8"/>
  <c r="B47" i="8"/>
  <c r="F46" i="8"/>
  <c r="N42" i="8"/>
  <c r="N46" i="8"/>
  <c r="N47" i="8"/>
  <c r="F45" i="8"/>
  <c r="G40" i="8"/>
  <c r="B45" i="8"/>
  <c r="N45" i="8"/>
  <c r="B46" i="8"/>
  <c r="F42" i="8"/>
  <c r="M47" i="7"/>
  <c r="E53" i="9"/>
  <c r="G53" i="9"/>
  <c r="M46" i="9"/>
  <c r="F44" i="8"/>
  <c r="N43" i="8"/>
  <c r="E41" i="8"/>
  <c r="C42" i="7"/>
  <c r="C43" i="7"/>
  <c r="O42" i="7"/>
  <c r="O43" i="7"/>
  <c r="D53" i="9"/>
  <c r="F53" i="9"/>
  <c r="N47" i="7"/>
  <c r="E51" i="9"/>
  <c r="F51" i="9"/>
  <c r="O46" i="9"/>
  <c r="D51" i="9"/>
  <c r="D46" i="8"/>
  <c r="O46" i="8"/>
  <c r="O44" i="8"/>
  <c r="O42" i="8"/>
  <c r="O41" i="8"/>
  <c r="O43" i="8"/>
  <c r="O47" i="8"/>
  <c r="D42" i="8"/>
  <c r="J46" i="8"/>
  <c r="D41" i="8"/>
  <c r="Q40" i="8"/>
  <c r="O45" i="8"/>
  <c r="E45" i="8"/>
  <c r="E46" i="8"/>
  <c r="J45" i="8"/>
  <c r="J41" i="8"/>
  <c r="E44" i="8"/>
  <c r="E47" i="8"/>
  <c r="E43" i="8"/>
  <c r="J47" i="8"/>
  <c r="J42" i="8"/>
  <c r="D43" i="8"/>
  <c r="D45" i="8"/>
  <c r="F47" i="7"/>
  <c r="C40" i="8"/>
  <c r="L47" i="7"/>
  <c r="B152" i="6"/>
  <c r="P101" i="6"/>
  <c r="P97" i="6" s="1"/>
  <c r="P152" i="6" s="1"/>
  <c r="P95" i="14"/>
  <c r="P156" i="6" s="1"/>
  <c r="G5" i="7"/>
  <c r="G47" i="7" s="1"/>
  <c r="L97" i="6"/>
  <c r="H47" i="7"/>
  <c r="D152" i="6"/>
  <c r="J47" i="7"/>
  <c r="N46" i="9"/>
  <c r="J46" i="9"/>
  <c r="L40" i="8"/>
  <c r="E75" i="22"/>
  <c r="E166" i="6" s="1"/>
  <c r="E111" i="6"/>
  <c r="M42" i="7"/>
  <c r="M46" i="7"/>
  <c r="L156" i="6"/>
  <c r="E47" i="7"/>
  <c r="M44" i="7"/>
  <c r="I47" i="8"/>
  <c r="I44" i="8"/>
  <c r="I45" i="8"/>
  <c r="I41" i="8"/>
  <c r="I43" i="8"/>
  <c r="I46" i="8"/>
  <c r="I42" i="8"/>
  <c r="H101" i="6"/>
  <c r="H97" i="6" s="1"/>
  <c r="H152" i="6" s="1"/>
  <c r="H95" i="14"/>
  <c r="H156" i="6" s="1"/>
  <c r="E43" i="7"/>
  <c r="E44" i="7"/>
  <c r="E41" i="7"/>
  <c r="E42" i="7"/>
  <c r="E45" i="7"/>
  <c r="E46" i="7"/>
  <c r="O107" i="6"/>
  <c r="O99" i="18"/>
  <c r="O162" i="6" s="1"/>
  <c r="M43" i="7"/>
  <c r="M41" i="7"/>
  <c r="H53" i="9"/>
  <c r="F152" i="6"/>
  <c r="N152" i="6"/>
  <c r="M95" i="14"/>
  <c r="M156" i="6" s="1"/>
  <c r="M101" i="6"/>
  <c r="M97" i="6" s="1"/>
  <c r="L52" i="9"/>
  <c r="L51" i="9"/>
  <c r="N41" i="7"/>
  <c r="N42" i="7"/>
  <c r="N43" i="7"/>
  <c r="N44" i="7"/>
  <c r="N46" i="7"/>
  <c r="N45" i="7"/>
  <c r="C95" i="14"/>
  <c r="C156" i="6" s="1"/>
  <c r="C101" i="6"/>
  <c r="O95" i="14"/>
  <c r="O156" i="6" s="1"/>
  <c r="O101" i="6"/>
  <c r="K111" i="6"/>
  <c r="K75" i="22"/>
  <c r="K166" i="6" s="1"/>
  <c r="O111" i="6"/>
  <c r="O75" i="22"/>
  <c r="O166" i="6" s="1"/>
  <c r="L41" i="7"/>
  <c r="L42" i="7"/>
  <c r="L43" i="7"/>
  <c r="L44" i="7"/>
  <c r="L46" i="7"/>
  <c r="L45" i="7"/>
  <c r="C111" i="6"/>
  <c r="C75" i="22"/>
  <c r="C166" i="6" s="1"/>
  <c r="B53" i="9"/>
  <c r="B51" i="9"/>
  <c r="E95" i="14"/>
  <c r="E156" i="6" s="1"/>
  <c r="E101" i="6"/>
  <c r="G95" i="14"/>
  <c r="G156" i="6" s="1"/>
  <c r="G101" i="6"/>
  <c r="L53" i="9"/>
  <c r="P41" i="7"/>
  <c r="P42" i="7"/>
  <c r="P43" i="7"/>
  <c r="P44" i="7"/>
  <c r="P46" i="7"/>
  <c r="P45" i="7"/>
  <c r="N162" i="6"/>
  <c r="P43" i="8"/>
  <c r="P44" i="8"/>
  <c r="P46" i="8"/>
  <c r="P42" i="8"/>
  <c r="P41" i="8"/>
  <c r="P45" i="8"/>
  <c r="D41" i="7"/>
  <c r="D42" i="7"/>
  <c r="D43" i="7"/>
  <c r="D44" i="7"/>
  <c r="D46" i="7"/>
  <c r="D45" i="7"/>
  <c r="P51" i="9"/>
  <c r="P52" i="9"/>
  <c r="K95" i="14"/>
  <c r="K156" i="6" s="1"/>
  <c r="K101" i="6"/>
  <c r="K97" i="6" s="1"/>
  <c r="B41" i="7"/>
  <c r="B42" i="7"/>
  <c r="B43" i="7"/>
  <c r="B44" i="7"/>
  <c r="B46" i="7"/>
  <c r="B45" i="7"/>
  <c r="F41" i="7"/>
  <c r="F42" i="7"/>
  <c r="F43" i="7"/>
  <c r="F44" i="7"/>
  <c r="F46" i="7"/>
  <c r="F45" i="7"/>
  <c r="I95" i="14"/>
  <c r="I156" i="6" s="1"/>
  <c r="I101" i="6"/>
  <c r="I97" i="6" s="1"/>
  <c r="H51" i="9"/>
  <c r="P47" i="7"/>
  <c r="H41" i="7"/>
  <c r="H42" i="7"/>
  <c r="H43" i="7"/>
  <c r="H44" i="7"/>
  <c r="H46" i="7"/>
  <c r="H45" i="7"/>
  <c r="D47" i="7"/>
  <c r="P47" i="8"/>
  <c r="G111" i="6"/>
  <c r="G75" i="22"/>
  <c r="G166" i="6" s="1"/>
  <c r="Q95" i="14"/>
  <c r="Q156" i="6" s="1"/>
  <c r="Q101" i="6"/>
  <c r="Q97" i="6" s="1"/>
  <c r="J41" i="7"/>
  <c r="J42" i="7"/>
  <c r="J43" i="7"/>
  <c r="J44" i="7"/>
  <c r="J46" i="7"/>
  <c r="J45" i="7"/>
  <c r="H40" i="8" l="1"/>
  <c r="C97" i="6"/>
  <c r="C46" i="9"/>
  <c r="F46" i="9"/>
  <c r="M40" i="8"/>
  <c r="K40" i="7"/>
  <c r="J152" i="6"/>
  <c r="I46" i="9"/>
  <c r="E97" i="6"/>
  <c r="D46" i="9"/>
  <c r="F40" i="8"/>
  <c r="N40" i="8"/>
  <c r="B40" i="8"/>
  <c r="G46" i="9"/>
  <c r="E46" i="9"/>
  <c r="E40" i="8"/>
  <c r="C40" i="7"/>
  <c r="O40" i="7"/>
  <c r="J40" i="8"/>
  <c r="D40" i="8"/>
  <c r="O40" i="8"/>
  <c r="O97" i="6"/>
  <c r="O152" i="6" s="1"/>
  <c r="L152" i="6"/>
  <c r="G41" i="7"/>
  <c r="G46" i="7"/>
  <c r="G44" i="7"/>
  <c r="G43" i="7"/>
  <c r="G45" i="7"/>
  <c r="G42" i="7"/>
  <c r="G97" i="6"/>
  <c r="G152" i="6" s="1"/>
  <c r="M40" i="7"/>
  <c r="E40" i="7"/>
  <c r="B40" i="7"/>
  <c r="I43" i="7"/>
  <c r="I44" i="7"/>
  <c r="I41" i="7"/>
  <c r="I45" i="7"/>
  <c r="I42" i="7"/>
  <c r="I46" i="7"/>
  <c r="H46" i="9"/>
  <c r="I47" i="7"/>
  <c r="Q42" i="7"/>
  <c r="Q45" i="7"/>
  <c r="Q44" i="7"/>
  <c r="Q43" i="7"/>
  <c r="Q41" i="7"/>
  <c r="Q46" i="7"/>
  <c r="Q47" i="7"/>
  <c r="N40" i="7"/>
  <c r="I40" i="8"/>
  <c r="Q152" i="6"/>
  <c r="I152" i="6"/>
  <c r="E152" i="6"/>
  <c r="B46" i="9"/>
  <c r="M152" i="6"/>
  <c r="C152" i="6"/>
  <c r="J40" i="7"/>
  <c r="H40" i="7"/>
  <c r="P46" i="9"/>
  <c r="D40" i="7"/>
  <c r="P40" i="8"/>
  <c r="L46" i="9"/>
  <c r="K152" i="6"/>
  <c r="F40" i="7"/>
  <c r="P40" i="7"/>
  <c r="L40" i="7"/>
  <c r="G40" i="7" l="1"/>
  <c r="I40" i="7"/>
  <c r="Q40" i="7"/>
</calcChain>
</file>

<file path=xl/sharedStrings.xml><?xml version="1.0" encoding="utf-8"?>
<sst xmlns="http://schemas.openxmlformats.org/spreadsheetml/2006/main" count="5361" uniqueCount="397">
  <si>
    <t>detailed split of CO2 emissions</t>
  </si>
  <si>
    <t>detailed split of useful energy demand</t>
  </si>
  <si>
    <t>detailed split of final energy consumption</t>
  </si>
  <si>
    <t>Other Industrial Sectors</t>
  </si>
  <si>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</si>
  <si>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</si>
  <si>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</si>
  <si>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</si>
  <si>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</si>
  <si>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</si>
  <si>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</si>
  <si>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</si>
  <si>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Non Ferrous Metals</t>
  </si>
  <si>
    <t>Iron and steel</t>
  </si>
  <si>
    <t>split of useful energy demand</t>
  </si>
  <si>
    <t>split of final energy consumption</t>
  </si>
  <si>
    <t>Industrial sectors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</si>
  <si>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</si>
  <si>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</si>
  <si>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</si>
  <si>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</si>
  <si>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</si>
  <si>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</si>
  <si>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Biomass and wastes</t>
  </si>
  <si>
    <t>RES and wastes</t>
  </si>
  <si>
    <t>Derived gases</t>
  </si>
  <si>
    <t>Natural gas (incl. biogas)</t>
  </si>
  <si>
    <t>Gas</t>
  </si>
  <si>
    <t>Other liquids</t>
  </si>
  <si>
    <t>Residual fuel oil</t>
  </si>
  <si>
    <t>LPG</t>
  </si>
  <si>
    <t>Refinery gas</t>
  </si>
  <si>
    <t>Liquids</t>
  </si>
  <si>
    <t>Solids</t>
  </si>
  <si>
    <t>Paper production</t>
  </si>
  <si>
    <t>Pulp production</t>
  </si>
  <si>
    <t>Glass production</t>
  </si>
  <si>
    <t>Ceramics &amp; other NMM</t>
  </si>
  <si>
    <t>Cement</t>
  </si>
  <si>
    <t>Pharmaceutical products etc.</t>
  </si>
  <si>
    <t>Other chemicals</t>
  </si>
  <si>
    <t>Basic chemicals</t>
  </si>
  <si>
    <t>Other non-ferrous metals</t>
  </si>
  <si>
    <t>Aluminium - primary production</t>
  </si>
  <si>
    <t>Alumina production</t>
  </si>
  <si>
    <t>Electric arc</t>
  </si>
  <si>
    <t>Integrated steelworks</t>
  </si>
  <si>
    <t>Coke</t>
  </si>
  <si>
    <t>Hard coal and others</t>
  </si>
  <si>
    <t xml:space="preserve"> Other Industrial Sectors</t>
  </si>
  <si>
    <t xml:space="preserve"> Wood and wood products</t>
  </si>
  <si>
    <t xml:space="preserve"> Textiles and leather</t>
  </si>
  <si>
    <t xml:space="preserve"> Machinery Equipment</t>
  </si>
  <si>
    <t xml:space="preserve"> Transport Equipment</t>
  </si>
  <si>
    <t xml:space="preserve"> Food, beverages and tobacco</t>
  </si>
  <si>
    <t>Printing and media reproduction</t>
  </si>
  <si>
    <t xml:space="preserve">Paper production </t>
  </si>
  <si>
    <t xml:space="preserve">Glass production </t>
  </si>
  <si>
    <t>Basic chemicals  (kt of CO2 / ktoe energy)</t>
  </si>
  <si>
    <t>Aluminium production</t>
  </si>
  <si>
    <t>Emission intensity (kt of CO2 / ktoe)</t>
  </si>
  <si>
    <t xml:space="preserve">Basic chemicals </t>
  </si>
  <si>
    <t>Solvent use and other process emissions</t>
  </si>
  <si>
    <t>CO2 emissions (kt CO2)</t>
  </si>
  <si>
    <t>Other industrial sectors</t>
  </si>
  <si>
    <t>by sector</t>
  </si>
  <si>
    <t>Natural gas</t>
  </si>
  <si>
    <t>Naphtha</t>
  </si>
  <si>
    <t>Diesel oil</t>
  </si>
  <si>
    <t>by fuel (EUROSTAT DATA)</t>
  </si>
  <si>
    <t>Non-energy use (ktoe)</t>
  </si>
  <si>
    <t>Geothermal</t>
  </si>
  <si>
    <t>Solar</t>
  </si>
  <si>
    <t>Liquid biofuels</t>
  </si>
  <si>
    <t>Biogas</t>
  </si>
  <si>
    <t>Gases</t>
  </si>
  <si>
    <t>Diesel oil (without biofuels)</t>
  </si>
  <si>
    <t>Energy consumption (ktoe)</t>
  </si>
  <si>
    <t>Value added (M€2010)</t>
  </si>
  <si>
    <t>Low enthalpy heat</t>
  </si>
  <si>
    <t>Fans and pumps</t>
  </si>
  <si>
    <t>Motor drives</t>
  </si>
  <si>
    <t>Air compressors</t>
  </si>
  <si>
    <t>Lighting</t>
  </si>
  <si>
    <t>Market shares of energy uses (%)</t>
  </si>
  <si>
    <t>Other processes</t>
  </si>
  <si>
    <t>Biomass</t>
  </si>
  <si>
    <t>Steam processes</t>
  </si>
  <si>
    <t>All Industrial Sectors</t>
  </si>
  <si>
    <t>Detailed split of energy consumption (ktoe)</t>
  </si>
  <si>
    <t>Market shares of useful energy demand (%)</t>
  </si>
  <si>
    <t>Detailed split of useful energy demand (ktoe)</t>
  </si>
  <si>
    <t>Market shares of CO2 emissions (%)</t>
  </si>
  <si>
    <t>Solvent use and other process</t>
  </si>
  <si>
    <t>Non-Metallic Minerals</t>
  </si>
  <si>
    <t>Chemical and Petrochemical</t>
  </si>
  <si>
    <t>Non-Ferrous Metals</t>
  </si>
  <si>
    <t>Iron and Steel</t>
  </si>
  <si>
    <t>Process emissions</t>
  </si>
  <si>
    <t>Detailed split of CO2 emissions (kt of CO2)</t>
  </si>
  <si>
    <t>Electric arc (including process emissions)</t>
  </si>
  <si>
    <t>Integrated steelworks (including process emissions)</t>
  </si>
  <si>
    <t>Useful energy demand intensity (toe useful/t of output)</t>
  </si>
  <si>
    <t>Energy intensity (toe/t of output)</t>
  </si>
  <si>
    <t>Value added intensity (VA in €2010/t of output)</t>
  </si>
  <si>
    <t>by subsector (calibration output)</t>
  </si>
  <si>
    <t>process emissions</t>
  </si>
  <si>
    <t>Idle capacity (kt steel production)</t>
  </si>
  <si>
    <t>Decommissioned capacity (kt steel production)</t>
  </si>
  <si>
    <t>Capacity investment (kt steel production)</t>
  </si>
  <si>
    <t>Installed capacity (kt steel production)</t>
  </si>
  <si>
    <t>Physical output (kt steel)</t>
  </si>
  <si>
    <t>Steel: Products finishing</t>
  </si>
  <si>
    <t>Steel: Furnaces, Refining and Rolling</t>
  </si>
  <si>
    <t>Steel: Electric arc</t>
  </si>
  <si>
    <t>Steel: Smelters</t>
  </si>
  <si>
    <t>Steel: Blast /Basic oxygen furnace</t>
  </si>
  <si>
    <t>Steel: Sinter/Pellet making</t>
  </si>
  <si>
    <t>Energy intensity (kgoe per t of output)</t>
  </si>
  <si>
    <t>Steel: Products finishing - Electric</t>
  </si>
  <si>
    <t>Steel: Products finishing - Steam</t>
  </si>
  <si>
    <t>Steel: Products finishing - Thermal</t>
  </si>
  <si>
    <t>Steel: Furnaces, Refining and Rolling - Electric</t>
  </si>
  <si>
    <t>Steel: Furnaces, Refining and Rolling - Thermal</t>
  </si>
  <si>
    <t>Market shares of energy uses by subsector (%)</t>
  </si>
  <si>
    <t>Diesel oil (incl. biofuels)</t>
  </si>
  <si>
    <t>Solar and geothermal</t>
  </si>
  <si>
    <t>Detailed split of energy consumption by subsector (ktoe)</t>
  </si>
  <si>
    <t>Ratio of useful energy demand to final energy consumption (system efficiency indicator)</t>
  </si>
  <si>
    <t>Market shares of useful energy demand by subsector (%)</t>
  </si>
  <si>
    <t>Detailed split of useful energy demand by subsector (ktoe)</t>
  </si>
  <si>
    <t>Electric arc (without process emissions)</t>
  </si>
  <si>
    <t>Integrated steelworks (without process emissions)</t>
  </si>
  <si>
    <t>Emission intensity (kt of CO2 per ktoe)</t>
  </si>
  <si>
    <t>Market shares of CO2 emissions by subsector (%)</t>
  </si>
  <si>
    <t>Detailed split of CO2 emissions by subsector (kt of CO2)</t>
  </si>
  <si>
    <t>Aluminium production (kt)</t>
  </si>
  <si>
    <t>Alumina production (kt)</t>
  </si>
  <si>
    <t>Idle capacity (kt production)</t>
  </si>
  <si>
    <t>Other non-ferrous metals (kt lead eq.)</t>
  </si>
  <si>
    <t>Decommissioned capacity (kt production)</t>
  </si>
  <si>
    <t>Capacity investment (kt production)</t>
  </si>
  <si>
    <t>Installed capacity (kt production)</t>
  </si>
  <si>
    <t>Physical output (kt)</t>
  </si>
  <si>
    <t>Metal finishing</t>
  </si>
  <si>
    <t>Metal processing  (metallurgy e.g. cast house, reheating)</t>
  </si>
  <si>
    <t>Other Metals: production</t>
  </si>
  <si>
    <t>Aluminium finishing</t>
  </si>
  <si>
    <t>Aluminium processing  (metallurgy e.g. cast house, reheating)</t>
  </si>
  <si>
    <t>Secondary aluminium (incl. pre-treatment, remelting)</t>
  </si>
  <si>
    <t>Aluminium electrolysis (smelting)</t>
  </si>
  <si>
    <t>Alumina production: Refining</t>
  </si>
  <si>
    <t>Alumina production: High enthalpy heat</t>
  </si>
  <si>
    <t>Metal finishing - Electric</t>
  </si>
  <si>
    <t>Metal finishing - Steam</t>
  </si>
  <si>
    <t>Metal finishing - Thermal</t>
  </si>
  <si>
    <t>Metal processing - Electric</t>
  </si>
  <si>
    <t>Metal processing - Thermal</t>
  </si>
  <si>
    <t>Metal production - Electric</t>
  </si>
  <si>
    <t>Metal production - Thermal</t>
  </si>
  <si>
    <t>Aluminium finishing - Electric</t>
  </si>
  <si>
    <t>Aluminium finishing - Steam</t>
  </si>
  <si>
    <t>Aluminium finishing - Thermal</t>
  </si>
  <si>
    <t>Aluminium processing - Electric</t>
  </si>
  <si>
    <t>Aluminium processing - Thermal</t>
  </si>
  <si>
    <t>Secondary aluminium - Electric</t>
  </si>
  <si>
    <t>Secondary aluminium - Thermal</t>
  </si>
  <si>
    <t>Other non-ferrous metals (without process emissions)</t>
  </si>
  <si>
    <t>Aluminium - primary production (without process emissions)</t>
  </si>
  <si>
    <t>Other chemicals (including process emissions)</t>
  </si>
  <si>
    <t>Basic chemicals (including process emissions)</t>
  </si>
  <si>
    <t>Emission intensity (kt of CO2 / ktoe energy)</t>
  </si>
  <si>
    <t>Basic chemicals - energy</t>
  </si>
  <si>
    <t>Basic chemicals - non energy</t>
  </si>
  <si>
    <t>Non-energy use in the Chemical industry (ktoe)</t>
  </si>
  <si>
    <t>Pharmaceutical products etc. (kt ethylene eq.)</t>
  </si>
  <si>
    <t>Other chemicals (kt ethylene eq.)</t>
  </si>
  <si>
    <t>Basic chemicals (kt ethylene eq.)</t>
  </si>
  <si>
    <t>Chemicals and chemical products</t>
  </si>
  <si>
    <t>Chemicals: Generic electric process</t>
  </si>
  <si>
    <t>Chemicals: Process cooling</t>
  </si>
  <si>
    <t>Chemicals: Furnaces</t>
  </si>
  <si>
    <t>Chemicals: High enthalpy heat processing</t>
  </si>
  <si>
    <t>Chemicals: High enthalpy heat  processing</t>
  </si>
  <si>
    <t>Chemicals: Steam processing</t>
  </si>
  <si>
    <t>Chemicals: Feedstock (energy used as raw material)</t>
  </si>
  <si>
    <t>Chemicals: Process cooling - Electric</t>
  </si>
  <si>
    <t>Chemicals: Process cooling - Steam</t>
  </si>
  <si>
    <t>Chemicals: Process cooling - Natural gas</t>
  </si>
  <si>
    <t>Chemicals: Furnaces - Electric</t>
  </si>
  <si>
    <t>Chemicals: Furnaces - Thermal</t>
  </si>
  <si>
    <t>High enthalpy heat  processing - Electric (microwave)</t>
  </si>
  <si>
    <t>High enthalpy heat  processing - Steam</t>
  </si>
  <si>
    <t>Chemicals: Process cooling - Natural gas (incl. biogas)</t>
  </si>
  <si>
    <t>Basic chemicals (energy consumption)</t>
  </si>
  <si>
    <t>Other chemicals (without process emissions)</t>
  </si>
  <si>
    <t>Basic chemicals (over energy consumption, without process emissions)</t>
  </si>
  <si>
    <t>Glass production (including process emissions)</t>
  </si>
  <si>
    <t>Ceramics &amp; other NMM (including process emissions)</t>
  </si>
  <si>
    <t>Cement (including process emissions)</t>
  </si>
  <si>
    <t>Glass production  (kt)</t>
  </si>
  <si>
    <t>Ceramics &amp; other NMM (kt bricks eq.)</t>
  </si>
  <si>
    <t>Cement (kt)</t>
  </si>
  <si>
    <t>Glass: Finishing processes</t>
  </si>
  <si>
    <t>Glass: Annealing</t>
  </si>
  <si>
    <t>Glass: Forming</t>
  </si>
  <si>
    <t>Glass: Melting tank</t>
  </si>
  <si>
    <t>Ceramics: Product finishing</t>
  </si>
  <si>
    <t>Ceramics: Primary production process</t>
  </si>
  <si>
    <t>Ceramics: Drying and sintering of raw material</t>
  </si>
  <si>
    <t>Ceramics: Mixing of raw material</t>
  </si>
  <si>
    <t>Cement: Grinding, packaging</t>
  </si>
  <si>
    <t>Cement: Clinker production (kilns)</t>
  </si>
  <si>
    <t>Cement: Pre-heating and pre-calcination</t>
  </si>
  <si>
    <t>Cement: Grinding, milling of raw material</t>
  </si>
  <si>
    <t>Glass: Annealing - electric</t>
  </si>
  <si>
    <t>Glass: Annealing - thermal</t>
  </si>
  <si>
    <t>Glass: Electric melting tank</t>
  </si>
  <si>
    <t>Glass: Thermal melting tank</t>
  </si>
  <si>
    <t>Ceramics: Electric furnace</t>
  </si>
  <si>
    <t>Ceramics: Thermal furnace</t>
  </si>
  <si>
    <t>Ceramics: Electric kiln</t>
  </si>
  <si>
    <t>Ceramics: Thermal kiln</t>
  </si>
  <si>
    <t>Ceramics: Microwave drying and sintering</t>
  </si>
  <si>
    <t>Ceramics: Steam drying and sintering</t>
  </si>
  <si>
    <t>Ceramics: Thermal drying and sintering</t>
  </si>
  <si>
    <t>Cement: pre-processing - Steam</t>
  </si>
  <si>
    <t>Cement: pre-processing - Fuel use</t>
  </si>
  <si>
    <t>Glass production (without process emissions)</t>
  </si>
  <si>
    <t>Ceramics &amp; other NMM (without process emissions)</t>
  </si>
  <si>
    <t>Cement (without process emissions)</t>
  </si>
  <si>
    <t>Printing and media reproduction (kt paper eq.)</t>
  </si>
  <si>
    <t>Paper production  (kt)</t>
  </si>
  <si>
    <t>Pulp production (kt)</t>
  </si>
  <si>
    <t>Paper and paper products</t>
  </si>
  <si>
    <t>Printing and publishing</t>
  </si>
  <si>
    <t>Paper: Product finishing</t>
  </si>
  <si>
    <t>Paper: Paper machine</t>
  </si>
  <si>
    <t>Paper: Stock preparation</t>
  </si>
  <si>
    <t>Pulp: Cleaning</t>
  </si>
  <si>
    <t>Pulp: Pulping</t>
  </si>
  <si>
    <t>Pulp: Wood preparation, grinding</t>
  </si>
  <si>
    <t>Paper: Product finishing - Electricity</t>
  </si>
  <si>
    <t>Paper: Product finishing - Steam use</t>
  </si>
  <si>
    <t>Paper: Paper machine - Electricity</t>
  </si>
  <si>
    <t>Paper: Paper machine - Steam use</t>
  </si>
  <si>
    <t>Paper: Stock preparation - Mechanical</t>
  </si>
  <si>
    <t>Paper: Stock preparation - Thermal</t>
  </si>
  <si>
    <t>Pulp: Pulping electric</t>
  </si>
  <si>
    <t>Pulp: Pulping thermal</t>
  </si>
  <si>
    <t>Useful energy demand intensity (toe useful / physical output index)</t>
  </si>
  <si>
    <t>Energy intensity (toe / physical output index)</t>
  </si>
  <si>
    <t>Value added intensity (toe / M€2010)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</si>
  <si>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</si>
  <si>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</si>
  <si>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</si>
  <si>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</si>
  <si>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</si>
  <si>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Food: Electric machinery</t>
  </si>
  <si>
    <t>Food: Process cooling and refrigeration</t>
  </si>
  <si>
    <t>Food: Drying</t>
  </si>
  <si>
    <t>Food: Steam processing</t>
  </si>
  <si>
    <t>Food: Specific process heat</t>
  </si>
  <si>
    <t>Food: Oven (direct heat)</t>
  </si>
  <si>
    <t>Food: Electric cooling</t>
  </si>
  <si>
    <t>Food: Steam cooling</t>
  </si>
  <si>
    <t>Food: Thermal cooling</t>
  </si>
  <si>
    <t>Food: Microwave drying</t>
  </si>
  <si>
    <t>Food: Freeze drying</t>
  </si>
  <si>
    <t>Food: Electric drying</t>
  </si>
  <si>
    <t>Food: Steam drying</t>
  </si>
  <si>
    <t>Food: Thermal drying</t>
  </si>
  <si>
    <t>Food: Process Heat - Microwave</t>
  </si>
  <si>
    <t>Food: Process Heat - Electric</t>
  </si>
  <si>
    <t>Food: Process Heat - Thermal</t>
  </si>
  <si>
    <t>Food: Direct Heat - Microwave</t>
  </si>
  <si>
    <t>Food: Direct Heat - Electric</t>
  </si>
  <si>
    <t>Food: Direct Heat - Thermal</t>
  </si>
  <si>
    <t>Trans. Eq.: Product finishing</t>
  </si>
  <si>
    <t>Trans. Eq.: General machinery</t>
  </si>
  <si>
    <t>Trans. Eq.: Steam processing</t>
  </si>
  <si>
    <t>Trans. Eq.: Heat treatment</t>
  </si>
  <si>
    <t>Trans. Eq.: Connection techniques</t>
  </si>
  <si>
    <t>Trans. Eq.: Foundries</t>
  </si>
  <si>
    <t>Trans. Eq.: Heat treatment - Electric</t>
  </si>
  <si>
    <t>Trans. Eq.: Heat treatment - Thermal</t>
  </si>
  <si>
    <t>Trans. Eq.: Electric connection</t>
  </si>
  <si>
    <t>Trans. Eq.: Thermal connection</t>
  </si>
  <si>
    <t>Trans. Eq.: Electric Foundries</t>
  </si>
  <si>
    <t>Trans. Eq.: Thermal Foundries</t>
  </si>
  <si>
    <t>Mach. Eq.: Product finishing</t>
  </si>
  <si>
    <t>Mach. Eq.: General machinery</t>
  </si>
  <si>
    <t>Mach. Eq.: Steam processing</t>
  </si>
  <si>
    <t>Mach. Eq.: Heat treatment</t>
  </si>
  <si>
    <t>Mach. Eq.: Connection techniques</t>
  </si>
  <si>
    <t>Mach. Eq.: Foundries</t>
  </si>
  <si>
    <t>Mach. Eq.: Heat treatment - Electric</t>
  </si>
  <si>
    <t>Mach. Eq.: Heat treatment - Thermal</t>
  </si>
  <si>
    <t>Mach. Eq.: Electric connection</t>
  </si>
  <si>
    <t>Mach. Eq.: Thermal connection</t>
  </si>
  <si>
    <t>Mach. Eq.: Electric Foundries</t>
  </si>
  <si>
    <t>Mach. Eq.: Thermal Foundries</t>
  </si>
  <si>
    <t>Textiles: Finishing Electric</t>
  </si>
  <si>
    <t>Textiles: Drying</t>
  </si>
  <si>
    <t>Textiles: Electric general machinery</t>
  </si>
  <si>
    <t>Textiles: Wet processing with steam</t>
  </si>
  <si>
    <t>Textiles: Pretreatment with steam</t>
  </si>
  <si>
    <t>Textiles: Microwave drying</t>
  </si>
  <si>
    <t>Textiles: Electric drying</t>
  </si>
  <si>
    <t>Textiles: Steam drying</t>
  </si>
  <si>
    <t>Textiles: Thermal drying</t>
  </si>
  <si>
    <t>Wood: Finishing Electric</t>
  </si>
  <si>
    <t>Wood: Drying</t>
  </si>
  <si>
    <t>Wood: Electric mechanical processes</t>
  </si>
  <si>
    <t>Wood: Specific processes with steam</t>
  </si>
  <si>
    <t>Wood: Microwave drying</t>
  </si>
  <si>
    <t>Wood: Electric drying</t>
  </si>
  <si>
    <t>Wood: Steam drying</t>
  </si>
  <si>
    <t>Wood: Thermal drying</t>
  </si>
  <si>
    <t>Other Industrial sectors: Electric machinery</t>
  </si>
  <si>
    <t>Other Industrial sectors: Diesel motors</t>
  </si>
  <si>
    <t>Other Industrial sectors: Process Cooling</t>
  </si>
  <si>
    <t>Other Industrial sectors: Drying</t>
  </si>
  <si>
    <t>Other Industrial sectors: Process heating</t>
  </si>
  <si>
    <t>Other Industrial sectors: Steam processing</t>
  </si>
  <si>
    <t>Other Industries: Electric cooling</t>
  </si>
  <si>
    <t>Other Industries: Steam cooling</t>
  </si>
  <si>
    <t>Other Industries: Thermal cooling</t>
  </si>
  <si>
    <t>Other Industries: Electric drying</t>
  </si>
  <si>
    <t>Other Industries: Steam drying</t>
  </si>
  <si>
    <t>Other Industries: Thermal drying</t>
  </si>
  <si>
    <t>Other Industrial sectors: Electric processing</t>
  </si>
  <si>
    <t>Other Industrial sectors: Thermal processing</t>
  </si>
  <si>
    <t>Other Industrial sectors: Diesel motors (incl. biofuels)</t>
  </si>
  <si>
    <t>JRC-IDEES - Integrated Database of the European Energy System (2000-2015)</t>
  </si>
  <si>
    <t>Industrial sectors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</si>
  <si>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</si>
  <si>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</si>
  <si>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</si>
  <si>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</si>
  <si>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</si>
  <si>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</si>
  <si>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Other energy use related</t>
  </si>
  <si>
    <t>energy use related</t>
  </si>
  <si>
    <t>Aluminium - secondary production</t>
  </si>
  <si>
    <t>© European Union 2017-2018</t>
  </si>
  <si>
    <t>version 1.0</t>
  </si>
  <si>
    <t>Energy consumption (ktoe)*</t>
  </si>
  <si>
    <t>*Energy consumption includes consumption in Mining and Quarrying and Construction sectors</t>
  </si>
  <si>
    <t>BE</t>
  </si>
  <si>
    <t>Belgium</t>
  </si>
  <si>
    <t>BE: Other Industrial Sectors</t>
  </si>
  <si>
    <t>BE: Other Industrial Sectors / final energy consumption</t>
  </si>
  <si>
    <t>BE: Other Industrial Sectors / useful energy demand</t>
  </si>
  <si>
    <t>BE: Other Industrial Sectors / CO2 emissions</t>
  </si>
  <si>
    <t>BE: Iron and steel</t>
  </si>
  <si>
    <t>BE: Iron and steel / final energy consumption</t>
  </si>
  <si>
    <t>BE: Iron and steel / useful energy demand</t>
  </si>
  <si>
    <t>BE: Iron and steel / CO2 emissions</t>
  </si>
  <si>
    <t>BE: Non Ferrous Metals</t>
  </si>
  <si>
    <t>BE: Non Ferrous Metals / final energy consumption</t>
  </si>
  <si>
    <t>BE: Non Ferrous Metals / useful energy demand</t>
  </si>
  <si>
    <t>BE: Non Ferrous Metals / CO2 emissions</t>
  </si>
  <si>
    <t>BE: Chemicals Industry</t>
  </si>
  <si>
    <t>BE: Chemicals Industry / final energy consumption</t>
  </si>
  <si>
    <t>BE: Chemicals Industry / useful energy demand</t>
  </si>
  <si>
    <t>BE: Chemicals Industry / CO2 emissions</t>
  </si>
  <si>
    <t>BE: Non-metallic mineral products</t>
  </si>
  <si>
    <t>BE: Non-metallic mineral products / final energy consumption</t>
  </si>
  <si>
    <t>BE: Non-metallic mineral products / useful energy demand</t>
  </si>
  <si>
    <t>BE: Non-metallic mineral products / CO2 emissions</t>
  </si>
  <si>
    <t>BE: Pulp, paper and printing</t>
  </si>
  <si>
    <t>BE: Pulp, paper and printing / final energy consumption</t>
  </si>
  <si>
    <t>BE: Pulp, paper and printing / useful energy demand</t>
  </si>
  <si>
    <t>BE: Pulp, paper and printing / CO2 emissions</t>
  </si>
  <si>
    <t>BE: Food, beverages and tobacco</t>
  </si>
  <si>
    <t>BE: Food, beverages and tobacco / final energy consumption</t>
  </si>
  <si>
    <t>BE: Food, beverages and tobacco / useful energy demand</t>
  </si>
  <si>
    <t>BE: Food, beverages and tobacco / CO2 emissions</t>
  </si>
  <si>
    <t>BE: Transport Equipment</t>
  </si>
  <si>
    <t>BE: Transport Equipment / final energy consumption</t>
  </si>
  <si>
    <t>BE: Transport Equipment / useful energy demand</t>
  </si>
  <si>
    <t>BE: Transport Equipment / CO2 emissions</t>
  </si>
  <si>
    <t>BE: Machinery Equipment</t>
  </si>
  <si>
    <t>BE: Machinery Equipment / final energy consumption</t>
  </si>
  <si>
    <t>BE: Machinery Equipment / useful energy demand</t>
  </si>
  <si>
    <t>BE: Machinery Equipment / CO2 emissions</t>
  </si>
  <si>
    <t>BE: Textiles and leather</t>
  </si>
  <si>
    <t>BE: Textiles and leather / final energy consumption</t>
  </si>
  <si>
    <t>BE: Textiles and leather / useful energy demand</t>
  </si>
  <si>
    <t>BE: Textiles and leather / CO2 emissions</t>
  </si>
  <si>
    <t>BE: Wood and wood products</t>
  </si>
  <si>
    <t>BE: Wood and wood products / final energy consumption</t>
  </si>
  <si>
    <t>BE: Wood and wood products / useful energy demand</t>
  </si>
  <si>
    <t>BE: Wood and wood products / CO2 emissions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</si>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</sst>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#,##0.0;\-#,##0.0;&quot;-&quot;"/>
    <numFmt numFmtId="168" formatCode="0.00%;\-0.00%;&quot;-&quot;"/>
    <numFmt numFmtId="169" formatCode="#,##0.0"/>
    <numFmt numFmtId="170" formatCode="#,##0;\-#,##0;&quot;-&quot;"/>
    <numFmt numFmtId="171" formatCode="0.000"/>
    <numFmt numFmtId="172" formatCode="0.0"/>
    <numFmt numFmtId="173" formatCode="#,##0.000"/>
    <numFmt numFmtId="174" formatCode="mmmm\ yyyy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i/>
      <sz val="8"/>
      <color theme="5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i/>
      <sz val="8"/>
      <color theme="9" tint="-0.499984740745262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i/>
      <sz val="8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33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3" fillId="0" borderId="0" xfId="0" applyFont="1"/>
    <xf numFmtId="0" fontId="5" fillId="0" borderId="0" xfId="2" applyFont="1"/>
    <xf numFmtId="0" fontId="4" fillId="0" borderId="0" xfId="2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1" fontId="11" fillId="3" borderId="2" xfId="4" applyNumberFormat="1" applyFont="1" applyFill="1" applyBorder="1" applyAlignment="1">
      <alignment horizontal="center" vertical="center"/>
    </xf>
    <xf numFmtId="0" fontId="12" fillId="3" borderId="2" xfId="4" applyFont="1" applyFill="1" applyBorder="1" applyAlignment="1">
      <alignment horizontal="left" vertical="center"/>
    </xf>
    <xf numFmtId="0" fontId="14" fillId="2" borderId="0" xfId="4" applyFont="1" applyFill="1" applyAlignment="1">
      <alignment vertical="center"/>
    </xf>
    <xf numFmtId="0" fontId="14" fillId="0" borderId="0" xfId="4" applyFont="1" applyAlignment="1">
      <alignment vertical="center"/>
    </xf>
    <xf numFmtId="166" fontId="15" fillId="0" borderId="1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1"/>
    </xf>
    <xf numFmtId="166" fontId="15" fillId="0" borderId="0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indent="1"/>
    </xf>
    <xf numFmtId="166" fontId="15" fillId="0" borderId="3" xfId="4" applyNumberFormat="1" applyFont="1" applyFill="1" applyBorder="1" applyAlignment="1">
      <alignment vertical="center"/>
    </xf>
    <xf numFmtId="0" fontId="15" fillId="0" borderId="3" xfId="4" applyFont="1" applyFill="1" applyBorder="1" applyAlignment="1">
      <alignment horizontal="left" vertical="center" indent="1"/>
    </xf>
    <xf numFmtId="0" fontId="15" fillId="0" borderId="0" xfId="4" applyFont="1" applyFill="1" applyBorder="1" applyAlignment="1">
      <alignment horizontal="left" vertical="center" indent="2"/>
    </xf>
    <xf numFmtId="166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indent="1"/>
    </xf>
    <xf numFmtId="166" fontId="16" fillId="0" borderId="5" xfId="4" applyNumberFormat="1" applyFont="1" applyFill="1" applyBorder="1" applyAlignment="1">
      <alignment vertical="center"/>
    </xf>
    <xf numFmtId="0" fontId="16" fillId="0" borderId="5" xfId="4" applyFont="1" applyFill="1" applyBorder="1" applyAlignment="1">
      <alignment horizontal="left" vertical="center" indent="3"/>
    </xf>
    <xf numFmtId="166" fontId="16" fillId="0" borderId="6" xfId="4" applyNumberFormat="1" applyFont="1" applyFill="1" applyBorder="1" applyAlignment="1">
      <alignment vertical="center"/>
    </xf>
    <xf numFmtId="0" fontId="16" fillId="0" borderId="6" xfId="4" applyFont="1" applyFill="1" applyBorder="1" applyAlignment="1">
      <alignment horizontal="left" vertical="center" indent="3"/>
    </xf>
    <xf numFmtId="166" fontId="15" fillId="0" borderId="7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indent="1"/>
    </xf>
    <xf numFmtId="166" fontId="17" fillId="4" borderId="2" xfId="4" applyNumberFormat="1" applyFont="1" applyFill="1" applyBorder="1" applyAlignment="1">
      <alignment vertical="center"/>
    </xf>
    <xf numFmtId="0" fontId="18" fillId="4" borderId="2" xfId="4" applyFont="1" applyFill="1" applyBorder="1" applyAlignment="1">
      <alignment horizontal="left" vertical="center"/>
    </xf>
    <xf numFmtId="0" fontId="14" fillId="0" borderId="0" xfId="4" applyNumberFormat="1" applyFont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4"/>
    </xf>
    <xf numFmtId="167" fontId="15" fillId="0" borderId="1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167" fontId="15" fillId="0" borderId="3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167" fontId="17" fillId="5" borderId="2" xfId="4" applyNumberFormat="1" applyFont="1" applyFill="1" applyBorder="1" applyAlignment="1">
      <alignment vertical="center"/>
    </xf>
    <xf numFmtId="0" fontId="18" fillId="5" borderId="2" xfId="4" applyFont="1" applyFill="1" applyBorder="1" applyAlignment="1">
      <alignment horizontal="left" vertical="center"/>
    </xf>
    <xf numFmtId="0" fontId="14" fillId="2" borderId="0" xfId="4" applyNumberFormat="1" applyFont="1" applyFill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0" fontId="15" fillId="0" borderId="8" xfId="4" applyFont="1" applyFill="1" applyBorder="1" applyAlignment="1">
      <alignment horizontal="left" vertical="center" indent="1"/>
    </xf>
    <xf numFmtId="167" fontId="16" fillId="0" borderId="5" xfId="4" applyNumberFormat="1" applyFont="1" applyFill="1" applyBorder="1" applyAlignment="1">
      <alignment vertical="center"/>
    </xf>
    <xf numFmtId="167" fontId="16" fillId="0" borderId="6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7" fontId="17" fillId="4" borderId="2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2"/>
    </xf>
    <xf numFmtId="167" fontId="15" fillId="0" borderId="9" xfId="4" applyNumberFormat="1" applyFont="1" applyFill="1" applyBorder="1" applyAlignment="1">
      <alignment vertical="center"/>
    </xf>
    <xf numFmtId="0" fontId="15" fillId="0" borderId="9" xfId="4" applyFont="1" applyFill="1" applyBorder="1" applyAlignment="1">
      <alignment horizontal="left" vertical="center" indent="2"/>
    </xf>
    <xf numFmtId="0" fontId="19" fillId="5" borderId="2" xfId="4" applyFont="1" applyFill="1" applyBorder="1" applyAlignment="1">
      <alignment horizontal="left" vertical="center" indent="1"/>
    </xf>
    <xf numFmtId="167" fontId="14" fillId="0" borderId="0" xfId="4" applyNumberFormat="1" applyFont="1" applyBorder="1" applyAlignment="1">
      <alignment vertical="center"/>
    </xf>
    <xf numFmtId="0" fontId="14" fillId="2" borderId="0" xfId="4" applyFont="1" applyFill="1" applyBorder="1" applyAlignment="1">
      <alignment horizontal="left" vertical="center" indent="2"/>
    </xf>
    <xf numFmtId="0" fontId="14" fillId="2" borderId="0" xfId="4" applyFont="1" applyFill="1" applyBorder="1" applyAlignment="1">
      <alignment horizontal="left" vertical="center" indent="3"/>
    </xf>
    <xf numFmtId="167" fontId="14" fillId="0" borderId="9" xfId="4" applyNumberFormat="1" applyFont="1" applyBorder="1" applyAlignment="1">
      <alignment vertical="center"/>
    </xf>
    <xf numFmtId="0" fontId="14" fillId="2" borderId="9" xfId="4" applyFont="1" applyFill="1" applyBorder="1" applyAlignment="1">
      <alignment horizontal="left" vertical="center" indent="2"/>
    </xf>
    <xf numFmtId="0" fontId="15" fillId="0" borderId="3" xfId="4" applyFont="1" applyFill="1" applyBorder="1" applyAlignment="1">
      <alignment horizontal="left" vertical="center" indent="2"/>
    </xf>
    <xf numFmtId="0" fontId="15" fillId="0" borderId="0" xfId="4" applyFont="1" applyFill="1" applyBorder="1" applyAlignment="1">
      <alignment horizontal="left" vertical="center" indent="3"/>
    </xf>
    <xf numFmtId="0" fontId="15" fillId="0" borderId="4" xfId="4" applyFont="1" applyFill="1" applyBorder="1" applyAlignment="1">
      <alignment horizontal="left" vertical="center" indent="2"/>
    </xf>
    <xf numFmtId="0" fontId="16" fillId="0" borderId="5" xfId="4" applyFont="1" applyFill="1" applyBorder="1" applyAlignment="1">
      <alignment horizontal="left" vertical="center" indent="4"/>
    </xf>
    <xf numFmtId="0" fontId="16" fillId="0" borderId="6" xfId="4" applyFont="1" applyFill="1" applyBorder="1" applyAlignment="1">
      <alignment horizontal="left" vertical="center" indent="4"/>
    </xf>
    <xf numFmtId="0" fontId="15" fillId="0" borderId="7" xfId="4" applyFont="1" applyFill="1" applyBorder="1" applyAlignment="1">
      <alignment horizontal="left" vertical="center" indent="2"/>
    </xf>
    <xf numFmtId="167" fontId="14" fillId="0" borderId="1" xfId="4" applyNumberFormat="1" applyFont="1" applyBorder="1" applyAlignment="1">
      <alignment vertical="center"/>
    </xf>
    <xf numFmtId="0" fontId="14" fillId="2" borderId="1" xfId="4" applyFont="1" applyFill="1" applyBorder="1" applyAlignment="1">
      <alignment horizontal="left" vertical="center" indent="2"/>
    </xf>
    <xf numFmtId="167" fontId="14" fillId="0" borderId="3" xfId="4" applyNumberFormat="1" applyFont="1" applyBorder="1" applyAlignment="1">
      <alignment vertical="center"/>
    </xf>
    <xf numFmtId="0" fontId="14" fillId="2" borderId="3" xfId="4" applyFont="1" applyFill="1" applyBorder="1" applyAlignment="1">
      <alignment horizontal="left" vertical="center" indent="2"/>
    </xf>
    <xf numFmtId="167" fontId="14" fillId="0" borderId="4" xfId="4" applyNumberFormat="1" applyFont="1" applyBorder="1" applyAlignment="1">
      <alignment vertical="center"/>
    </xf>
    <xf numFmtId="0" fontId="14" fillId="2" borderId="4" xfId="4" applyFont="1" applyFill="1" applyBorder="1" applyAlignment="1">
      <alignment horizontal="left" vertical="center" indent="2"/>
    </xf>
    <xf numFmtId="167" fontId="14" fillId="0" borderId="7" xfId="4" applyNumberFormat="1" applyFont="1" applyBorder="1" applyAlignment="1">
      <alignment vertical="center"/>
    </xf>
    <xf numFmtId="0" fontId="14" fillId="2" borderId="7" xfId="4" applyFont="1" applyFill="1" applyBorder="1" applyAlignment="1">
      <alignment horizontal="left" vertical="center" indent="2"/>
    </xf>
    <xf numFmtId="167" fontId="14" fillId="4" borderId="2" xfId="4" applyNumberFormat="1" applyFont="1" applyFill="1" applyBorder="1" applyAlignment="1">
      <alignment vertical="center"/>
    </xf>
    <xf numFmtId="168" fontId="20" fillId="0" borderId="1" xfId="4" applyNumberFormat="1" applyFont="1" applyFill="1" applyBorder="1" applyAlignment="1">
      <alignment vertical="center"/>
    </xf>
    <xf numFmtId="0" fontId="20" fillId="0" borderId="1" xfId="4" applyFont="1" applyFill="1" applyBorder="1" applyAlignment="1">
      <alignment horizontal="left" vertical="center" indent="2"/>
    </xf>
    <xf numFmtId="168" fontId="20" fillId="0" borderId="9" xfId="4" applyNumberFormat="1" applyFont="1" applyFill="1" applyBorder="1" applyAlignment="1">
      <alignment vertical="center"/>
    </xf>
    <xf numFmtId="0" fontId="20" fillId="0" borderId="9" xfId="4" applyFont="1" applyFill="1" applyBorder="1" applyAlignment="1">
      <alignment horizontal="left" vertical="center" indent="2"/>
    </xf>
    <xf numFmtId="168" fontId="21" fillId="0" borderId="0" xfId="4" applyNumberFormat="1" applyFont="1" applyFill="1" applyAlignment="1">
      <alignment vertical="center"/>
    </xf>
    <xf numFmtId="0" fontId="21" fillId="0" borderId="0" xfId="4" applyFont="1" applyFill="1" applyBorder="1" applyAlignment="1">
      <alignment horizontal="left" vertical="center" indent="2"/>
    </xf>
    <xf numFmtId="168" fontId="22" fillId="5" borderId="2" xfId="1" applyNumberFormat="1" applyFont="1" applyFill="1" applyBorder="1" applyAlignment="1">
      <alignment vertical="center"/>
    </xf>
    <xf numFmtId="0" fontId="22" fillId="5" borderId="2" xfId="4" applyFont="1" applyFill="1" applyBorder="1" applyAlignment="1">
      <alignment horizontal="left" vertical="center" indent="1"/>
    </xf>
    <xf numFmtId="0" fontId="23" fillId="4" borderId="2" xfId="4" applyNumberFormat="1" applyFont="1" applyFill="1" applyBorder="1" applyAlignment="1">
      <alignment vertical="center"/>
    </xf>
    <xf numFmtId="0" fontId="24" fillId="4" borderId="2" xfId="4" applyNumberFormat="1" applyFont="1" applyFill="1" applyBorder="1" applyAlignment="1">
      <alignment horizontal="left" vertical="center"/>
    </xf>
    <xf numFmtId="169" fontId="25" fillId="0" borderId="1" xfId="4" applyNumberFormat="1" applyFont="1" applyFill="1" applyBorder="1" applyAlignment="1">
      <alignment vertical="center"/>
    </xf>
    <xf numFmtId="0" fontId="26" fillId="0" borderId="1" xfId="4" applyFont="1" applyFill="1" applyBorder="1" applyAlignment="1">
      <alignment horizontal="left" vertical="center" indent="3"/>
    </xf>
    <xf numFmtId="169" fontId="25" fillId="0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3"/>
    </xf>
    <xf numFmtId="169" fontId="20" fillId="0" borderId="2" xfId="4" applyNumberFormat="1" applyFont="1" applyFill="1" applyBorder="1" applyAlignment="1">
      <alignment vertical="center"/>
    </xf>
    <xf numFmtId="0" fontId="20" fillId="0" borderId="2" xfId="4" applyFont="1" applyFill="1" applyBorder="1" applyAlignment="1">
      <alignment horizontal="left" vertical="center" indent="2"/>
    </xf>
    <xf numFmtId="169" fontId="27" fillId="0" borderId="0" xfId="4" applyNumberFormat="1" applyFont="1" applyFill="1" applyBorder="1" applyAlignment="1">
      <alignment vertical="center"/>
    </xf>
    <xf numFmtId="0" fontId="27" fillId="0" borderId="0" xfId="4" applyFont="1" applyFill="1" applyBorder="1" applyAlignment="1">
      <alignment horizontal="left" vertical="center" indent="3"/>
    </xf>
    <xf numFmtId="169" fontId="13" fillId="0" borderId="1" xfId="4" applyNumberFormat="1" applyFont="1" applyFill="1" applyBorder="1" applyAlignment="1">
      <alignment vertical="center"/>
    </xf>
    <xf numFmtId="0" fontId="13" fillId="0" borderId="1" xfId="4" applyFont="1" applyFill="1" applyBorder="1" applyAlignment="1">
      <alignment horizontal="left" vertical="center" indent="3"/>
    </xf>
    <xf numFmtId="169" fontId="13" fillId="0" borderId="0" xfId="4" applyNumberFormat="1" applyFont="1" applyFill="1" applyAlignment="1">
      <alignment vertical="center"/>
    </xf>
    <xf numFmtId="0" fontId="13" fillId="0" borderId="0" xfId="4" applyFont="1" applyFill="1" applyBorder="1" applyAlignment="1">
      <alignment horizontal="left" vertical="center" indent="3"/>
    </xf>
    <xf numFmtId="169" fontId="21" fillId="0" borderId="2" xfId="4" applyNumberFormat="1" applyFont="1" applyFill="1" applyBorder="1" applyAlignment="1">
      <alignment vertical="center"/>
    </xf>
    <xf numFmtId="0" fontId="21" fillId="0" borderId="2" xfId="4" applyFont="1" applyFill="1" applyBorder="1" applyAlignment="1">
      <alignment horizontal="left" vertical="center" indent="2"/>
    </xf>
    <xf numFmtId="169" fontId="21" fillId="0" borderId="0" xfId="4" applyNumberFormat="1" applyFont="1" applyFill="1" applyAlignment="1">
      <alignment vertical="center"/>
    </xf>
    <xf numFmtId="169" fontId="28" fillId="5" borderId="2" xfId="4" applyNumberFormat="1" applyFont="1" applyFill="1" applyBorder="1" applyAlignment="1">
      <alignment vertical="center"/>
    </xf>
    <xf numFmtId="0" fontId="29" fillId="5" borderId="2" xfId="4" applyFont="1" applyFill="1" applyBorder="1" applyAlignment="1">
      <alignment horizontal="left" vertical="center" indent="1"/>
    </xf>
    <xf numFmtId="0" fontId="24" fillId="4" borderId="2" xfId="4" applyFont="1" applyFill="1" applyBorder="1" applyAlignment="1">
      <alignment horizontal="left" vertical="center"/>
    </xf>
    <xf numFmtId="169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3"/>
    </xf>
    <xf numFmtId="169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3"/>
    </xf>
    <xf numFmtId="169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3"/>
    </xf>
    <xf numFmtId="169" fontId="30" fillId="0" borderId="2" xfId="4" applyNumberFormat="1" applyFont="1" applyFill="1" applyBorder="1" applyAlignment="1">
      <alignment vertical="center"/>
    </xf>
    <xf numFmtId="0" fontId="30" fillId="0" borderId="2" xfId="4" applyFont="1" applyFill="1" applyBorder="1" applyAlignment="1">
      <alignment horizontal="left" vertical="center" indent="2"/>
    </xf>
    <xf numFmtId="166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1"/>
    </xf>
    <xf numFmtId="166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1"/>
    </xf>
    <xf numFmtId="166" fontId="17" fillId="5" borderId="2" xfId="4" applyNumberFormat="1" applyFont="1" applyFill="1" applyBorder="1" applyAlignment="1">
      <alignment vertical="center"/>
    </xf>
    <xf numFmtId="165" fontId="30" fillId="0" borderId="1" xfId="4" applyNumberFormat="1" applyFont="1" applyFill="1" applyBorder="1" applyAlignment="1">
      <alignment vertical="center"/>
    </xf>
    <xf numFmtId="165" fontId="30" fillId="0" borderId="9" xfId="4" applyNumberFormat="1" applyFont="1" applyFill="1" applyBorder="1" applyAlignment="1">
      <alignment vertical="center"/>
    </xf>
    <xf numFmtId="165" fontId="17" fillId="5" borderId="2" xfId="4" applyNumberFormat="1" applyFont="1" applyFill="1" applyBorder="1" applyAlignment="1">
      <alignment vertical="center"/>
    </xf>
    <xf numFmtId="170" fontId="17" fillId="5" borderId="2" xfId="4" applyNumberFormat="1" applyFont="1" applyFill="1" applyBorder="1" applyAlignment="1">
      <alignment vertical="center"/>
    </xf>
    <xf numFmtId="171" fontId="31" fillId="0" borderId="0" xfId="4" applyNumberFormat="1" applyFont="1" applyAlignment="1">
      <alignment vertical="center"/>
    </xf>
    <xf numFmtId="0" fontId="31" fillId="2" borderId="0" xfId="4" applyFont="1" applyFill="1" applyBorder="1" applyAlignment="1">
      <alignment horizontal="right" vertical="center"/>
    </xf>
    <xf numFmtId="167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2"/>
    </xf>
    <xf numFmtId="167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2"/>
    </xf>
    <xf numFmtId="172" fontId="14" fillId="2" borderId="0" xfId="4" applyNumberFormat="1" applyFont="1" applyFill="1" applyBorder="1" applyAlignment="1">
      <alignment vertical="center"/>
    </xf>
    <xf numFmtId="0" fontId="14" fillId="2" borderId="0" xfId="4" applyFont="1" applyFill="1" applyBorder="1" applyAlignment="1">
      <alignment horizontal="left" vertical="center" indent="1"/>
    </xf>
    <xf numFmtId="0" fontId="18" fillId="5" borderId="2" xfId="4" applyFont="1" applyFill="1" applyBorder="1" applyAlignment="1">
      <alignment horizontal="left" vertical="center" indent="1"/>
    </xf>
    <xf numFmtId="166" fontId="20" fillId="2" borderId="1" xfId="1" applyNumberFormat="1" applyFont="1" applyFill="1" applyBorder="1" applyAlignment="1">
      <alignment vertical="center"/>
    </xf>
    <xf numFmtId="166" fontId="20" fillId="2" borderId="0" xfId="1" applyNumberFormat="1" applyFont="1" applyFill="1" applyBorder="1" applyAlignment="1">
      <alignment vertical="center"/>
    </xf>
    <xf numFmtId="0" fontId="20" fillId="0" borderId="0" xfId="4" applyFont="1" applyFill="1" applyBorder="1" applyAlignment="1">
      <alignment horizontal="left" vertical="center" indent="2"/>
    </xf>
    <xf numFmtId="166" fontId="21" fillId="2" borderId="10" xfId="1" applyNumberFormat="1" applyFont="1" applyFill="1" applyBorder="1" applyAlignment="1">
      <alignment vertical="center"/>
    </xf>
    <xf numFmtId="0" fontId="21" fillId="0" borderId="10" xfId="4" applyFont="1" applyFill="1" applyBorder="1" applyAlignment="1">
      <alignment horizontal="left" vertical="center" indent="2"/>
    </xf>
    <xf numFmtId="166" fontId="21" fillId="2" borderId="0" xfId="1" applyNumberFormat="1" applyFont="1" applyFill="1" applyBorder="1" applyAlignment="1">
      <alignment vertical="center"/>
    </xf>
    <xf numFmtId="166" fontId="21" fillId="2" borderId="9" xfId="1" applyNumberFormat="1" applyFont="1" applyFill="1" applyBorder="1" applyAlignment="1">
      <alignment vertical="center"/>
    </xf>
    <xf numFmtId="0" fontId="21" fillId="0" borderId="9" xfId="4" applyFont="1" applyFill="1" applyBorder="1" applyAlignment="1">
      <alignment horizontal="left" vertical="center" indent="2"/>
    </xf>
    <xf numFmtId="166" fontId="22" fillId="5" borderId="9" xfId="1" applyNumberFormat="1" applyFont="1" applyFill="1" applyBorder="1" applyAlignment="1">
      <alignment vertical="center"/>
    </xf>
    <xf numFmtId="10" fontId="25" fillId="2" borderId="0" xfId="4" applyNumberFormat="1" applyFont="1" applyFill="1" applyAlignment="1">
      <alignment vertical="center"/>
    </xf>
    <xf numFmtId="0" fontId="25" fillId="2" borderId="0" xfId="4" applyFont="1" applyFill="1" applyAlignment="1">
      <alignment vertical="center"/>
    </xf>
    <xf numFmtId="165" fontId="23" fillId="4" borderId="2" xfId="4" applyNumberFormat="1" applyFont="1" applyFill="1" applyBorder="1" applyAlignment="1">
      <alignment vertical="center"/>
    </xf>
    <xf numFmtId="0" fontId="32" fillId="4" borderId="2" xfId="4" applyFont="1" applyFill="1" applyBorder="1" applyAlignment="1">
      <alignment horizontal="left" vertical="center"/>
    </xf>
    <xf numFmtId="0" fontId="17" fillId="2" borderId="0" xfId="4" applyFont="1" applyFill="1" applyAlignment="1">
      <alignment vertical="center"/>
    </xf>
    <xf numFmtId="168" fontId="33" fillId="0" borderId="1" xfId="1" applyNumberFormat="1" applyFont="1" applyFill="1" applyBorder="1" applyAlignment="1">
      <alignment vertical="center"/>
    </xf>
    <xf numFmtId="0" fontId="33" fillId="0" borderId="1" xfId="4" applyFont="1" applyFill="1" applyBorder="1" applyAlignment="1">
      <alignment horizontal="left" vertical="center" indent="3"/>
    </xf>
    <xf numFmtId="168" fontId="33" fillId="0" borderId="0" xfId="1" applyNumberFormat="1" applyFont="1" applyFill="1" applyBorder="1" applyAlignment="1">
      <alignment vertical="center"/>
    </xf>
    <xf numFmtId="0" fontId="33" fillId="0" borderId="0" xfId="4" applyFont="1" applyFill="1" applyBorder="1" applyAlignment="1">
      <alignment horizontal="left" vertical="center" indent="3"/>
    </xf>
    <xf numFmtId="168" fontId="20" fillId="2" borderId="0" xfId="1" applyNumberFormat="1" applyFont="1" applyFill="1" applyBorder="1" applyAlignment="1">
      <alignment vertical="center"/>
    </xf>
    <xf numFmtId="168" fontId="21" fillId="2" borderId="10" xfId="1" applyNumberFormat="1" applyFont="1" applyFill="1" applyBorder="1" applyAlignment="1">
      <alignment vertical="center"/>
    </xf>
    <xf numFmtId="168" fontId="21" fillId="2" borderId="0" xfId="1" applyNumberFormat="1" applyFont="1" applyFill="1" applyBorder="1" applyAlignment="1">
      <alignment vertical="center"/>
    </xf>
    <xf numFmtId="168" fontId="21" fillId="2" borderId="9" xfId="1" applyNumberFormat="1" applyFont="1" applyFill="1" applyBorder="1" applyAlignment="1">
      <alignment vertical="center"/>
    </xf>
    <xf numFmtId="10" fontId="14" fillId="2" borderId="0" xfId="4" applyNumberFormat="1" applyFont="1" applyFill="1" applyAlignment="1">
      <alignment vertical="center"/>
    </xf>
    <xf numFmtId="169" fontId="34" fillId="0" borderId="1" xfId="4" applyNumberFormat="1" applyFont="1" applyFill="1" applyBorder="1" applyAlignment="1">
      <alignment vertical="center"/>
    </xf>
    <xf numFmtId="0" fontId="34" fillId="0" borderId="1" xfId="4" applyFont="1" applyFill="1" applyBorder="1" applyAlignment="1">
      <alignment horizontal="left" vertical="center" indent="3"/>
    </xf>
    <xf numFmtId="0" fontId="27" fillId="0" borderId="0" xfId="4" applyFont="1" applyFill="1" applyBorder="1" applyAlignment="1">
      <alignment horizontal="left" vertical="center" indent="4"/>
    </xf>
    <xf numFmtId="169" fontId="34" fillId="0" borderId="0" xfId="4" applyNumberFormat="1" applyFont="1" applyFill="1" applyBorder="1" applyAlignment="1">
      <alignment vertical="center"/>
    </xf>
    <xf numFmtId="0" fontId="34" fillId="0" borderId="0" xfId="4" applyFont="1" applyFill="1" applyBorder="1" applyAlignment="1">
      <alignment horizontal="left" vertical="center" indent="3"/>
    </xf>
    <xf numFmtId="169" fontId="25" fillId="2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4"/>
    </xf>
    <xf numFmtId="169" fontId="20" fillId="0" borderId="4" xfId="4" applyNumberFormat="1" applyFont="1" applyBorder="1" applyAlignment="1">
      <alignment vertical="center"/>
    </xf>
    <xf numFmtId="0" fontId="20" fillId="0" borderId="4" xfId="4" applyFont="1" applyFill="1" applyBorder="1" applyAlignment="1">
      <alignment horizontal="left" vertical="center" indent="2"/>
    </xf>
    <xf numFmtId="169" fontId="13" fillId="0" borderId="0" xfId="4" applyNumberFormat="1" applyFont="1" applyFill="1" applyBorder="1" applyAlignment="1">
      <alignment vertical="center"/>
    </xf>
    <xf numFmtId="169" fontId="21" fillId="0" borderId="10" xfId="4" applyNumberFormat="1" applyFont="1" applyFill="1" applyBorder="1" applyAlignment="1">
      <alignment vertical="center"/>
    </xf>
    <xf numFmtId="169" fontId="21" fillId="0" borderId="0" xfId="4" applyNumberFormat="1" applyFont="1" applyFill="1" applyBorder="1" applyAlignment="1">
      <alignment vertical="center"/>
    </xf>
    <xf numFmtId="169" fontId="21" fillId="0" borderId="9" xfId="4" applyNumberFormat="1" applyFont="1" applyFill="1" applyBorder="1" applyAlignment="1">
      <alignment vertical="center"/>
    </xf>
    <xf numFmtId="173" fontId="14" fillId="0" borderId="0" xfId="4" applyNumberFormat="1" applyFont="1" applyFill="1" applyBorder="1" applyAlignment="1">
      <alignment vertical="center"/>
    </xf>
    <xf numFmtId="0" fontId="14" fillId="0" borderId="0" xfId="4" applyFont="1" applyFill="1" applyBorder="1" applyAlignment="1">
      <alignment horizontal="left" vertical="center" indent="3"/>
    </xf>
    <xf numFmtId="0" fontId="14" fillId="0" borderId="0" xfId="4" applyNumberFormat="1" applyFont="1" applyFill="1" applyBorder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3"/>
    </xf>
    <xf numFmtId="165" fontId="20" fillId="2" borderId="1" xfId="1" applyNumberFormat="1" applyFont="1" applyFill="1" applyBorder="1" applyAlignment="1">
      <alignment vertical="center"/>
    </xf>
    <xf numFmtId="165" fontId="20" fillId="2" borderId="0" xfId="1" applyNumberFormat="1" applyFont="1" applyFill="1" applyBorder="1" applyAlignment="1">
      <alignment vertical="center"/>
    </xf>
    <xf numFmtId="165" fontId="21" fillId="2" borderId="10" xfId="1" applyNumberFormat="1" applyFont="1" applyFill="1" applyBorder="1" applyAlignment="1">
      <alignment vertical="center"/>
    </xf>
    <xf numFmtId="165" fontId="21" fillId="2" borderId="0" xfId="1" applyNumberFormat="1" applyFont="1" applyFill="1" applyBorder="1" applyAlignment="1">
      <alignment vertical="center"/>
    </xf>
    <xf numFmtId="165" fontId="21" fillId="2" borderId="9" xfId="1" applyNumberFormat="1" applyFont="1" applyFill="1" applyBorder="1" applyAlignment="1">
      <alignment vertical="center"/>
    </xf>
    <xf numFmtId="165" fontId="22" fillId="5" borderId="9" xfId="1" applyNumberFormat="1" applyFont="1" applyFill="1" applyBorder="1" applyAlignment="1">
      <alignment vertical="center"/>
    </xf>
    <xf numFmtId="168" fontId="35" fillId="0" borderId="1" xfId="1" applyNumberFormat="1" applyFont="1" applyFill="1" applyBorder="1" applyAlignment="1">
      <alignment vertical="center"/>
    </xf>
    <xf numFmtId="168" fontId="33" fillId="0" borderId="10" xfId="1" applyNumberFormat="1" applyFont="1" applyFill="1" applyBorder="1" applyAlignment="1">
      <alignment vertical="center"/>
    </xf>
    <xf numFmtId="0" fontId="33" fillId="0" borderId="10" xfId="4" applyFont="1" applyFill="1" applyBorder="1" applyAlignment="1">
      <alignment horizontal="left" vertical="center" indent="3"/>
    </xf>
    <xf numFmtId="168" fontId="20" fillId="2" borderId="3" xfId="1" applyNumberFormat="1" applyFont="1" applyFill="1" applyBorder="1" applyAlignment="1">
      <alignment vertical="center"/>
    </xf>
    <xf numFmtId="0" fontId="20" fillId="0" borderId="3" xfId="4" applyFont="1" applyFill="1" applyBorder="1" applyAlignment="1">
      <alignment horizontal="left" vertical="center" indent="2"/>
    </xf>
    <xf numFmtId="169" fontId="30" fillId="0" borderId="8" xfId="4" applyNumberFormat="1" applyFont="1" applyFill="1" applyBorder="1" applyAlignment="1">
      <alignment vertical="center"/>
    </xf>
    <xf numFmtId="0" fontId="30" fillId="0" borderId="8" xfId="4" applyFont="1" applyFill="1" applyBorder="1" applyAlignment="1">
      <alignment horizontal="left" vertical="center" indent="2"/>
    </xf>
    <xf numFmtId="166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2"/>
    </xf>
    <xf numFmtId="0" fontId="30" fillId="0" borderId="0" xfId="4" applyFont="1" applyFill="1" applyBorder="1" applyAlignment="1">
      <alignment horizontal="left" vertical="center" indent="1"/>
    </xf>
    <xf numFmtId="166" fontId="17" fillId="5" borderId="0" xfId="4" applyNumberFormat="1" applyFont="1" applyFill="1" applyBorder="1" applyAlignment="1">
      <alignment vertical="center"/>
    </xf>
    <xf numFmtId="165" fontId="30" fillId="0" borderId="0" xfId="4" applyNumberFormat="1" applyFont="1" applyFill="1" applyBorder="1" applyAlignment="1">
      <alignment vertical="center"/>
    </xf>
    <xf numFmtId="165" fontId="17" fillId="5" borderId="0" xfId="4" applyNumberFormat="1" applyFont="1" applyFill="1" applyBorder="1" applyAlignment="1">
      <alignment vertical="center"/>
    </xf>
    <xf numFmtId="0" fontId="18" fillId="5" borderId="9" xfId="4" applyFont="1" applyFill="1" applyBorder="1" applyAlignment="1">
      <alignment horizontal="left" vertical="center"/>
    </xf>
    <xf numFmtId="170" fontId="30" fillId="0" borderId="1" xfId="4" applyNumberFormat="1" applyFont="1" applyFill="1" applyBorder="1" applyAlignment="1">
      <alignment vertical="center"/>
    </xf>
    <xf numFmtId="170" fontId="30" fillId="0" borderId="0" xfId="4" applyNumberFormat="1" applyFont="1" applyFill="1" applyBorder="1" applyAlignment="1">
      <alignment vertical="center"/>
    </xf>
    <xf numFmtId="170" fontId="30" fillId="0" borderId="9" xfId="4" applyNumberFormat="1" applyFont="1" applyFill="1" applyBorder="1" applyAlignment="1">
      <alignment vertical="center"/>
    </xf>
    <xf numFmtId="165" fontId="17" fillId="5" borderId="9" xfId="4" applyNumberFormat="1" applyFont="1" applyFill="1" applyBorder="1" applyAlignment="1">
      <alignment vertical="center"/>
    </xf>
    <xf numFmtId="167" fontId="30" fillId="0" borderId="0" xfId="4" applyNumberFormat="1" applyFont="1" applyFill="1" applyBorder="1" applyAlignment="1">
      <alignment vertical="center"/>
    </xf>
    <xf numFmtId="167" fontId="17" fillId="5" borderId="9" xfId="4" applyNumberFormat="1" applyFont="1" applyFill="1" applyBorder="1" applyAlignment="1">
      <alignment vertical="center"/>
    </xf>
    <xf numFmtId="0" fontId="19" fillId="5" borderId="9" xfId="4" applyFont="1" applyFill="1" applyBorder="1" applyAlignment="1">
      <alignment horizontal="left" vertical="center" indent="1"/>
    </xf>
    <xf numFmtId="3" fontId="14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0" fontId="14" fillId="0" borderId="0" xfId="4" applyNumberFormat="1" applyFont="1" applyFill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5"/>
    </xf>
    <xf numFmtId="0" fontId="14" fillId="0" borderId="0" xfId="1" applyNumberFormat="1" applyFont="1" applyFill="1" applyBorder="1" applyAlignment="1">
      <alignment horizontal="center" vertical="center"/>
    </xf>
    <xf numFmtId="165" fontId="36" fillId="4" borderId="2" xfId="4" applyNumberFormat="1" applyFont="1" applyFill="1" applyBorder="1" applyAlignment="1">
      <alignment vertical="center"/>
    </xf>
    <xf numFmtId="168" fontId="34" fillId="0" borderId="1" xfId="4" applyNumberFormat="1" applyFont="1" applyFill="1" applyBorder="1" applyAlignment="1">
      <alignment vertical="center"/>
    </xf>
    <xf numFmtId="168" fontId="34" fillId="0" borderId="0" xfId="4" applyNumberFormat="1" applyFont="1" applyFill="1" applyBorder="1" applyAlignment="1">
      <alignment vertical="center"/>
    </xf>
    <xf numFmtId="168" fontId="20" fillId="0" borderId="0" xfId="4" applyNumberFormat="1" applyFont="1" applyFill="1" applyBorder="1" applyAlignment="1">
      <alignment vertical="center"/>
    </xf>
    <xf numFmtId="168" fontId="21" fillId="0" borderId="10" xfId="4" applyNumberFormat="1" applyFont="1" applyFill="1" applyBorder="1" applyAlignment="1">
      <alignment vertical="center"/>
    </xf>
    <xf numFmtId="168" fontId="21" fillId="0" borderId="0" xfId="4" applyNumberFormat="1" applyFont="1" applyFill="1" applyBorder="1" applyAlignment="1">
      <alignment vertical="center"/>
    </xf>
    <xf numFmtId="168" fontId="21" fillId="0" borderId="9" xfId="4" applyNumberFormat="1" applyFont="1" applyFill="1" applyBorder="1" applyAlignment="1">
      <alignment vertical="center"/>
    </xf>
    <xf numFmtId="169" fontId="20" fillId="0" borderId="4" xfId="4" applyNumberFormat="1" applyFont="1" applyFill="1" applyBorder="1" applyAlignment="1">
      <alignment vertical="center"/>
    </xf>
    <xf numFmtId="172" fontId="25" fillId="2" borderId="0" xfId="4" applyNumberFormat="1" applyFont="1" applyFill="1" applyBorder="1" applyAlignment="1">
      <alignment vertical="center"/>
    </xf>
    <xf numFmtId="172" fontId="20" fillId="0" borderId="4" xfId="4" applyNumberFormat="1" applyFont="1" applyFill="1" applyBorder="1" applyAlignment="1">
      <alignment vertical="center"/>
    </xf>
    <xf numFmtId="172" fontId="25" fillId="0" borderId="1" xfId="1" applyNumberFormat="1" applyFont="1" applyFill="1" applyBorder="1" applyAlignment="1">
      <alignment horizontal="right" vertical="center"/>
    </xf>
    <xf numFmtId="172" fontId="25" fillId="0" borderId="0" xfId="1" applyNumberFormat="1" applyFont="1" applyFill="1" applyBorder="1" applyAlignment="1">
      <alignment horizontal="right" vertical="center"/>
    </xf>
    <xf numFmtId="168" fontId="35" fillId="0" borderId="8" xfId="1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1"/>
    </xf>
    <xf numFmtId="166" fontId="17" fillId="5" borderId="9" xfId="4" applyNumberFormat="1" applyFont="1" applyFill="1" applyBorder="1" applyAlignment="1">
      <alignment vertical="center"/>
    </xf>
    <xf numFmtId="170" fontId="17" fillId="5" borderId="9" xfId="4" applyNumberFormat="1" applyFont="1" applyFill="1" applyBorder="1" applyAlignment="1">
      <alignment vertical="center"/>
    </xf>
    <xf numFmtId="167" fontId="30" fillId="2" borderId="1" xfId="4" applyNumberFormat="1" applyFont="1" applyFill="1" applyBorder="1" applyAlignment="1">
      <alignment vertical="center"/>
    </xf>
    <xf numFmtId="167" fontId="30" fillId="2" borderId="0" xfId="4" applyNumberFormat="1" applyFont="1" applyFill="1" applyBorder="1" applyAlignment="1">
      <alignment vertical="center"/>
    </xf>
    <xf numFmtId="167" fontId="30" fillId="2" borderId="9" xfId="4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2"/>
    </xf>
    <xf numFmtId="3" fontId="17" fillId="4" borderId="2" xfId="4" applyNumberFormat="1" applyFont="1" applyFill="1" applyBorder="1" applyAlignment="1">
      <alignment vertical="center"/>
    </xf>
    <xf numFmtId="169" fontId="30" fillId="2" borderId="1" xfId="4" applyNumberFormat="1" applyFont="1" applyFill="1" applyBorder="1" applyAlignment="1">
      <alignment vertical="center"/>
    </xf>
    <xf numFmtId="169" fontId="30" fillId="2" borderId="0" xfId="4" applyNumberFormat="1" applyFont="1" applyFill="1" applyBorder="1" applyAlignment="1">
      <alignment vertical="center"/>
    </xf>
    <xf numFmtId="169" fontId="30" fillId="2" borderId="9" xfId="4" applyNumberFormat="1" applyFont="1" applyFill="1" applyBorder="1" applyAlignment="1">
      <alignment vertical="center"/>
    </xf>
    <xf numFmtId="0" fontId="30" fillId="0" borderId="1" xfId="4" applyFont="1" applyBorder="1" applyAlignment="1">
      <alignment horizontal="left" vertical="center" indent="1"/>
    </xf>
    <xf numFmtId="0" fontId="30" fillId="0" borderId="0" xfId="4" applyFont="1" applyBorder="1" applyAlignment="1">
      <alignment horizontal="left" vertical="center" indent="1"/>
    </xf>
    <xf numFmtId="0" fontId="30" fillId="2" borderId="1" xfId="4" applyFont="1" applyFill="1" applyBorder="1" applyAlignment="1">
      <alignment horizontal="left" vertical="center" indent="1"/>
    </xf>
    <xf numFmtId="166" fontId="20" fillId="0" borderId="1" xfId="1" applyNumberFormat="1" applyFont="1" applyBorder="1" applyAlignment="1">
      <alignment vertical="center"/>
    </xf>
    <xf numFmtId="166" fontId="20" fillId="0" borderId="0" xfId="1" applyNumberFormat="1" applyFont="1" applyBorder="1" applyAlignment="1">
      <alignment vertical="center"/>
    </xf>
    <xf numFmtId="166" fontId="20" fillId="0" borderId="0" xfId="1" applyNumberFormat="1" applyFont="1" applyFill="1" applyBorder="1" applyAlignment="1">
      <alignment vertical="center"/>
    </xf>
    <xf numFmtId="166" fontId="21" fillId="0" borderId="10" xfId="1" applyNumberFormat="1" applyFont="1" applyFill="1" applyBorder="1" applyAlignment="1">
      <alignment vertical="center"/>
    </xf>
    <xf numFmtId="166" fontId="21" fillId="0" borderId="0" xfId="1" applyNumberFormat="1" applyFont="1" applyFill="1" applyBorder="1" applyAlignment="1">
      <alignment vertical="center"/>
    </xf>
    <xf numFmtId="166" fontId="21" fillId="0" borderId="9" xfId="1" applyNumberFormat="1" applyFont="1" applyFill="1" applyBorder="1" applyAlignment="1">
      <alignment vertical="center"/>
    </xf>
    <xf numFmtId="166" fontId="22" fillId="5" borderId="2" xfId="1" applyNumberFormat="1" applyFont="1" applyFill="1" applyBorder="1" applyAlignment="1">
      <alignment vertical="center"/>
    </xf>
    <xf numFmtId="166" fontId="30" fillId="0" borderId="4" xfId="1" applyNumberFormat="1" applyFont="1" applyBorder="1" applyAlignment="1">
      <alignment vertical="center"/>
    </xf>
    <xf numFmtId="0" fontId="30" fillId="0" borderId="4" xfId="4" applyFont="1" applyFill="1" applyBorder="1" applyAlignment="1">
      <alignment horizontal="left" vertical="center" indent="2"/>
    </xf>
    <xf numFmtId="0" fontId="36" fillId="4" borderId="2" xfId="4" applyNumberFormat="1" applyFont="1" applyFill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34" fillId="0" borderId="0" xfId="1" applyNumberFormat="1" applyFont="1" applyFill="1" applyBorder="1" applyAlignment="1">
      <alignment vertical="center"/>
    </xf>
    <xf numFmtId="168" fontId="20" fillId="0" borderId="0" xfId="1" applyNumberFormat="1" applyFont="1" applyBorder="1" applyAlignment="1">
      <alignment vertical="center"/>
    </xf>
    <xf numFmtId="168" fontId="20" fillId="0" borderId="0" xfId="1" applyNumberFormat="1" applyFont="1" applyFill="1" applyBorder="1" applyAlignment="1">
      <alignment vertical="center"/>
    </xf>
    <xf numFmtId="168" fontId="21" fillId="0" borderId="10" xfId="1" applyNumberFormat="1" applyFont="1" applyFill="1" applyBorder="1" applyAlignment="1">
      <alignment vertical="center"/>
    </xf>
    <xf numFmtId="168" fontId="21" fillId="0" borderId="0" xfId="1" applyNumberFormat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vertical="center"/>
    </xf>
    <xf numFmtId="168" fontId="30" fillId="0" borderId="4" xfId="1" applyNumberFormat="1" applyFont="1" applyBorder="1" applyAlignment="1">
      <alignment vertical="center"/>
    </xf>
    <xf numFmtId="169" fontId="20" fillId="0" borderId="8" xfId="4" applyNumberFormat="1" applyFont="1" applyBorder="1" applyAlignment="1">
      <alignment vertical="center"/>
    </xf>
    <xf numFmtId="0" fontId="20" fillId="0" borderId="8" xfId="4" applyFont="1" applyFill="1" applyBorder="1" applyAlignment="1">
      <alignment horizontal="left" vertical="center" indent="2"/>
    </xf>
    <xf numFmtId="169" fontId="37" fillId="2" borderId="0" xfId="4" applyNumberFormat="1" applyFont="1" applyFill="1" applyBorder="1" applyAlignment="1">
      <alignment vertical="center"/>
    </xf>
    <xf numFmtId="0" fontId="37" fillId="0" borderId="0" xfId="4" applyFont="1" applyFill="1" applyBorder="1" applyAlignment="1">
      <alignment horizontal="left" vertical="center" indent="3"/>
    </xf>
    <xf numFmtId="169" fontId="30" fillId="0" borderId="4" xfId="4" applyNumberFormat="1" applyFont="1" applyBorder="1" applyAlignment="1">
      <alignment vertical="center"/>
    </xf>
    <xf numFmtId="165" fontId="20" fillId="0" borderId="1" xfId="1" applyNumberFormat="1" applyFont="1" applyBorder="1" applyAlignment="1">
      <alignment vertical="center"/>
    </xf>
    <xf numFmtId="165" fontId="20" fillId="0" borderId="0" xfId="1" applyNumberFormat="1" applyFont="1" applyBorder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165" fontId="21" fillId="0" borderId="10" xfId="1" applyNumberFormat="1" applyFont="1" applyFill="1" applyBorder="1" applyAlignment="1">
      <alignment vertical="center"/>
    </xf>
    <xf numFmtId="165" fontId="21" fillId="0" borderId="0" xfId="1" applyNumberFormat="1" applyFont="1" applyFill="1" applyBorder="1" applyAlignment="1">
      <alignment vertical="center"/>
    </xf>
    <xf numFmtId="165" fontId="21" fillId="0" borderId="9" xfId="1" applyNumberFormat="1" applyFont="1" applyFill="1" applyBorder="1" applyAlignment="1">
      <alignment vertical="center"/>
    </xf>
    <xf numFmtId="165" fontId="22" fillId="5" borderId="2" xfId="1" applyNumberFormat="1" applyFont="1" applyFill="1" applyBorder="1" applyAlignment="1">
      <alignment vertical="center"/>
    </xf>
    <xf numFmtId="165" fontId="30" fillId="0" borderId="4" xfId="1" applyNumberFormat="1" applyFont="1" applyBorder="1" applyAlignment="1">
      <alignment vertical="center"/>
    </xf>
    <xf numFmtId="169" fontId="20" fillId="0" borderId="3" xfId="4" applyNumberFormat="1" applyFont="1" applyBorder="1" applyAlignment="1">
      <alignment vertical="center"/>
    </xf>
    <xf numFmtId="0" fontId="30" fillId="2" borderId="0" xfId="4" applyFont="1" applyFill="1" applyBorder="1" applyAlignment="1">
      <alignment horizontal="left" vertical="center" wrapText="1" indent="1"/>
    </xf>
    <xf numFmtId="0" fontId="30" fillId="2" borderId="9" xfId="4" applyFont="1" applyFill="1" applyBorder="1" applyAlignment="1">
      <alignment horizontal="left" vertical="center" indent="1"/>
    </xf>
    <xf numFmtId="166" fontId="20" fillId="0" borderId="1" xfId="1" applyNumberFormat="1" applyFont="1" applyFill="1" applyBorder="1" applyAlignment="1">
      <alignment vertical="center"/>
    </xf>
    <xf numFmtId="168" fontId="34" fillId="0" borderId="0" xfId="1" applyNumberFormat="1" applyFont="1" applyBorder="1" applyAlignment="1">
      <alignment vertical="center"/>
    </xf>
    <xf numFmtId="168" fontId="34" fillId="0" borderId="1" xfId="1" applyNumberFormat="1" applyFont="1" applyBorder="1" applyAlignment="1">
      <alignment vertical="center"/>
    </xf>
    <xf numFmtId="169" fontId="34" fillId="0" borderId="0" xfId="4" applyNumberFormat="1" applyFont="1" applyBorder="1" applyAlignment="1">
      <alignment vertical="center"/>
    </xf>
    <xf numFmtId="169" fontId="34" fillId="0" borderId="1" xfId="4" applyNumberFormat="1" applyFont="1" applyBorder="1" applyAlignment="1">
      <alignment vertical="center"/>
    </xf>
    <xf numFmtId="0" fontId="27" fillId="0" borderId="0" xfId="4" applyFont="1" applyFill="1" applyBorder="1" applyAlignment="1">
      <alignment horizontal="left" vertical="center" indent="5"/>
    </xf>
    <xf numFmtId="172" fontId="34" fillId="0" borderId="0" xfId="4" applyNumberFormat="1" applyFont="1" applyFill="1" applyBorder="1" applyAlignment="1">
      <alignment vertical="center"/>
    </xf>
    <xf numFmtId="165" fontId="20" fillId="0" borderId="1" xfId="1" applyNumberFormat="1" applyFont="1" applyFill="1" applyBorder="1" applyAlignment="1">
      <alignment vertical="center"/>
    </xf>
    <xf numFmtId="0" fontId="32" fillId="4" borderId="2" xfId="4" applyNumberFormat="1" applyFont="1" applyFill="1" applyBorder="1" applyAlignment="1">
      <alignment horizontal="left" vertical="center"/>
    </xf>
    <xf numFmtId="172" fontId="14" fillId="2" borderId="1" xfId="4" applyNumberFormat="1" applyFont="1" applyFill="1" applyBorder="1" applyAlignment="1">
      <alignment vertical="center"/>
    </xf>
    <xf numFmtId="0" fontId="30" fillId="2" borderId="0" xfId="4" applyFont="1" applyFill="1" applyBorder="1" applyAlignment="1">
      <alignment horizontal="left" vertical="center" indent="2"/>
    </xf>
    <xf numFmtId="0" fontId="30" fillId="2" borderId="0" xfId="4" applyFont="1" applyFill="1" applyBorder="1" applyAlignment="1">
      <alignment horizontal="left" vertical="center" indent="1"/>
    </xf>
    <xf numFmtId="1" fontId="14" fillId="2" borderId="9" xfId="4" applyNumberFormat="1" applyFont="1" applyFill="1" applyBorder="1" applyAlignment="1">
      <alignment vertical="center"/>
    </xf>
    <xf numFmtId="172" fontId="14" fillId="0" borderId="9" xfId="4" applyNumberFormat="1" applyFont="1" applyBorder="1" applyAlignment="1">
      <alignment vertical="center"/>
    </xf>
    <xf numFmtId="166" fontId="20" fillId="0" borderId="1" xfId="4" applyNumberFormat="1" applyFont="1" applyBorder="1" applyAlignment="1">
      <alignment vertical="center"/>
    </xf>
    <xf numFmtId="166" fontId="21" fillId="0" borderId="10" xfId="4" applyNumberFormat="1" applyFont="1" applyFill="1" applyBorder="1" applyAlignment="1">
      <alignment vertical="center"/>
    </xf>
    <xf numFmtId="166" fontId="21" fillId="0" borderId="0" xfId="4" applyNumberFormat="1" applyFont="1" applyFill="1" applyBorder="1" applyAlignment="1">
      <alignment vertical="center"/>
    </xf>
    <xf numFmtId="166" fontId="21" fillId="0" borderId="9" xfId="4" applyNumberFormat="1" applyFont="1" applyFill="1" applyBorder="1" applyAlignment="1">
      <alignment vertical="center"/>
    </xf>
    <xf numFmtId="168" fontId="20" fillId="0" borderId="1" xfId="4" applyNumberFormat="1" applyFont="1" applyBorder="1" applyAlignment="1">
      <alignment vertical="center"/>
    </xf>
    <xf numFmtId="168" fontId="20" fillId="0" borderId="1" xfId="1" applyNumberFormat="1" applyFont="1" applyFill="1" applyBorder="1" applyAlignment="1">
      <alignment vertical="center"/>
    </xf>
    <xf numFmtId="169" fontId="20" fillId="0" borderId="8" xfId="4" applyNumberFormat="1" applyFont="1" applyFill="1" applyBorder="1" applyAlignment="1">
      <alignment vertical="center"/>
    </xf>
    <xf numFmtId="165" fontId="20" fillId="0" borderId="1" xfId="4" applyNumberFormat="1" applyFont="1" applyBorder="1" applyAlignment="1">
      <alignment vertical="center"/>
    </xf>
    <xf numFmtId="165" fontId="21" fillId="0" borderId="10" xfId="4" applyNumberFormat="1" applyFont="1" applyFill="1" applyBorder="1" applyAlignment="1">
      <alignment vertical="center"/>
    </xf>
    <xf numFmtId="165" fontId="21" fillId="0" borderId="0" xfId="4" applyNumberFormat="1" applyFont="1" applyFill="1" applyBorder="1" applyAlignment="1">
      <alignment vertical="center"/>
    </xf>
    <xf numFmtId="165" fontId="21" fillId="0" borderId="9" xfId="4" applyNumberFormat="1" applyFont="1" applyFill="1" applyBorder="1" applyAlignment="1">
      <alignment vertical="center"/>
    </xf>
    <xf numFmtId="166" fontId="17" fillId="5" borderId="1" xfId="4" applyNumberFormat="1" applyFont="1" applyFill="1" applyBorder="1" applyAlignment="1">
      <alignment vertical="center"/>
    </xf>
    <xf numFmtId="0" fontId="18" fillId="5" borderId="1" xfId="4" applyFont="1" applyFill="1" applyBorder="1" applyAlignment="1">
      <alignment horizontal="left" vertical="center"/>
    </xf>
    <xf numFmtId="167" fontId="17" fillId="5" borderId="0" xfId="4" applyNumberFormat="1" applyFont="1" applyFill="1" applyBorder="1" applyAlignment="1">
      <alignment vertical="center"/>
    </xf>
    <xf numFmtId="0" fontId="18" fillId="5" borderId="0" xfId="4" applyFont="1" applyFill="1" applyBorder="1" applyAlignment="1">
      <alignment horizontal="left" vertical="center"/>
    </xf>
    <xf numFmtId="167" fontId="17" fillId="4" borderId="1" xfId="4" applyNumberFormat="1" applyFont="1" applyFill="1" applyBorder="1" applyAlignment="1">
      <alignment vertical="center"/>
    </xf>
    <xf numFmtId="0" fontId="18" fillId="4" borderId="1" xfId="4" applyFont="1" applyFill="1" applyBorder="1" applyAlignment="1">
      <alignment horizontal="left" vertical="center"/>
    </xf>
    <xf numFmtId="167" fontId="17" fillId="5" borderId="10" xfId="4" applyNumberFormat="1" applyFont="1" applyFill="1" applyBorder="1" applyAlignment="1">
      <alignment vertical="center"/>
    </xf>
    <xf numFmtId="0" fontId="18" fillId="5" borderId="10" xfId="4" applyFont="1" applyFill="1" applyBorder="1" applyAlignment="1">
      <alignment horizontal="left" vertical="center" indent="1"/>
    </xf>
    <xf numFmtId="167" fontId="17" fillId="5" borderId="3" xfId="4" applyNumberFormat="1" applyFont="1" applyFill="1" applyBorder="1" applyAlignment="1">
      <alignment vertical="center"/>
    </xf>
    <xf numFmtId="0" fontId="18" fillId="5" borderId="3" xfId="4" applyFont="1" applyFill="1" applyBorder="1" applyAlignment="1">
      <alignment horizontal="left" vertical="center" indent="1"/>
    </xf>
    <xf numFmtId="167" fontId="17" fillId="4" borderId="9" xfId="4" applyNumberFormat="1" applyFont="1" applyFill="1" applyBorder="1" applyAlignment="1">
      <alignment vertical="center"/>
    </xf>
    <xf numFmtId="0" fontId="18" fillId="4" borderId="9" xfId="4" applyFont="1" applyFill="1" applyBorder="1" applyAlignment="1">
      <alignment horizontal="left" vertical="center"/>
    </xf>
    <xf numFmtId="166" fontId="20" fillId="0" borderId="1" xfId="4" applyNumberFormat="1" applyFont="1" applyFill="1" applyBorder="1" applyAlignment="1">
      <alignment vertical="center"/>
    </xf>
    <xf numFmtId="166" fontId="20" fillId="0" borderId="0" xfId="4" applyNumberFormat="1" applyFont="1" applyFill="1" applyBorder="1" applyAlignment="1">
      <alignment vertical="center"/>
    </xf>
    <xf numFmtId="165" fontId="38" fillId="4" borderId="2" xfId="4" applyNumberFormat="1" applyFont="1" applyFill="1" applyBorder="1" applyAlignment="1">
      <alignment vertical="center"/>
    </xf>
    <xf numFmtId="169" fontId="34" fillId="0" borderId="4" xfId="4" applyNumberFormat="1" applyFont="1" applyFill="1" applyBorder="1" applyAlignment="1">
      <alignment vertical="center"/>
    </xf>
    <xf numFmtId="0" fontId="34" fillId="0" borderId="4" xfId="4" applyFont="1" applyFill="1" applyBorder="1" applyAlignment="1">
      <alignment horizontal="left" vertical="center" indent="3"/>
    </xf>
    <xf numFmtId="169" fontId="34" fillId="0" borderId="10" xfId="4" applyNumberFormat="1" applyFont="1" applyFill="1" applyBorder="1" applyAlignment="1">
      <alignment vertical="center"/>
    </xf>
    <xf numFmtId="0" fontId="34" fillId="0" borderId="10" xfId="4" applyFont="1" applyFill="1" applyBorder="1" applyAlignment="1">
      <alignment horizontal="left" vertical="center" indent="3"/>
    </xf>
    <xf numFmtId="169" fontId="34" fillId="0" borderId="3" xfId="4" applyNumberFormat="1" applyFont="1" applyFill="1" applyBorder="1" applyAlignment="1">
      <alignment vertical="center"/>
    </xf>
    <xf numFmtId="0" fontId="34" fillId="0" borderId="3" xfId="4" applyFont="1" applyFill="1" applyBorder="1" applyAlignment="1">
      <alignment horizontal="left" vertical="center" indent="3"/>
    </xf>
    <xf numFmtId="165" fontId="20" fillId="0" borderId="1" xfId="4" applyNumberFormat="1" applyFont="1" applyFill="1" applyBorder="1" applyAlignment="1">
      <alignment vertical="center"/>
    </xf>
    <xf numFmtId="165" fontId="20" fillId="0" borderId="0" xfId="4" applyNumberFormat="1" applyFont="1" applyFill="1" applyBorder="1" applyAlignment="1">
      <alignment vertical="center"/>
    </xf>
    <xf numFmtId="169" fontId="20" fillId="0" borderId="1" xfId="4" applyNumberFormat="1" applyFont="1" applyFill="1" applyBorder="1" applyAlignment="1">
      <alignment vertical="center"/>
    </xf>
    <xf numFmtId="165" fontId="20" fillId="0" borderId="9" xfId="4" applyNumberFormat="1" applyFont="1" applyFill="1" applyBorder="1" applyAlignment="1">
      <alignment vertical="center"/>
    </xf>
    <xf numFmtId="165" fontId="21" fillId="0" borderId="0" xfId="4" applyNumberFormat="1" applyFont="1" applyFill="1" applyAlignment="1">
      <alignment vertical="center"/>
    </xf>
    <xf numFmtId="172" fontId="34" fillId="0" borderId="9" xfId="4" applyNumberFormat="1" applyFont="1" applyFill="1" applyBorder="1" applyAlignment="1">
      <alignment vertical="center"/>
    </xf>
    <xf numFmtId="0" fontId="34" fillId="0" borderId="9" xfId="4" applyFont="1" applyFill="1" applyBorder="1" applyAlignment="1">
      <alignment horizontal="left" vertical="center" indent="3"/>
    </xf>
    <xf numFmtId="169" fontId="20" fillId="0" borderId="0" xfId="4" applyNumberFormat="1" applyFont="1" applyFill="1" applyBorder="1" applyAlignment="1">
      <alignment vertical="center"/>
    </xf>
    <xf numFmtId="169" fontId="34" fillId="0" borderId="9" xfId="4" applyNumberFormat="1" applyFont="1" applyFill="1" applyBorder="1" applyAlignment="1">
      <alignment vertical="center"/>
    </xf>
    <xf numFmtId="169" fontId="20" fillId="0" borderId="9" xfId="4" applyNumberFormat="1" applyFont="1" applyFill="1" applyBorder="1" applyAlignment="1">
      <alignment vertical="center"/>
    </xf>
    <xf numFmtId="0" fontId="39" fillId="0" borderId="2" xfId="5" applyFont="1" applyBorder="1" applyAlignment="1">
      <alignment vertical="center"/>
    </xf>
    <xf numFmtId="0" fontId="40" fillId="0" borderId="2" xfId="5" applyFont="1" applyBorder="1" applyAlignment="1">
      <alignment vertical="center"/>
    </xf>
    <xf numFmtId="0" fontId="41" fillId="0" borderId="2" xfId="5" applyFont="1" applyBorder="1" applyAlignment="1">
      <alignment vertical="center"/>
    </xf>
    <xf numFmtId="0" fontId="41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41" fillId="0" borderId="0" xfId="5" applyFont="1" applyAlignment="1">
      <alignment horizontal="center" vertical="center"/>
    </xf>
    <xf numFmtId="0" fontId="39" fillId="0" borderId="0" xfId="5" applyFont="1" applyBorder="1" applyAlignment="1">
      <alignment horizontal="left" vertical="center"/>
    </xf>
    <xf numFmtId="0" fontId="42" fillId="0" borderId="0" xfId="5" applyFont="1" applyBorder="1" applyAlignment="1">
      <alignment horizontal="left" vertical="center"/>
    </xf>
    <xf numFmtId="0" fontId="39" fillId="0" borderId="0" xfId="5" applyFont="1" applyBorder="1" applyAlignment="1">
      <alignment horizontal="right" vertical="center"/>
    </xf>
    <xf numFmtId="0" fontId="42" fillId="0" borderId="0" xfId="5" applyFont="1" applyAlignment="1">
      <alignment vertical="center"/>
    </xf>
    <xf numFmtId="0" fontId="40" fillId="0" borderId="0" xfId="5" applyFont="1" applyAlignment="1">
      <alignment vertical="center"/>
    </xf>
    <xf numFmtId="0" fontId="43" fillId="0" borderId="0" xfId="5" applyFont="1" applyAlignment="1">
      <alignment horizontal="left" vertical="center"/>
    </xf>
    <xf numFmtId="174" fontId="44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31" fillId="2" borderId="0" xfId="4" applyFont="1" applyFill="1" applyAlignment="1">
      <alignment vertical="center"/>
    </xf>
    <xf numFmtId="0" fontId="10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318" customWidth="1"/>
    <col min="2" max="2" width="9.7109375" style="319" customWidth="1"/>
    <col min="3" max="3" width="107.42578125" style="317" customWidth="1"/>
    <col min="4" max="4" width="44.7109375" style="317" customWidth="1"/>
    <col min="5" max="6" width="9.7109375" style="317" customWidth="1"/>
    <col min="7" max="16384" width="9.140625" style="317"/>
  </cols>
  <sheetData>
    <row r="9" spans="1:10" ht="30" x14ac:dyDescent="0.25">
      <c r="A9" s="314"/>
      <c r="B9" s="315" t="s">
        <v>334</v>
      </c>
      <c r="C9" s="316"/>
      <c r="D9" s="316"/>
      <c r="E9" s="316"/>
      <c r="F9" s="316"/>
    </row>
    <row r="10" spans="1:10" hidden="1" x14ac:dyDescent="0.25"/>
    <row r="11" spans="1:10" hidden="1" x14ac:dyDescent="0.25">
      <c r="B11" s="318"/>
      <c r="C11" s="318"/>
    </row>
    <row r="12" spans="1:10" ht="11.25" hidden="1" customHeight="1" x14ac:dyDescent="0.25">
      <c r="B12" s="318"/>
      <c r="C12" s="318"/>
    </row>
    <row r="13" spans="1:10" s="318" customFormat="1" ht="11.25" hidden="1" customHeight="1" x14ac:dyDescent="0.25">
      <c r="D13" s="317"/>
      <c r="E13" s="317"/>
      <c r="F13" s="317"/>
      <c r="G13" s="317"/>
      <c r="H13" s="317"/>
      <c r="I13" s="317"/>
      <c r="J13" s="317"/>
    </row>
    <row r="14" spans="1:10" s="318" customFormat="1" ht="12.75" customHeight="1" x14ac:dyDescent="0.25">
      <c r="D14" s="317"/>
      <c r="E14" s="317"/>
      <c r="F14" s="317"/>
      <c r="G14" s="317"/>
      <c r="H14" s="317"/>
      <c r="I14" s="317"/>
      <c r="J14" s="317"/>
    </row>
    <row r="15" spans="1:10" s="318" customFormat="1" ht="12.75" customHeight="1" x14ac:dyDescent="0.25">
      <c r="D15" s="317"/>
      <c r="E15" s="317"/>
      <c r="F15" s="317"/>
      <c r="G15" s="317"/>
      <c r="H15" s="317"/>
      <c r="I15" s="317"/>
      <c r="J15" s="317"/>
    </row>
    <row r="16" spans="1:10" s="318" customFormat="1" ht="12.75" customHeight="1" x14ac:dyDescent="0.25">
      <c r="D16" s="317"/>
      <c r="E16" s="317"/>
      <c r="F16" s="317"/>
      <c r="G16" s="317"/>
      <c r="H16" s="317"/>
      <c r="I16" s="317"/>
      <c r="J16" s="317"/>
    </row>
    <row r="17" spans="1:10" s="318" customFormat="1" ht="12.75" customHeight="1" x14ac:dyDescent="0.25">
      <c r="D17" s="317"/>
      <c r="E17" s="317"/>
      <c r="F17" s="317"/>
      <c r="G17" s="317"/>
      <c r="H17" s="317"/>
      <c r="I17" s="317"/>
      <c r="J17" s="317"/>
    </row>
    <row r="18" spans="1:10" s="318" customFormat="1" ht="12.75" customHeight="1" x14ac:dyDescent="0.25">
      <c r="D18" s="317"/>
      <c r="E18" s="317"/>
      <c r="F18" s="317"/>
      <c r="G18" s="317"/>
      <c r="H18" s="317"/>
      <c r="I18" s="317"/>
      <c r="J18" s="317"/>
    </row>
    <row r="19" spans="1:10" s="318" customFormat="1" x14ac:dyDescent="0.25">
      <c r="D19" s="317"/>
      <c r="E19" s="317"/>
      <c r="F19" s="317"/>
      <c r="G19" s="317"/>
      <c r="H19" s="317"/>
      <c r="I19" s="317"/>
      <c r="J19" s="317"/>
    </row>
    <row r="20" spans="1:10" s="318" customFormat="1" ht="11.25" customHeight="1" x14ac:dyDescent="0.25">
      <c r="D20" s="317"/>
      <c r="E20" s="317"/>
      <c r="F20" s="317"/>
      <c r="G20" s="317"/>
      <c r="H20" s="317"/>
      <c r="I20" s="317"/>
      <c r="J20" s="317"/>
    </row>
    <row r="21" spans="1:10" s="318" customFormat="1" ht="11.25" customHeight="1" x14ac:dyDescent="0.25">
      <c r="D21" s="317"/>
      <c r="E21" s="317"/>
      <c r="F21" s="317"/>
      <c r="G21" s="317"/>
      <c r="H21" s="317"/>
      <c r="I21" s="317"/>
      <c r="J21" s="317"/>
    </row>
    <row r="22" spans="1:10" s="318" customFormat="1" ht="11.25" customHeight="1" x14ac:dyDescent="0.25">
      <c r="B22" s="319"/>
      <c r="C22" s="317"/>
      <c r="D22" s="317"/>
      <c r="E22" s="317"/>
      <c r="F22" s="317"/>
      <c r="G22" s="317"/>
      <c r="H22" s="317"/>
      <c r="I22" s="317"/>
      <c r="J22" s="317"/>
    </row>
    <row r="23" spans="1:10" s="318" customFormat="1" ht="27.75" x14ac:dyDescent="0.25">
      <c r="B23" s="320"/>
      <c r="C23" s="321" t="s">
        <v>350</v>
      </c>
      <c r="D23" s="322"/>
      <c r="E23" s="317"/>
      <c r="F23" s="317"/>
      <c r="G23" s="317"/>
      <c r="H23" s="317"/>
      <c r="I23" s="317"/>
      <c r="J23" s="317"/>
    </row>
    <row r="24" spans="1:10" s="318" customFormat="1" ht="11.25" customHeight="1" x14ac:dyDescent="0.25">
      <c r="B24" s="319"/>
      <c r="C24" s="317"/>
      <c r="D24" s="317"/>
      <c r="E24" s="317"/>
      <c r="F24" s="317"/>
      <c r="G24" s="317"/>
      <c r="H24" s="317"/>
      <c r="I24" s="317"/>
      <c r="J24" s="317"/>
    </row>
    <row r="25" spans="1:10" s="318" customFormat="1" ht="13.5" customHeight="1" x14ac:dyDescent="0.25">
      <c r="B25" s="319"/>
      <c r="C25" s="317"/>
      <c r="D25" s="317"/>
      <c r="E25" s="317"/>
      <c r="F25" s="317"/>
      <c r="G25" s="317"/>
      <c r="H25" s="317"/>
      <c r="I25" s="317"/>
      <c r="J25" s="317"/>
    </row>
    <row r="26" spans="1:10" s="318" customFormat="1" ht="10.5" customHeight="1" x14ac:dyDescent="0.25">
      <c r="B26" s="319"/>
      <c r="C26" s="317"/>
      <c r="D26" s="317"/>
      <c r="E26" s="317"/>
      <c r="F26" s="317"/>
      <c r="G26" s="317"/>
      <c r="H26" s="317"/>
      <c r="I26" s="317"/>
      <c r="J26" s="317"/>
    </row>
    <row r="27" spans="1:10" x14ac:dyDescent="0.25">
      <c r="A27" s="317"/>
    </row>
    <row r="28" spans="1:10" s="318" customFormat="1" ht="11.25" customHeight="1" x14ac:dyDescent="0.25">
      <c r="B28" s="319"/>
      <c r="C28" s="317"/>
      <c r="D28" s="317"/>
      <c r="E28" s="317"/>
      <c r="F28" s="317"/>
      <c r="G28" s="317"/>
      <c r="H28" s="317"/>
      <c r="I28" s="317"/>
      <c r="J28" s="317"/>
    </row>
    <row r="29" spans="1:10" s="318" customFormat="1" x14ac:dyDescent="0.25">
      <c r="B29" s="319"/>
      <c r="C29" s="317"/>
      <c r="D29" s="317"/>
      <c r="E29" s="317"/>
      <c r="F29" s="317"/>
      <c r="G29" s="317"/>
      <c r="H29" s="317"/>
      <c r="I29" s="317"/>
      <c r="J29" s="317"/>
    </row>
    <row r="30" spans="1:10" s="318" customFormat="1" ht="27.75" x14ac:dyDescent="0.25">
      <c r="B30" s="319"/>
      <c r="C30" s="323" t="s">
        <v>335</v>
      </c>
      <c r="D30" s="317"/>
      <c r="E30" s="317"/>
      <c r="F30" s="317"/>
      <c r="G30" s="317"/>
      <c r="H30" s="317"/>
      <c r="I30" s="317"/>
      <c r="J30" s="317"/>
    </row>
    <row r="31" spans="1:10" s="318" customFormat="1" ht="11.25" customHeight="1" x14ac:dyDescent="0.25">
      <c r="B31" s="319"/>
      <c r="C31" s="324"/>
      <c r="D31" s="317"/>
      <c r="E31" s="317"/>
      <c r="F31" s="317"/>
      <c r="G31" s="317"/>
      <c r="H31" s="317"/>
      <c r="I31" s="317"/>
      <c r="J31" s="317"/>
    </row>
    <row r="32" spans="1:10" s="318" customFormat="1" ht="11.25" customHeight="1" x14ac:dyDescent="0.25">
      <c r="B32" s="319"/>
      <c r="C32" s="324"/>
      <c r="D32" s="317"/>
      <c r="E32" s="317"/>
      <c r="F32" s="317"/>
      <c r="G32" s="317"/>
      <c r="H32" s="317"/>
      <c r="I32" s="317"/>
      <c r="J32" s="317"/>
    </row>
    <row r="33" spans="1:12" s="318" customFormat="1" ht="11.25" customHeight="1" x14ac:dyDescent="0.25">
      <c r="B33" s="319"/>
      <c r="C33" s="317"/>
      <c r="D33" s="317"/>
      <c r="E33" s="317"/>
      <c r="F33" s="317"/>
      <c r="G33" s="317"/>
      <c r="H33" s="317"/>
      <c r="I33" s="317"/>
      <c r="J33" s="317"/>
    </row>
    <row r="34" spans="1:12" s="318" customFormat="1" ht="11.25" customHeight="1" x14ac:dyDescent="0.25">
      <c r="B34" s="319"/>
      <c r="C34" s="317"/>
      <c r="D34" s="317"/>
      <c r="E34" s="317"/>
      <c r="F34" s="317"/>
      <c r="G34" s="317"/>
      <c r="H34" s="317"/>
      <c r="I34" s="317"/>
      <c r="J34" s="317"/>
    </row>
    <row r="35" spans="1:12" s="318" customFormat="1" ht="11.25" customHeight="1" x14ac:dyDescent="0.25">
      <c r="B35" s="319"/>
      <c r="C35" s="317"/>
      <c r="D35" s="317"/>
      <c r="E35" s="317"/>
      <c r="F35" s="317"/>
      <c r="G35" s="317"/>
      <c r="H35" s="317"/>
      <c r="I35" s="317"/>
      <c r="J35" s="317"/>
    </row>
    <row r="36" spans="1:12" s="318" customFormat="1" ht="13.5" customHeight="1" x14ac:dyDescent="0.25">
      <c r="B36" s="319"/>
      <c r="C36" s="317"/>
      <c r="D36" s="317"/>
      <c r="E36" s="317"/>
      <c r="F36" s="317"/>
      <c r="G36" s="317"/>
      <c r="H36" s="317"/>
      <c r="I36" s="317"/>
      <c r="J36" s="317"/>
    </row>
    <row r="37" spans="1:12" s="318" customFormat="1" ht="10.5" customHeight="1" x14ac:dyDescent="0.25">
      <c r="B37" s="319"/>
      <c r="C37" s="317"/>
      <c r="D37" s="317"/>
      <c r="E37" s="317"/>
      <c r="F37" s="317"/>
      <c r="G37" s="317"/>
      <c r="H37" s="317"/>
      <c r="I37" s="317"/>
      <c r="J37" s="317"/>
    </row>
    <row r="38" spans="1:12" x14ac:dyDescent="0.25">
      <c r="A38" s="317"/>
    </row>
    <row r="39" spans="1:12" s="318" customFormat="1" ht="12.75" customHeight="1" x14ac:dyDescent="0.25">
      <c r="B39" s="319"/>
      <c r="C39" s="317"/>
      <c r="E39" s="317"/>
      <c r="F39" s="317"/>
      <c r="G39" s="317"/>
      <c r="H39" s="317"/>
      <c r="I39" s="317"/>
      <c r="J39" s="317"/>
    </row>
    <row r="40" spans="1:12" s="318" customFormat="1" x14ac:dyDescent="0.25">
      <c r="B40" s="319"/>
      <c r="C40" s="317"/>
      <c r="E40" s="317"/>
      <c r="F40" s="317"/>
      <c r="G40" s="317"/>
      <c r="H40" s="317"/>
      <c r="I40" s="317"/>
      <c r="J40" s="317"/>
    </row>
    <row r="41" spans="1:12" s="318" customFormat="1" x14ac:dyDescent="0.25">
      <c r="B41" s="319"/>
      <c r="C41" s="317"/>
      <c r="D41" s="317"/>
      <c r="E41" s="317"/>
      <c r="F41" s="317"/>
      <c r="G41" s="317"/>
      <c r="H41" s="317"/>
      <c r="I41" s="317"/>
      <c r="J41" s="317"/>
    </row>
    <row r="42" spans="1:12" s="318" customFormat="1" ht="12.75" customHeight="1" x14ac:dyDescent="0.25">
      <c r="B42" s="319"/>
      <c r="C42" s="317"/>
      <c r="D42" s="317"/>
      <c r="E42" s="317"/>
      <c r="F42" s="317"/>
      <c r="G42" s="317"/>
      <c r="H42" s="317"/>
      <c r="I42" s="317"/>
      <c r="J42" s="317"/>
    </row>
    <row r="43" spans="1:12" ht="20.25" x14ac:dyDescent="0.25">
      <c r="D43" s="325" t="s">
        <v>395</v>
      </c>
    </row>
    <row r="44" spans="1:12" x14ac:dyDescent="0.25">
      <c r="A44" s="317"/>
      <c r="B44" s="317"/>
    </row>
    <row r="45" spans="1:12" ht="18" x14ac:dyDescent="0.25">
      <c r="A45" s="317"/>
      <c r="B45" s="317"/>
      <c r="D45" s="326">
        <v>43297.732835648145</v>
      </c>
    </row>
    <row r="46" spans="1:12" ht="12.75" x14ac:dyDescent="0.25">
      <c r="A46" s="317"/>
      <c r="B46" s="317"/>
      <c r="G46" s="327"/>
      <c r="H46" s="327"/>
      <c r="I46" s="327"/>
      <c r="J46" s="327"/>
      <c r="K46" s="327"/>
      <c r="L46" s="327"/>
    </row>
    <row r="47" spans="1:12" x14ac:dyDescent="0.25">
      <c r="A47" s="317"/>
      <c r="B47" s="317"/>
    </row>
    <row r="48" spans="1:12" x14ac:dyDescent="0.25">
      <c r="A48" s="317"/>
      <c r="B48" s="317"/>
    </row>
    <row r="49" spans="1:12" ht="15" x14ac:dyDescent="0.25">
      <c r="B49" s="328" t="s">
        <v>345</v>
      </c>
    </row>
    <row r="50" spans="1:12" ht="15" x14ac:dyDescent="0.25">
      <c r="B50" s="328"/>
    </row>
    <row r="51" spans="1:12" ht="15" x14ac:dyDescent="0.25">
      <c r="A51" s="327"/>
      <c r="B51" s="328" t="s">
        <v>336</v>
      </c>
      <c r="C51" s="327"/>
      <c r="D51" s="327"/>
      <c r="E51" s="327"/>
      <c r="F51" s="327"/>
    </row>
    <row r="52" spans="1:12" ht="15" x14ac:dyDescent="0.25">
      <c r="B52" s="328"/>
    </row>
    <row r="53" spans="1:12" ht="15" x14ac:dyDescent="0.25">
      <c r="B53" s="328" t="s">
        <v>396</v>
      </c>
    </row>
    <row r="54" spans="1:12" ht="15" x14ac:dyDescent="0.25">
      <c r="B54" s="328" t="s">
        <v>337</v>
      </c>
    </row>
    <row r="55" spans="1:12" ht="12.75" x14ac:dyDescent="0.25">
      <c r="B55" s="318"/>
      <c r="G55" s="327"/>
      <c r="H55" s="327"/>
      <c r="I55" s="327"/>
      <c r="J55" s="327"/>
      <c r="K55" s="327"/>
      <c r="L55" s="327"/>
    </row>
    <row r="56" spans="1:12" ht="15" x14ac:dyDescent="0.25">
      <c r="B56" s="328" t="s">
        <v>338</v>
      </c>
    </row>
    <row r="57" spans="1:12" ht="15" x14ac:dyDescent="0.25">
      <c r="B57" s="328" t="s">
        <v>339</v>
      </c>
    </row>
    <row r="62" spans="1:12" ht="12.75" x14ac:dyDescent="0.25">
      <c r="A62" s="327" t="s">
        <v>340</v>
      </c>
      <c r="B62" s="329"/>
      <c r="C62" s="332" t="s">
        <v>346</v>
      </c>
      <c r="D62" s="332"/>
      <c r="E62" s="330"/>
      <c r="F62" s="330" t="s">
        <v>341</v>
      </c>
    </row>
    <row r="65" spans="1:10" s="318" customFormat="1" ht="11.25" customHeight="1" x14ac:dyDescent="0.25">
      <c r="B65" s="319"/>
      <c r="C65" s="317"/>
      <c r="D65" s="317"/>
      <c r="E65" s="317"/>
      <c r="F65" s="317"/>
      <c r="G65" s="317"/>
      <c r="H65" s="317"/>
      <c r="I65" s="317"/>
      <c r="J65" s="317"/>
    </row>
    <row r="69" spans="1:10" x14ac:dyDescent="0.25">
      <c r="A69" s="317"/>
      <c r="B69" s="317"/>
    </row>
    <row r="70" spans="1:10" x14ac:dyDescent="0.25">
      <c r="A70" s="317"/>
      <c r="B70" s="317"/>
    </row>
    <row r="71" spans="1:10" x14ac:dyDescent="0.25">
      <c r="A71" s="317"/>
      <c r="B71" s="317"/>
    </row>
    <row r="72" spans="1:10" x14ac:dyDescent="0.25">
      <c r="A72" s="317"/>
      <c r="B72" s="317"/>
    </row>
    <row r="73" spans="1:10" x14ac:dyDescent="0.25">
      <c r="A73" s="317"/>
      <c r="B73" s="317"/>
    </row>
    <row r="74" spans="1:10" x14ac:dyDescent="0.25">
      <c r="A74" s="317"/>
      <c r="B74" s="317"/>
    </row>
    <row r="75" spans="1:10" x14ac:dyDescent="0.25">
      <c r="A75" s="317"/>
      <c r="B75" s="317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19658.450309622815</v>
      </c>
      <c r="C5" s="96">
        <v>19364.821744839421</v>
      </c>
      <c r="D5" s="96">
        <v>15555.994426586487</v>
      </c>
      <c r="E5" s="96">
        <v>16470.909257638199</v>
      </c>
      <c r="F5" s="96">
        <v>15786.941668304007</v>
      </c>
      <c r="G5" s="96">
        <v>13314.393450085818</v>
      </c>
      <c r="H5" s="96">
        <v>12549.676275086858</v>
      </c>
      <c r="I5" s="96">
        <v>11217.303418551041</v>
      </c>
      <c r="J5" s="96">
        <v>12183.111025627357</v>
      </c>
      <c r="K5" s="96">
        <v>5345.9579465603892</v>
      </c>
      <c r="L5" s="96">
        <v>9403.8489302632152</v>
      </c>
      <c r="M5" s="96">
        <v>9038.5255436061907</v>
      </c>
      <c r="N5" s="96">
        <v>7534.2693978142624</v>
      </c>
      <c r="O5" s="96">
        <v>8245.3647027986844</v>
      </c>
      <c r="P5" s="96">
        <v>8307.1073420011107</v>
      </c>
      <c r="Q5" s="96">
        <v>7926.2723764598813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6.2176188600613891</v>
      </c>
      <c r="C10" s="158">
        <v>6.0523345122790753</v>
      </c>
      <c r="D10" s="158">
        <v>4.8103612819239512</v>
      </c>
      <c r="E10" s="158">
        <v>4.9683534892176606</v>
      </c>
      <c r="F10" s="158">
        <v>4.8174786662106044</v>
      </c>
      <c r="G10" s="158">
        <v>4.2314425175428303</v>
      </c>
      <c r="H10" s="158">
        <v>4.014734349816754</v>
      </c>
      <c r="I10" s="158">
        <v>3.6370415576420454</v>
      </c>
      <c r="J10" s="158">
        <v>3.9079303628432145</v>
      </c>
      <c r="K10" s="158">
        <v>1.9442583399234608</v>
      </c>
      <c r="L10" s="158">
        <v>3.1378643178949579</v>
      </c>
      <c r="M10" s="158">
        <v>2.95447416166461</v>
      </c>
      <c r="N10" s="158">
        <v>2.7767005078675737</v>
      </c>
      <c r="O10" s="158">
        <v>2.853247469663402</v>
      </c>
      <c r="P10" s="158">
        <v>2.8324374598803379</v>
      </c>
      <c r="Q10" s="158">
        <v>2.6671714975262582</v>
      </c>
    </row>
    <row r="11" spans="1:17" x14ac:dyDescent="0.25">
      <c r="A11" s="92" t="s">
        <v>125</v>
      </c>
      <c r="B11" s="91">
        <v>2.9113779306827738</v>
      </c>
      <c r="C11" s="91">
        <v>2.833984122337311</v>
      </c>
      <c r="D11" s="91">
        <v>2.2524345718203147</v>
      </c>
      <c r="E11" s="91">
        <v>2.3264138613019187</v>
      </c>
      <c r="F11" s="91">
        <v>2.2557672617137809</v>
      </c>
      <c r="G11" s="91">
        <v>1.9813579181669743</v>
      </c>
      <c r="H11" s="91">
        <v>1.8798850889189351</v>
      </c>
      <c r="I11" s="91">
        <v>1.7030317814930527</v>
      </c>
      <c r="J11" s="91">
        <v>1.8298745016535998</v>
      </c>
      <c r="K11" s="91">
        <v>0.91039205679828394</v>
      </c>
      <c r="L11" s="91">
        <v>1.4692938133081603</v>
      </c>
      <c r="M11" s="91">
        <v>1.3834220245140449</v>
      </c>
      <c r="N11" s="91">
        <v>1.300180143020456</v>
      </c>
      <c r="O11" s="91">
        <v>1.3360229857949959</v>
      </c>
      <c r="P11" s="91">
        <v>1.3262787726833052</v>
      </c>
      <c r="Q11" s="91">
        <v>1.2488935732492621</v>
      </c>
    </row>
    <row r="12" spans="1:17" x14ac:dyDescent="0.25">
      <c r="A12" s="92" t="s">
        <v>26</v>
      </c>
      <c r="B12" s="91">
        <v>3.3062409293786152</v>
      </c>
      <c r="C12" s="91">
        <v>3.2183503899417643</v>
      </c>
      <c r="D12" s="91">
        <v>2.5579267101036365</v>
      </c>
      <c r="E12" s="91">
        <v>2.6419396279157419</v>
      </c>
      <c r="F12" s="91">
        <v>2.5617114044968239</v>
      </c>
      <c r="G12" s="91">
        <v>2.2500845993758563</v>
      </c>
      <c r="H12" s="91">
        <v>2.1348492608978189</v>
      </c>
      <c r="I12" s="91">
        <v>1.9340097761489929</v>
      </c>
      <c r="J12" s="91">
        <v>2.0780558611896147</v>
      </c>
      <c r="K12" s="91">
        <v>1.0338662831251768</v>
      </c>
      <c r="L12" s="91">
        <v>1.6685705045867978</v>
      </c>
      <c r="M12" s="91">
        <v>1.5710521371505648</v>
      </c>
      <c r="N12" s="91">
        <v>1.4765203648471177</v>
      </c>
      <c r="O12" s="91">
        <v>1.5172244838684061</v>
      </c>
      <c r="P12" s="91">
        <v>1.5061586871970329</v>
      </c>
      <c r="Q12" s="91">
        <v>1.4182779242769961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1544.20608687856</v>
      </c>
      <c r="C15" s="155">
        <v>1754.0808149967884</v>
      </c>
      <c r="D15" s="155">
        <v>1033.5035072929359</v>
      </c>
      <c r="E15" s="155">
        <v>1123.9455954348036</v>
      </c>
      <c r="F15" s="155">
        <v>962.292163002238</v>
      </c>
      <c r="G15" s="155">
        <v>800.43015375464233</v>
      </c>
      <c r="H15" s="155">
        <v>729.98628910513844</v>
      </c>
      <c r="I15" s="155">
        <v>651.70852053390888</v>
      </c>
      <c r="J15" s="155">
        <v>848.18710868831715</v>
      </c>
      <c r="K15" s="155">
        <v>238.28830372402126</v>
      </c>
      <c r="L15" s="155">
        <v>576.13293529899579</v>
      </c>
      <c r="M15" s="155">
        <v>613.46125377169892</v>
      </c>
      <c r="N15" s="155">
        <v>470.79288027729427</v>
      </c>
      <c r="O15" s="155">
        <v>703.34769777694726</v>
      </c>
      <c r="P15" s="155">
        <v>697.83329508251268</v>
      </c>
      <c r="Q15" s="155">
        <v>634.71984572142344</v>
      </c>
    </row>
    <row r="16" spans="1:17" x14ac:dyDescent="0.25">
      <c r="A16" s="84" t="s">
        <v>33</v>
      </c>
      <c r="B16" s="153">
        <v>1145.8254245566677</v>
      </c>
      <c r="C16" s="153">
        <v>1754.0808149967884</v>
      </c>
      <c r="D16" s="153">
        <v>461.3724379447105</v>
      </c>
      <c r="E16" s="153">
        <v>639.89027004104923</v>
      </c>
      <c r="F16" s="153">
        <v>298.79226510534477</v>
      </c>
      <c r="G16" s="153">
        <v>154.99593299221033</v>
      </c>
      <c r="H16" s="153">
        <v>82.76111707657968</v>
      </c>
      <c r="I16" s="153">
        <v>31.958226955936432</v>
      </c>
      <c r="J16" s="153">
        <v>431.04082582655963</v>
      </c>
      <c r="K16" s="153">
        <v>0</v>
      </c>
      <c r="L16" s="153">
        <v>102.75628256503337</v>
      </c>
      <c r="M16" s="153">
        <v>260.6528718281649</v>
      </c>
      <c r="N16" s="153">
        <v>0</v>
      </c>
      <c r="O16" s="153">
        <v>521.98858937318994</v>
      </c>
      <c r="P16" s="153">
        <v>517.06685616355833</v>
      </c>
      <c r="Q16" s="153">
        <v>431.15824147675761</v>
      </c>
    </row>
    <row r="17" spans="1:17" x14ac:dyDescent="0.25">
      <c r="A17" s="84" t="s">
        <v>29</v>
      </c>
      <c r="B17" s="153">
        <v>34.056000383098123</v>
      </c>
      <c r="C17" s="153">
        <v>0</v>
      </c>
      <c r="D17" s="153">
        <v>71.129991094199809</v>
      </c>
      <c r="E17" s="153">
        <v>37.263304187640493</v>
      </c>
      <c r="F17" s="153">
        <v>49.575673215215851</v>
      </c>
      <c r="G17" s="153">
        <v>37.151512787617044</v>
      </c>
      <c r="H17" s="153">
        <v>24.623636256864398</v>
      </c>
      <c r="I17" s="153">
        <v>58.782234898079899</v>
      </c>
      <c r="J17" s="153">
        <v>6.1569784566722543</v>
      </c>
      <c r="K17" s="153">
        <v>0</v>
      </c>
      <c r="L17" s="153">
        <v>0</v>
      </c>
      <c r="M17" s="153">
        <v>0</v>
      </c>
      <c r="N17" s="153">
        <v>0</v>
      </c>
      <c r="O17" s="153">
        <v>3.0958457513748492</v>
      </c>
      <c r="P17" s="153">
        <v>3.0961501799293778</v>
      </c>
      <c r="Q17" s="153">
        <v>3.0959497858320546</v>
      </c>
    </row>
    <row r="18" spans="1:17" x14ac:dyDescent="0.25">
      <c r="A18" s="84" t="s">
        <v>26</v>
      </c>
      <c r="B18" s="153">
        <v>364.32466193879412</v>
      </c>
      <c r="C18" s="153">
        <v>0</v>
      </c>
      <c r="D18" s="153">
        <v>501.00107825402557</v>
      </c>
      <c r="E18" s="153">
        <v>446.79202120611387</v>
      </c>
      <c r="F18" s="153">
        <v>613.9242246816774</v>
      </c>
      <c r="G18" s="153">
        <v>608.28270797481503</v>
      </c>
      <c r="H18" s="153">
        <v>622.60153577169433</v>
      </c>
      <c r="I18" s="153">
        <v>560.96805867989258</v>
      </c>
      <c r="J18" s="153">
        <v>410.98930440508525</v>
      </c>
      <c r="K18" s="153">
        <v>238.28830372402126</v>
      </c>
      <c r="L18" s="153">
        <v>473.37665273396243</v>
      </c>
      <c r="M18" s="153">
        <v>352.80838194353407</v>
      </c>
      <c r="N18" s="153">
        <v>470.79288027729427</v>
      </c>
      <c r="O18" s="153">
        <v>178.26326265238239</v>
      </c>
      <c r="P18" s="153">
        <v>177.67028873902498</v>
      </c>
      <c r="Q18" s="153">
        <v>200.4656544588338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14953.891774769545</v>
      </c>
      <c r="C21" s="155">
        <v>14827.739193805886</v>
      </c>
      <c r="D21" s="155">
        <v>12085.20439781911</v>
      </c>
      <c r="E21" s="155">
        <v>12950.515041530183</v>
      </c>
      <c r="F21" s="155">
        <v>12399.412848146876</v>
      </c>
      <c r="G21" s="155">
        <v>10371.292672293052</v>
      </c>
      <c r="H21" s="155">
        <v>9763.4717338520568</v>
      </c>
      <c r="I21" s="155">
        <v>8764.665561121752</v>
      </c>
      <c r="J21" s="155">
        <v>9370.0652317970707</v>
      </c>
      <c r="K21" s="155">
        <v>4286.9764723095532</v>
      </c>
      <c r="L21" s="155">
        <v>7498.0213058528243</v>
      </c>
      <c r="M21" s="155">
        <v>7091.2510604068293</v>
      </c>
      <c r="N21" s="155">
        <v>6049.106164161487</v>
      </c>
      <c r="O21" s="155">
        <v>6332.1359306245186</v>
      </c>
      <c r="P21" s="155">
        <v>6385.0036424840782</v>
      </c>
      <c r="Q21" s="155">
        <v>6083.9553599706978</v>
      </c>
    </row>
    <row r="22" spans="1:17" x14ac:dyDescent="0.25">
      <c r="A22" s="84" t="s">
        <v>33</v>
      </c>
      <c r="B22" s="153">
        <v>2896.4648064225039</v>
      </c>
      <c r="C22" s="153">
        <v>2272.6717365792151</v>
      </c>
      <c r="D22" s="153">
        <v>1700.1875420827912</v>
      </c>
      <c r="E22" s="153">
        <v>1218.7684575387345</v>
      </c>
      <c r="F22" s="153">
        <v>1379.7506988537345</v>
      </c>
      <c r="G22" s="153">
        <v>1402.025304472699</v>
      </c>
      <c r="H22" s="153">
        <v>1296.9723451110156</v>
      </c>
      <c r="I22" s="153">
        <v>1125.2021662545126</v>
      </c>
      <c r="J22" s="153">
        <v>793.21945037295052</v>
      </c>
      <c r="K22" s="153">
        <v>117.31160024430307</v>
      </c>
      <c r="L22" s="153">
        <v>2168.1334219673226</v>
      </c>
      <c r="M22" s="153">
        <v>1945.0057830764199</v>
      </c>
      <c r="N22" s="153">
        <v>2530.5847923113115</v>
      </c>
      <c r="O22" s="153">
        <v>2764.5009996376984</v>
      </c>
      <c r="P22" s="153">
        <v>2746.9166694179426</v>
      </c>
      <c r="Q22" s="153">
        <v>2615.1608042036714</v>
      </c>
    </row>
    <row r="23" spans="1:17" x14ac:dyDescent="0.25">
      <c r="A23" s="84" t="s">
        <v>47</v>
      </c>
      <c r="B23" s="153">
        <v>7589.8427781264563</v>
      </c>
      <c r="C23" s="153">
        <v>8177.3891432856008</v>
      </c>
      <c r="D23" s="153">
        <v>5821.9775011195206</v>
      </c>
      <c r="E23" s="153">
        <v>6380.8311460208397</v>
      </c>
      <c r="F23" s="153">
        <v>6038.2834307146786</v>
      </c>
      <c r="G23" s="153">
        <v>5314.9645678203569</v>
      </c>
      <c r="H23" s="153">
        <v>5141.0095594610402</v>
      </c>
      <c r="I23" s="153">
        <v>4678.9101260672396</v>
      </c>
      <c r="J23" s="153">
        <v>5596.2963558241199</v>
      </c>
      <c r="K23" s="153">
        <v>2313.3458305198801</v>
      </c>
      <c r="L23" s="153">
        <v>2371.6518838854981</v>
      </c>
      <c r="M23" s="153">
        <v>2223.9372234731673</v>
      </c>
      <c r="N23" s="153">
        <v>1329.8958500889084</v>
      </c>
      <c r="O23" s="153">
        <v>1381.3662006108466</v>
      </c>
      <c r="P23" s="153">
        <v>1469.8229730661417</v>
      </c>
      <c r="Q23" s="153">
        <v>1356.0888785298694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12.383783935040746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362.32703281298609</v>
      </c>
      <c r="L25" s="153">
        <v>0</v>
      </c>
      <c r="M25" s="153">
        <v>0</v>
      </c>
      <c r="N25" s="153">
        <v>96.626647702073427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4467.5841902205839</v>
      </c>
      <c r="C26" s="153">
        <v>4377.6783139410718</v>
      </c>
      <c r="D26" s="153">
        <v>4563.0393546167998</v>
      </c>
      <c r="E26" s="153">
        <v>5350.9154379706088</v>
      </c>
      <c r="F26" s="153">
        <v>4981.378718578464</v>
      </c>
      <c r="G26" s="153">
        <v>3654.3027999999963</v>
      </c>
      <c r="H26" s="153">
        <v>3325.4898292800003</v>
      </c>
      <c r="I26" s="153">
        <v>2960.5532688000003</v>
      </c>
      <c r="J26" s="153">
        <v>2980.5494255999997</v>
      </c>
      <c r="K26" s="153">
        <v>1493.992008732384</v>
      </c>
      <c r="L26" s="153">
        <v>2958.2360000000035</v>
      </c>
      <c r="M26" s="153">
        <v>2922.3080538572422</v>
      </c>
      <c r="N26" s="153">
        <v>2079.6150901241526</v>
      </c>
      <c r="O26" s="153">
        <v>2186.2687303759731</v>
      </c>
      <c r="P26" s="153">
        <v>2168.2639999999933</v>
      </c>
      <c r="Q26" s="153">
        <v>2112.7056772371575</v>
      </c>
    </row>
    <row r="27" spans="1:17" x14ac:dyDescent="0.25">
      <c r="A27" s="156" t="s">
        <v>113</v>
      </c>
      <c r="B27" s="155">
        <v>983.3159728012605</v>
      </c>
      <c r="C27" s="155">
        <v>882.25969945830548</v>
      </c>
      <c r="D27" s="155">
        <v>571.74846515692821</v>
      </c>
      <c r="E27" s="155">
        <v>576.24679233220684</v>
      </c>
      <c r="F27" s="155">
        <v>515.40785962301754</v>
      </c>
      <c r="G27" s="155">
        <v>497.52425660788629</v>
      </c>
      <c r="H27" s="155">
        <v>476.03308474906646</v>
      </c>
      <c r="I27" s="155">
        <v>386.095258923828</v>
      </c>
      <c r="J27" s="155">
        <v>420.49537961269755</v>
      </c>
      <c r="K27" s="155">
        <v>213.21976905138212</v>
      </c>
      <c r="L27" s="155">
        <v>338.66042020306918</v>
      </c>
      <c r="M27" s="155">
        <v>334.18339819835137</v>
      </c>
      <c r="N27" s="155">
        <v>301.34494186627393</v>
      </c>
      <c r="O27" s="155">
        <v>346.66273006682019</v>
      </c>
      <c r="P27" s="155">
        <v>367.12432862838011</v>
      </c>
      <c r="Q27" s="155">
        <v>382.24972624759107</v>
      </c>
    </row>
    <row r="28" spans="1:17" x14ac:dyDescent="0.25">
      <c r="A28" s="152" t="s">
        <v>123</v>
      </c>
      <c r="B28" s="151">
        <v>983.3159728012605</v>
      </c>
      <c r="C28" s="151">
        <v>882.25969945830548</v>
      </c>
      <c r="D28" s="151">
        <v>571.74846515692821</v>
      </c>
      <c r="E28" s="151">
        <v>576.24679233220684</v>
      </c>
      <c r="F28" s="151">
        <v>515.40785962301754</v>
      </c>
      <c r="G28" s="151">
        <v>497.52425660788629</v>
      </c>
      <c r="H28" s="151">
        <v>476.03308474906646</v>
      </c>
      <c r="I28" s="151">
        <v>386.095258923828</v>
      </c>
      <c r="J28" s="151">
        <v>420.49537961269755</v>
      </c>
      <c r="K28" s="151">
        <v>213.21976905138212</v>
      </c>
      <c r="L28" s="151">
        <v>338.66042020306918</v>
      </c>
      <c r="M28" s="151">
        <v>334.18339819835137</v>
      </c>
      <c r="N28" s="151">
        <v>301.34494186627393</v>
      </c>
      <c r="O28" s="151">
        <v>346.66273006682019</v>
      </c>
      <c r="P28" s="151">
        <v>367.12432862838011</v>
      </c>
      <c r="Q28" s="151">
        <v>382.24972624759107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1.701595626521339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43.283333946718635</v>
      </c>
      <c r="C30" s="153">
        <v>31.058230466918946</v>
      </c>
      <c r="D30" s="153">
        <v>51.229818824924727</v>
      </c>
      <c r="E30" s="153">
        <v>33.502868567763599</v>
      </c>
      <c r="F30" s="153">
        <v>25.672969075947666</v>
      </c>
      <c r="G30" s="153">
        <v>24.177663524920192</v>
      </c>
      <c r="H30" s="153">
        <v>17.811255057630248</v>
      </c>
      <c r="I30" s="153">
        <v>15.04885130408562</v>
      </c>
      <c r="J30" s="153">
        <v>20.733159818006023</v>
      </c>
      <c r="K30" s="153">
        <v>17.833303948842698</v>
      </c>
      <c r="L30" s="153">
        <v>20.952864652902068</v>
      </c>
      <c r="M30" s="153">
        <v>21.049259340803676</v>
      </c>
      <c r="N30" s="153">
        <v>20.927830192571559</v>
      </c>
      <c r="O30" s="153">
        <v>23.536051040410964</v>
      </c>
      <c r="P30" s="153">
        <v>19.828141552849939</v>
      </c>
      <c r="Q30" s="153">
        <v>21.51122836267005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940.03263885454191</v>
      </c>
      <c r="C32" s="153">
        <v>851.20146899138649</v>
      </c>
      <c r="D32" s="153">
        <v>520.51864633200353</v>
      </c>
      <c r="E32" s="153">
        <v>542.74392376444325</v>
      </c>
      <c r="F32" s="153">
        <v>489.73489054706988</v>
      </c>
      <c r="G32" s="153">
        <v>473.34659308296608</v>
      </c>
      <c r="H32" s="153">
        <v>458.2218296914362</v>
      </c>
      <c r="I32" s="153">
        <v>371.04640761974235</v>
      </c>
      <c r="J32" s="153">
        <v>398.06062416817019</v>
      </c>
      <c r="K32" s="153">
        <v>195.38646510253943</v>
      </c>
      <c r="L32" s="153">
        <v>317.70755555016711</v>
      </c>
      <c r="M32" s="153">
        <v>313.13413885754767</v>
      </c>
      <c r="N32" s="153">
        <v>280.41711167370238</v>
      </c>
      <c r="O32" s="153">
        <v>323.12667902640925</v>
      </c>
      <c r="P32" s="153">
        <v>347.29618707553016</v>
      </c>
      <c r="Q32" s="153">
        <v>360.738497884921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967.64364081617055</v>
      </c>
      <c r="C34" s="155">
        <v>781.5330377924364</v>
      </c>
      <c r="D34" s="155">
        <v>577.96556709352421</v>
      </c>
      <c r="E34" s="155">
        <v>594.471108767749</v>
      </c>
      <c r="F34" s="155">
        <v>564.27060985678429</v>
      </c>
      <c r="G34" s="155">
        <v>507.12246745336341</v>
      </c>
      <c r="H34" s="155">
        <v>429.02643268880729</v>
      </c>
      <c r="I34" s="155">
        <v>417.59403215777036</v>
      </c>
      <c r="J34" s="155">
        <v>492.38020454281809</v>
      </c>
      <c r="K34" s="155">
        <v>113.85587607628025</v>
      </c>
      <c r="L34" s="155">
        <v>325.75913484755057</v>
      </c>
      <c r="M34" s="155">
        <v>387.66103759982821</v>
      </c>
      <c r="N34" s="155">
        <v>251.51848683051753</v>
      </c>
      <c r="O34" s="155">
        <v>385.05631596461285</v>
      </c>
      <c r="P34" s="155">
        <v>383.00612155089817</v>
      </c>
      <c r="Q34" s="155">
        <v>360.74829995243033</v>
      </c>
    </row>
    <row r="35" spans="1:17" x14ac:dyDescent="0.25">
      <c r="A35" s="152" t="s">
        <v>121</v>
      </c>
      <c r="B35" s="151">
        <v>352.38417801258822</v>
      </c>
      <c r="C35" s="151">
        <v>490.12123871736765</v>
      </c>
      <c r="D35" s="151">
        <v>385.23940749270423</v>
      </c>
      <c r="E35" s="151">
        <v>396.7159144034618</v>
      </c>
      <c r="F35" s="151">
        <v>379.76063009134145</v>
      </c>
      <c r="G35" s="151">
        <v>339.79288278025746</v>
      </c>
      <c r="H35" s="151">
        <v>330.39093772031373</v>
      </c>
      <c r="I35" s="151">
        <v>249.22283772529605</v>
      </c>
      <c r="J35" s="151">
        <v>309.99555419849787</v>
      </c>
      <c r="K35" s="151">
        <v>39.194197198691931</v>
      </c>
      <c r="L35" s="151">
        <v>163.75676821050146</v>
      </c>
      <c r="M35" s="151">
        <v>236.00589920400711</v>
      </c>
      <c r="N35" s="151">
        <v>108.23037587613594</v>
      </c>
      <c r="O35" s="151">
        <v>229.45124355487164</v>
      </c>
      <c r="P35" s="151">
        <v>229.49342307539857</v>
      </c>
      <c r="Q35" s="151">
        <v>219.02763353714482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0.56955826955253464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10.282598014823849</v>
      </c>
      <c r="C37" s="153">
        <v>11.090719953879157</v>
      </c>
      <c r="D37" s="153">
        <v>17.119324506859478</v>
      </c>
      <c r="E37" s="153">
        <v>11.21845797117872</v>
      </c>
      <c r="F37" s="153">
        <v>8.6280252445891232</v>
      </c>
      <c r="G37" s="153">
        <v>8.1372755901966052</v>
      </c>
      <c r="H37" s="153">
        <v>6.133544504059957</v>
      </c>
      <c r="I37" s="153">
        <v>5.0257817963363633</v>
      </c>
      <c r="J37" s="153">
        <v>6.9398054650862528</v>
      </c>
      <c r="K37" s="153">
        <v>6.0502292620403484</v>
      </c>
      <c r="L37" s="153">
        <v>7.0053445690378009</v>
      </c>
      <c r="M37" s="153">
        <v>7.0587887324808198</v>
      </c>
      <c r="N37" s="153">
        <v>7.0308389886953684</v>
      </c>
      <c r="O37" s="153">
        <v>7.8969316215320919</v>
      </c>
      <c r="P37" s="153">
        <v>6.6750038452387734</v>
      </c>
      <c r="Q37" s="153">
        <v>7.2697071680239027</v>
      </c>
    </row>
    <row r="38" spans="1:17" x14ac:dyDescent="0.25">
      <c r="A38" s="154" t="s">
        <v>26</v>
      </c>
      <c r="B38" s="153">
        <v>342.10157999776436</v>
      </c>
      <c r="C38" s="153">
        <v>479.03051876348849</v>
      </c>
      <c r="D38" s="153">
        <v>368.12008298584476</v>
      </c>
      <c r="E38" s="153">
        <v>385.49745643228306</v>
      </c>
      <c r="F38" s="153">
        <v>371.13260484675232</v>
      </c>
      <c r="G38" s="153">
        <v>331.65560719006083</v>
      </c>
      <c r="H38" s="153">
        <v>324.25739321625377</v>
      </c>
      <c r="I38" s="153">
        <v>244.19705592895968</v>
      </c>
      <c r="J38" s="153">
        <v>302.48619046385909</v>
      </c>
      <c r="K38" s="153">
        <v>33.143967936651585</v>
      </c>
      <c r="L38" s="153">
        <v>156.75142364146367</v>
      </c>
      <c r="M38" s="153">
        <v>228.94711047152629</v>
      </c>
      <c r="N38" s="153">
        <v>101.19953688744057</v>
      </c>
      <c r="O38" s="153">
        <v>221.55431193333953</v>
      </c>
      <c r="P38" s="153">
        <v>222.8184192301598</v>
      </c>
      <c r="Q38" s="153">
        <v>211.75792636912092</v>
      </c>
    </row>
    <row r="39" spans="1:17" x14ac:dyDescent="0.25">
      <c r="A39" s="152" t="s">
        <v>120</v>
      </c>
      <c r="B39" s="151">
        <v>615.25946280358232</v>
      </c>
      <c r="C39" s="151">
        <v>291.41179907506876</v>
      </c>
      <c r="D39" s="151">
        <v>192.72615960082004</v>
      </c>
      <c r="E39" s="151">
        <v>197.75519436428726</v>
      </c>
      <c r="F39" s="151">
        <v>184.50997976544281</v>
      </c>
      <c r="G39" s="151">
        <v>167.32958467310596</v>
      </c>
      <c r="H39" s="151">
        <v>98.63549496849356</v>
      </c>
      <c r="I39" s="151">
        <v>168.37119443247428</v>
      </c>
      <c r="J39" s="151">
        <v>182.38465034432019</v>
      </c>
      <c r="K39" s="151">
        <v>74.661678877588315</v>
      </c>
      <c r="L39" s="151">
        <v>162.00236663704911</v>
      </c>
      <c r="M39" s="151">
        <v>151.6551383958211</v>
      </c>
      <c r="N39" s="151">
        <v>143.28811095438161</v>
      </c>
      <c r="O39" s="151">
        <v>155.60507240974121</v>
      </c>
      <c r="P39" s="151">
        <v>153.5126984754996</v>
      </c>
      <c r="Q39" s="151">
        <v>141.72066641528548</v>
      </c>
    </row>
    <row r="40" spans="1:17" x14ac:dyDescent="0.25">
      <c r="A40" s="150" t="s">
        <v>33</v>
      </c>
      <c r="B40" s="87">
        <v>0</v>
      </c>
      <c r="C40" s="87">
        <v>172.46867083989596</v>
      </c>
      <c r="D40" s="87">
        <v>107.50163174616584</v>
      </c>
      <c r="E40" s="87">
        <v>101.30815914081714</v>
      </c>
      <c r="F40" s="87">
        <v>89.055876036868241</v>
      </c>
      <c r="G40" s="87">
        <v>66.302388869206069</v>
      </c>
      <c r="H40" s="87">
        <v>42.943995316654721</v>
      </c>
      <c r="I40" s="87">
        <v>74.416620427359419</v>
      </c>
      <c r="J40" s="87">
        <v>85.039637019624394</v>
      </c>
      <c r="K40" s="87">
        <v>7.8766303691950039</v>
      </c>
      <c r="L40" s="87">
        <v>105.95535603453365</v>
      </c>
      <c r="M40" s="87">
        <v>99.465183135694517</v>
      </c>
      <c r="N40" s="87">
        <v>97.723135039871877</v>
      </c>
      <c r="O40" s="87">
        <v>120.18684813577022</v>
      </c>
      <c r="P40" s="87">
        <v>117.8516467205481</v>
      </c>
      <c r="Q40" s="87">
        <v>106.05389465990059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0.18651638276194293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</v>
      </c>
      <c r="C43" s="87">
        <v>2.1708508695382966</v>
      </c>
      <c r="D43" s="87">
        <v>4.0083761689227471</v>
      </c>
      <c r="E43" s="87">
        <v>2.9138978877306161</v>
      </c>
      <c r="F43" s="87">
        <v>2.2035363526241127</v>
      </c>
      <c r="G43" s="87">
        <v>1.6669797081159397</v>
      </c>
      <c r="H43" s="87">
        <v>0.95013352193368183</v>
      </c>
      <c r="I43" s="87">
        <v>1.6967174112987935</v>
      </c>
      <c r="J43" s="87">
        <v>2.4288983300645706</v>
      </c>
      <c r="K43" s="87">
        <v>2.1447218254721316</v>
      </c>
      <c r="L43" s="87">
        <v>1.671418547543833</v>
      </c>
      <c r="M43" s="87">
        <v>1.6184005756555722</v>
      </c>
      <c r="N43" s="87">
        <v>1.3902745836119623</v>
      </c>
      <c r="O43" s="87">
        <v>1.4379421495964142</v>
      </c>
      <c r="P43" s="87">
        <v>1.2022748177586713</v>
      </c>
      <c r="Q43" s="87">
        <v>1.2647399456335293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615.25946280358232</v>
      </c>
      <c r="C45" s="87">
        <v>49.657948138913618</v>
      </c>
      <c r="D45" s="87">
        <v>0</v>
      </c>
      <c r="E45" s="87">
        <v>5.3712758611683604</v>
      </c>
      <c r="F45" s="87">
        <v>2.8662578839632475</v>
      </c>
      <c r="G45" s="87">
        <v>29.992427548656092</v>
      </c>
      <c r="H45" s="87">
        <v>2.7536118328063441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0</v>
      </c>
      <c r="C46" s="87">
        <v>67.114329226720898</v>
      </c>
      <c r="D46" s="87">
        <v>81.216151685731433</v>
      </c>
      <c r="E46" s="87">
        <v>88.16186147457114</v>
      </c>
      <c r="F46" s="87">
        <v>90.38430949198721</v>
      </c>
      <c r="G46" s="87">
        <v>69.367788547127859</v>
      </c>
      <c r="H46" s="87">
        <v>51.987754297098817</v>
      </c>
      <c r="I46" s="87">
        <v>92.257856593816072</v>
      </c>
      <c r="J46" s="87">
        <v>94.729598611869292</v>
      </c>
      <c r="K46" s="87">
        <v>64.640326682921184</v>
      </c>
      <c r="L46" s="87">
        <v>54.375592054971627</v>
      </c>
      <c r="M46" s="87">
        <v>50.571554684470996</v>
      </c>
      <c r="N46" s="87">
        <v>44.174701330897761</v>
      </c>
      <c r="O46" s="87">
        <v>33.980282124374583</v>
      </c>
      <c r="P46" s="87">
        <v>34.45877693719283</v>
      </c>
      <c r="Q46" s="87">
        <v>34.40203180975135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2" t="s">
        <v>119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77" t="s">
        <v>98</v>
      </c>
      <c r="B51" s="176">
        <v>1203.1752154972176</v>
      </c>
      <c r="C51" s="176">
        <v>1113.1566642737264</v>
      </c>
      <c r="D51" s="176">
        <v>1282.7621279420632</v>
      </c>
      <c r="E51" s="176">
        <v>1220.7623660840366</v>
      </c>
      <c r="F51" s="176">
        <v>1340.7407090088795</v>
      </c>
      <c r="G51" s="176">
        <v>1133.7924574593303</v>
      </c>
      <c r="H51" s="176">
        <v>1147.1440003419734</v>
      </c>
      <c r="I51" s="176">
        <v>993.60300425613877</v>
      </c>
      <c r="J51" s="176">
        <v>1048.075170623609</v>
      </c>
      <c r="K51" s="176">
        <v>491.67326705922903</v>
      </c>
      <c r="L51" s="176">
        <v>662.13726974287988</v>
      </c>
      <c r="M51" s="176">
        <v>609.01431946781918</v>
      </c>
      <c r="N51" s="176">
        <v>458.73022417082194</v>
      </c>
      <c r="O51" s="176">
        <v>475.3087808961219</v>
      </c>
      <c r="P51" s="176">
        <v>471.30751679536132</v>
      </c>
      <c r="Q51" s="176">
        <v>461.93197307021285</v>
      </c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374.20388101512123</v>
      </c>
      <c r="C53" s="96">
        <v>405.53473707285229</v>
      </c>
      <c r="D53" s="96">
        <v>303.28694699121365</v>
      </c>
      <c r="E53" s="96">
        <v>296.34332338337686</v>
      </c>
      <c r="F53" s="96">
        <v>280.84877363970986</v>
      </c>
      <c r="G53" s="96">
        <v>263.58938145189427</v>
      </c>
      <c r="H53" s="96">
        <v>312.62539983206744</v>
      </c>
      <c r="I53" s="96">
        <v>324.19368506996796</v>
      </c>
      <c r="J53" s="96">
        <v>315.76143749781755</v>
      </c>
      <c r="K53" s="96">
        <v>181.00677262178664</v>
      </c>
      <c r="L53" s="96">
        <v>277.88159612140839</v>
      </c>
      <c r="M53" s="96">
        <v>282.63773616148751</v>
      </c>
      <c r="N53" s="96">
        <v>248.31274337211784</v>
      </c>
      <c r="O53" s="96">
        <v>256.09541252136768</v>
      </c>
      <c r="P53" s="96">
        <v>253.79627133501035</v>
      </c>
      <c r="Q53" s="96">
        <v>263.42581468194993</v>
      </c>
    </row>
    <row r="54" spans="1:17" x14ac:dyDescent="0.25">
      <c r="A54" s="132" t="s">
        <v>83</v>
      </c>
      <c r="B54" s="160">
        <v>0</v>
      </c>
      <c r="C54" s="160">
        <v>0</v>
      </c>
      <c r="D54" s="160">
        <v>0</v>
      </c>
      <c r="E54" s="160">
        <v>0</v>
      </c>
      <c r="F54" s="160">
        <v>0</v>
      </c>
      <c r="G54" s="160">
        <v>0</v>
      </c>
      <c r="H54" s="160">
        <v>0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0</v>
      </c>
      <c r="P54" s="160">
        <v>0</v>
      </c>
      <c r="Q54" s="160">
        <v>0</v>
      </c>
    </row>
    <row r="55" spans="1:17" x14ac:dyDescent="0.25">
      <c r="A55" s="76" t="s">
        <v>82</v>
      </c>
      <c r="B55" s="159">
        <v>0</v>
      </c>
      <c r="C55" s="159">
        <v>0</v>
      </c>
      <c r="D55" s="159">
        <v>0</v>
      </c>
      <c r="E55" s="159">
        <v>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0</v>
      </c>
      <c r="P55" s="159">
        <v>0</v>
      </c>
      <c r="Q55" s="159">
        <v>0</v>
      </c>
    </row>
    <row r="56" spans="1:17" x14ac:dyDescent="0.25">
      <c r="A56" s="76" t="s">
        <v>81</v>
      </c>
      <c r="B56" s="159">
        <v>0</v>
      </c>
      <c r="C56" s="159">
        <v>0</v>
      </c>
      <c r="D56" s="159">
        <v>0</v>
      </c>
      <c r="E56" s="159">
        <v>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0</v>
      </c>
      <c r="P56" s="159">
        <v>0</v>
      </c>
      <c r="Q56" s="159">
        <v>0</v>
      </c>
    </row>
    <row r="57" spans="1:17" x14ac:dyDescent="0.25">
      <c r="A57" s="76" t="s">
        <v>80</v>
      </c>
      <c r="B57" s="159">
        <v>0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0</v>
      </c>
    </row>
    <row r="58" spans="1:17" x14ac:dyDescent="0.25">
      <c r="A58" s="129" t="s">
        <v>79</v>
      </c>
      <c r="B58" s="158">
        <v>0.91259037599815651</v>
      </c>
      <c r="C58" s="158">
        <v>0.96923588085927315</v>
      </c>
      <c r="D58" s="158">
        <v>0.85054757107927759</v>
      </c>
      <c r="E58" s="158">
        <v>0.84187476733937805</v>
      </c>
      <c r="F58" s="158">
        <v>0.81266391550332528</v>
      </c>
      <c r="G58" s="158">
        <v>0.74240078135566656</v>
      </c>
      <c r="H58" s="158">
        <v>0.90315305938184087</v>
      </c>
      <c r="I58" s="158">
        <v>0.94936359532059655</v>
      </c>
      <c r="J58" s="158">
        <v>0.89699769375975791</v>
      </c>
      <c r="K58" s="158">
        <v>0.6991426478488032</v>
      </c>
      <c r="L58" s="158">
        <v>0.84770454882424862</v>
      </c>
      <c r="M58" s="158">
        <v>0.79723258755427928</v>
      </c>
      <c r="N58" s="158">
        <v>0.79656994247973312</v>
      </c>
      <c r="O58" s="158">
        <v>0.71075247417644849</v>
      </c>
      <c r="P58" s="158">
        <v>0.69223702473199999</v>
      </c>
      <c r="Q58" s="158">
        <v>0.69688283389879646</v>
      </c>
    </row>
    <row r="59" spans="1:17" x14ac:dyDescent="0.25">
      <c r="A59" s="92" t="s">
        <v>125</v>
      </c>
      <c r="B59" s="91">
        <v>0.4273171997564828</v>
      </c>
      <c r="C59" s="91">
        <v>0.4538412560611193</v>
      </c>
      <c r="D59" s="91">
        <v>0.39826587688451459</v>
      </c>
      <c r="E59" s="91">
        <v>0.39420486736080829</v>
      </c>
      <c r="F59" s="91">
        <v>0.38052698981861866</v>
      </c>
      <c r="G59" s="91">
        <v>0.34762652700445434</v>
      </c>
      <c r="H59" s="91">
        <v>0.42289820979585707</v>
      </c>
      <c r="I59" s="91">
        <v>0.44453612899372014</v>
      </c>
      <c r="J59" s="91">
        <v>0.4200159817225787</v>
      </c>
      <c r="K59" s="91">
        <v>0.32737105975100367</v>
      </c>
      <c r="L59" s="91">
        <v>0.39693464181912691</v>
      </c>
      <c r="M59" s="91">
        <v>0.37330132535716964</v>
      </c>
      <c r="N59" s="91">
        <v>0.37299104415638695</v>
      </c>
      <c r="O59" s="91">
        <v>0.3328073196617683</v>
      </c>
      <c r="P59" s="91">
        <v>0.32413752627261416</v>
      </c>
      <c r="Q59" s="91">
        <v>0.32631290990142703</v>
      </c>
    </row>
    <row r="60" spans="1:17" x14ac:dyDescent="0.25">
      <c r="A60" s="92" t="s">
        <v>26</v>
      </c>
      <c r="B60" s="91">
        <v>0.48527317624167371</v>
      </c>
      <c r="C60" s="91">
        <v>0.51539462479815379</v>
      </c>
      <c r="D60" s="91">
        <v>0.45228169419476294</v>
      </c>
      <c r="E60" s="91">
        <v>0.44766989997856976</v>
      </c>
      <c r="F60" s="91">
        <v>0.43213692568470663</v>
      </c>
      <c r="G60" s="91">
        <v>0.39477425435121227</v>
      </c>
      <c r="H60" s="91">
        <v>0.48025484958598375</v>
      </c>
      <c r="I60" s="91">
        <v>0.50482746632687647</v>
      </c>
      <c r="J60" s="91">
        <v>0.47698171203717926</v>
      </c>
      <c r="K60" s="91">
        <v>0.37177158809779959</v>
      </c>
      <c r="L60" s="91">
        <v>0.45076990700512171</v>
      </c>
      <c r="M60" s="91">
        <v>0.42393126219710964</v>
      </c>
      <c r="N60" s="91">
        <v>0.42357889832334616</v>
      </c>
      <c r="O60" s="91">
        <v>0.37794515451468019</v>
      </c>
      <c r="P60" s="91">
        <v>0.36809949845938578</v>
      </c>
      <c r="Q60" s="91">
        <v>0.37056992399736949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</v>
      </c>
      <c r="C62" s="157">
        <v>0</v>
      </c>
      <c r="D62" s="157">
        <v>0</v>
      </c>
      <c r="E62" s="157">
        <v>0</v>
      </c>
      <c r="F62" s="157">
        <v>0</v>
      </c>
      <c r="G62" s="157">
        <v>0</v>
      </c>
      <c r="H62" s="157">
        <v>0</v>
      </c>
      <c r="I62" s="157">
        <v>0</v>
      </c>
      <c r="J62" s="157">
        <v>0</v>
      </c>
      <c r="K62" s="157">
        <v>0</v>
      </c>
      <c r="L62" s="157">
        <v>0</v>
      </c>
      <c r="M62" s="157">
        <v>0</v>
      </c>
      <c r="N62" s="157">
        <v>0</v>
      </c>
      <c r="O62" s="157">
        <v>0</v>
      </c>
      <c r="P62" s="157">
        <v>0</v>
      </c>
      <c r="Q62" s="157">
        <v>0</v>
      </c>
    </row>
    <row r="63" spans="1:17" x14ac:dyDescent="0.25">
      <c r="A63" s="156" t="s">
        <v>115</v>
      </c>
      <c r="B63" s="155">
        <v>123.07018602175616</v>
      </c>
      <c r="C63" s="155">
        <v>160.92807090766715</v>
      </c>
      <c r="D63" s="155">
        <v>114.6326235778178</v>
      </c>
      <c r="E63" s="155">
        <v>113.46039852999289</v>
      </c>
      <c r="F63" s="155">
        <v>109.48240304904986</v>
      </c>
      <c r="G63" s="155">
        <v>100.05700674470842</v>
      </c>
      <c r="H63" s="155">
        <v>121.72481414789559</v>
      </c>
      <c r="I63" s="155">
        <v>127.51585928536558</v>
      </c>
      <c r="J63" s="155">
        <v>120.87440576625147</v>
      </c>
      <c r="K63" s="155">
        <v>67.241456954691117</v>
      </c>
      <c r="L63" s="155">
        <v>113.27369816045655</v>
      </c>
      <c r="M63" s="155">
        <v>107.43904068092668</v>
      </c>
      <c r="N63" s="155">
        <v>105.98571314236273</v>
      </c>
      <c r="O63" s="155">
        <v>95.796457955315745</v>
      </c>
      <c r="P63" s="155">
        <v>93.312949971091442</v>
      </c>
      <c r="Q63" s="155">
        <v>93.958548021118901</v>
      </c>
    </row>
    <row r="64" spans="1:17" x14ac:dyDescent="0.25">
      <c r="A64" s="84" t="s">
        <v>33</v>
      </c>
      <c r="B64" s="153">
        <v>0</v>
      </c>
      <c r="C64" s="153">
        <v>34.41070725624914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58.871901835224271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123.07018602175616</v>
      </c>
      <c r="C66" s="153">
        <v>67.645461816193745</v>
      </c>
      <c r="D66" s="153">
        <v>114.6326235778178</v>
      </c>
      <c r="E66" s="153">
        <v>113.46039852999289</v>
      </c>
      <c r="F66" s="153">
        <v>109.48240304904986</v>
      </c>
      <c r="G66" s="153">
        <v>100.05700674470842</v>
      </c>
      <c r="H66" s="153">
        <v>121.72481414789559</v>
      </c>
      <c r="I66" s="153">
        <v>127.51585928536558</v>
      </c>
      <c r="J66" s="153">
        <v>120.87440576625147</v>
      </c>
      <c r="K66" s="153">
        <v>67.241456954691117</v>
      </c>
      <c r="L66" s="153">
        <v>113.27369816045655</v>
      </c>
      <c r="M66" s="153">
        <v>107.43904068092668</v>
      </c>
      <c r="N66" s="153">
        <v>105.98571314236273</v>
      </c>
      <c r="O66" s="153">
        <v>95.796457955315745</v>
      </c>
      <c r="P66" s="153">
        <v>93.312949971091442</v>
      </c>
      <c r="Q66" s="153">
        <v>93.958548021118901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</v>
      </c>
      <c r="C68" s="153">
        <v>0</v>
      </c>
      <c r="D68" s="153">
        <v>0</v>
      </c>
      <c r="E68" s="153">
        <v>0</v>
      </c>
      <c r="F68" s="153">
        <v>0</v>
      </c>
      <c r="G68" s="153">
        <v>0</v>
      </c>
      <c r="H68" s="153">
        <v>0</v>
      </c>
      <c r="I68" s="153">
        <v>0</v>
      </c>
      <c r="J68" s="153">
        <v>0</v>
      </c>
      <c r="K68" s="153">
        <v>0</v>
      </c>
      <c r="L68" s="153">
        <v>0</v>
      </c>
      <c r="M68" s="153">
        <v>0</v>
      </c>
      <c r="N68" s="153">
        <v>0</v>
      </c>
      <c r="O68" s="153">
        <v>0</v>
      </c>
      <c r="P68" s="153">
        <v>0</v>
      </c>
      <c r="Q68" s="153">
        <v>0</v>
      </c>
    </row>
    <row r="69" spans="1:17" x14ac:dyDescent="0.25">
      <c r="A69" s="156" t="s">
        <v>114</v>
      </c>
      <c r="B69" s="155">
        <v>0</v>
      </c>
      <c r="C69" s="155">
        <v>0</v>
      </c>
      <c r="D69" s="155">
        <v>0</v>
      </c>
      <c r="E69" s="155">
        <v>0</v>
      </c>
      <c r="F69" s="155">
        <v>0</v>
      </c>
      <c r="G69" s="155">
        <v>0</v>
      </c>
      <c r="H69" s="155">
        <v>0</v>
      </c>
      <c r="I69" s="155">
        <v>0</v>
      </c>
      <c r="J69" s="155">
        <v>0</v>
      </c>
      <c r="K69" s="155">
        <v>0</v>
      </c>
      <c r="L69" s="155">
        <v>0</v>
      </c>
      <c r="M69" s="155">
        <v>0</v>
      </c>
      <c r="N69" s="155">
        <v>0</v>
      </c>
      <c r="O69" s="155">
        <v>0</v>
      </c>
      <c r="P69" s="155">
        <v>0</v>
      </c>
      <c r="Q69" s="155">
        <v>0</v>
      </c>
    </row>
    <row r="70" spans="1:17" x14ac:dyDescent="0.25">
      <c r="A70" s="156" t="s">
        <v>113</v>
      </c>
      <c r="B70" s="155">
        <v>113.25762409216586</v>
      </c>
      <c r="C70" s="155">
        <v>119.88301090480235</v>
      </c>
      <c r="D70" s="155">
        <v>79.332015058218772</v>
      </c>
      <c r="E70" s="155">
        <v>76.624224338590508</v>
      </c>
      <c r="F70" s="155">
        <v>68.228335754363457</v>
      </c>
      <c r="G70" s="155">
        <v>68.499404978971896</v>
      </c>
      <c r="H70" s="155">
        <v>84.035782047542213</v>
      </c>
      <c r="I70" s="155">
        <v>79.086315715982849</v>
      </c>
      <c r="J70" s="155">
        <v>75.74052360741706</v>
      </c>
      <c r="K70" s="155">
        <v>60.167484926841496</v>
      </c>
      <c r="L70" s="155">
        <v>71.795522528212956</v>
      </c>
      <c r="M70" s="155">
        <v>70.763985040515351</v>
      </c>
      <c r="N70" s="155">
        <v>67.839298136219512</v>
      </c>
      <c r="O70" s="155">
        <v>67.765501557284537</v>
      </c>
      <c r="P70" s="155">
        <v>70.409332120380682</v>
      </c>
      <c r="Q70" s="155">
        <v>78.375183957270352</v>
      </c>
    </row>
    <row r="71" spans="1:17" x14ac:dyDescent="0.25">
      <c r="A71" s="152" t="s">
        <v>123</v>
      </c>
      <c r="B71" s="151">
        <v>113.25762409216586</v>
      </c>
      <c r="C71" s="151">
        <v>119.88301090480235</v>
      </c>
      <c r="D71" s="151">
        <v>79.332015058218772</v>
      </c>
      <c r="E71" s="151">
        <v>76.624224338590508</v>
      </c>
      <c r="F71" s="151">
        <v>68.228335754363457</v>
      </c>
      <c r="G71" s="151">
        <v>68.499404978971896</v>
      </c>
      <c r="H71" s="151">
        <v>84.035782047542213</v>
      </c>
      <c r="I71" s="151">
        <v>79.086315715982849</v>
      </c>
      <c r="J71" s="151">
        <v>75.74052360741706</v>
      </c>
      <c r="K71" s="151">
        <v>60.167484926841496</v>
      </c>
      <c r="L71" s="151">
        <v>71.795522528212956</v>
      </c>
      <c r="M71" s="151">
        <v>70.763985040515351</v>
      </c>
      <c r="N71" s="151">
        <v>67.839298136219512</v>
      </c>
      <c r="O71" s="151">
        <v>67.765501557284537</v>
      </c>
      <c r="P71" s="151">
        <v>70.409332120380682</v>
      </c>
      <c r="Q71" s="151">
        <v>78.375183957270352</v>
      </c>
    </row>
    <row r="72" spans="1:17" x14ac:dyDescent="0.25">
      <c r="A72" s="154" t="s">
        <v>30</v>
      </c>
      <c r="B72" s="153">
        <v>0</v>
      </c>
      <c r="C72" s="153">
        <v>0</v>
      </c>
      <c r="D72" s="153">
        <v>0</v>
      </c>
      <c r="E72" s="153">
        <v>0</v>
      </c>
      <c r="F72" s="153">
        <v>0</v>
      </c>
      <c r="G72" s="153">
        <v>0</v>
      </c>
      <c r="H72" s="153">
        <v>0</v>
      </c>
      <c r="I72" s="153">
        <v>0</v>
      </c>
      <c r="J72" s="153">
        <v>0.30649502936161516</v>
      </c>
      <c r="K72" s="153">
        <v>0</v>
      </c>
      <c r="L72" s="153">
        <v>0</v>
      </c>
      <c r="M72" s="153">
        <v>0</v>
      </c>
      <c r="N72" s="153">
        <v>0</v>
      </c>
      <c r="O72" s="153">
        <v>0</v>
      </c>
      <c r="P72" s="153">
        <v>0</v>
      </c>
      <c r="Q72" s="153">
        <v>0</v>
      </c>
    </row>
    <row r="73" spans="1:17" x14ac:dyDescent="0.25">
      <c r="A73" s="154" t="s">
        <v>125</v>
      </c>
      <c r="B73" s="153">
        <v>4.985343166579395</v>
      </c>
      <c r="C73" s="153">
        <v>4.2202473761814039</v>
      </c>
      <c r="D73" s="153">
        <v>7.1083089962178621</v>
      </c>
      <c r="E73" s="153">
        <v>4.4549164546892195</v>
      </c>
      <c r="F73" s="153">
        <v>3.3985200675952658</v>
      </c>
      <c r="G73" s="153">
        <v>3.3287936080352556</v>
      </c>
      <c r="H73" s="153">
        <v>3.1442830256329897</v>
      </c>
      <c r="I73" s="153">
        <v>3.0825506863646783</v>
      </c>
      <c r="J73" s="153">
        <v>3.7345009167482841</v>
      </c>
      <c r="K73" s="153">
        <v>5.0322962608556523</v>
      </c>
      <c r="L73" s="153">
        <v>4.4419772033472285</v>
      </c>
      <c r="M73" s="153">
        <v>4.4572216367925703</v>
      </c>
      <c r="N73" s="153">
        <v>4.7113095809255787</v>
      </c>
      <c r="O73" s="153">
        <v>4.6008185048443746</v>
      </c>
      <c r="P73" s="153">
        <v>3.8027613401173221</v>
      </c>
      <c r="Q73" s="153">
        <v>4.4105891104787753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108.27228092558646</v>
      </c>
      <c r="C75" s="153">
        <v>115.66276352862094</v>
      </c>
      <c r="D75" s="153">
        <v>72.223706062000915</v>
      </c>
      <c r="E75" s="153">
        <v>72.169307883901283</v>
      </c>
      <c r="F75" s="153">
        <v>64.829815686768185</v>
      </c>
      <c r="G75" s="153">
        <v>65.170611370936641</v>
      </c>
      <c r="H75" s="153">
        <v>80.891499021909226</v>
      </c>
      <c r="I75" s="153">
        <v>76.003765029618165</v>
      </c>
      <c r="J75" s="153">
        <v>71.699527661307158</v>
      </c>
      <c r="K75" s="153">
        <v>55.135188665985844</v>
      </c>
      <c r="L75" s="153">
        <v>67.353545324865721</v>
      </c>
      <c r="M75" s="153">
        <v>66.306763403722783</v>
      </c>
      <c r="N75" s="153">
        <v>63.127988555293939</v>
      </c>
      <c r="O75" s="153">
        <v>63.164683052440168</v>
      </c>
      <c r="P75" s="153">
        <v>66.606570780263354</v>
      </c>
      <c r="Q75" s="153">
        <v>73.96459484679157</v>
      </c>
    </row>
    <row r="76" spans="1:17" x14ac:dyDescent="0.25">
      <c r="A76" s="152" t="s">
        <v>122</v>
      </c>
      <c r="B76" s="151">
        <v>0</v>
      </c>
      <c r="C76" s="151">
        <v>0</v>
      </c>
      <c r="D76" s="151">
        <v>0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</row>
    <row r="77" spans="1:17" x14ac:dyDescent="0.25">
      <c r="A77" s="156" t="s">
        <v>112</v>
      </c>
      <c r="B77" s="155">
        <v>116.79309701001625</v>
      </c>
      <c r="C77" s="155">
        <v>102.92096302757346</v>
      </c>
      <c r="D77" s="155">
        <v>84.037440897511601</v>
      </c>
      <c r="E77" s="155">
        <v>82.835347423961167</v>
      </c>
      <c r="F77" s="155">
        <v>78.275985933853804</v>
      </c>
      <c r="G77" s="155">
        <v>73.166581845538644</v>
      </c>
      <c r="H77" s="155">
        <v>79.366738474868995</v>
      </c>
      <c r="I77" s="155">
        <v>89.637251996351921</v>
      </c>
      <c r="J77" s="155">
        <v>92.938366372236018</v>
      </c>
      <c r="K77" s="155">
        <v>33.667991865561063</v>
      </c>
      <c r="L77" s="155">
        <v>72.369720550896972</v>
      </c>
      <c r="M77" s="155">
        <v>86.021485864776309</v>
      </c>
      <c r="N77" s="155">
        <v>59.335516411729436</v>
      </c>
      <c r="O77" s="155">
        <v>78.877498767353558</v>
      </c>
      <c r="P77" s="155">
        <v>76.975080139932146</v>
      </c>
      <c r="Q77" s="155">
        <v>77.510949724337834</v>
      </c>
    </row>
    <row r="78" spans="1:17" x14ac:dyDescent="0.25">
      <c r="A78" s="152" t="s">
        <v>121</v>
      </c>
      <c r="B78" s="151">
        <v>42.532227517875732</v>
      </c>
      <c r="C78" s="151">
        <v>64.544616093959448</v>
      </c>
      <c r="D78" s="151">
        <v>56.014641324336473</v>
      </c>
      <c r="E78" s="151">
        <v>55.279558776781393</v>
      </c>
      <c r="F78" s="151">
        <v>52.680641557436395</v>
      </c>
      <c r="G78" s="151">
        <v>49.024615086215967</v>
      </c>
      <c r="H78" s="151">
        <v>61.119896469257718</v>
      </c>
      <c r="I78" s="151">
        <v>53.496095700879621</v>
      </c>
      <c r="J78" s="151">
        <v>58.512669932811946</v>
      </c>
      <c r="K78" s="151">
        <v>11.590002711662141</v>
      </c>
      <c r="L78" s="151">
        <v>36.379736701038546</v>
      </c>
      <c r="M78" s="151">
        <v>52.369405623213758</v>
      </c>
      <c r="N78" s="151">
        <v>25.532537687273177</v>
      </c>
      <c r="O78" s="151">
        <v>47.002319999161912</v>
      </c>
      <c r="P78" s="151">
        <v>46.122695275168304</v>
      </c>
      <c r="Q78" s="151">
        <v>47.06062341410059</v>
      </c>
    </row>
    <row r="79" spans="1:17" x14ac:dyDescent="0.25">
      <c r="A79" s="154" t="s">
        <v>30</v>
      </c>
      <c r="B79" s="153">
        <v>0</v>
      </c>
      <c r="C79" s="153">
        <v>0</v>
      </c>
      <c r="D79" s="153">
        <v>0</v>
      </c>
      <c r="E79" s="153">
        <v>0</v>
      </c>
      <c r="F79" s="153">
        <v>0</v>
      </c>
      <c r="G79" s="153">
        <v>0</v>
      </c>
      <c r="H79" s="153">
        <v>0</v>
      </c>
      <c r="I79" s="153">
        <v>0</v>
      </c>
      <c r="J79" s="153">
        <v>0.10750597736795692</v>
      </c>
      <c r="K79" s="153">
        <v>0</v>
      </c>
      <c r="L79" s="153">
        <v>0</v>
      </c>
      <c r="M79" s="153">
        <v>0</v>
      </c>
      <c r="N79" s="153">
        <v>0</v>
      </c>
      <c r="O79" s="153">
        <v>0</v>
      </c>
      <c r="P79" s="153">
        <v>0</v>
      </c>
      <c r="Q79" s="153">
        <v>0</v>
      </c>
    </row>
    <row r="80" spans="1:17" x14ac:dyDescent="0.25">
      <c r="A80" s="154" t="s">
        <v>125</v>
      </c>
      <c r="B80" s="153">
        <v>1.2410937423692219</v>
      </c>
      <c r="C80" s="153">
        <v>1.4605493601993125</v>
      </c>
      <c r="D80" s="153">
        <v>2.4891867324991077</v>
      </c>
      <c r="E80" s="153">
        <v>1.5632128288454017</v>
      </c>
      <c r="F80" s="153">
        <v>1.1968852725712691</v>
      </c>
      <c r="G80" s="153">
        <v>1.1740293098423527</v>
      </c>
      <c r="H80" s="153">
        <v>1.134660677028249</v>
      </c>
      <c r="I80" s="153">
        <v>1.0787924028250464</v>
      </c>
      <c r="J80" s="153">
        <v>1.3099108715491499</v>
      </c>
      <c r="K80" s="153">
        <v>1.7890957989966321</v>
      </c>
      <c r="L80" s="153">
        <v>1.5562873749074286</v>
      </c>
      <c r="M80" s="153">
        <v>1.5663361449296447</v>
      </c>
      <c r="N80" s="153">
        <v>1.658639360704613</v>
      </c>
      <c r="O80" s="153">
        <v>1.6176600367737299</v>
      </c>
      <c r="P80" s="153">
        <v>1.3415163022487846</v>
      </c>
      <c r="Q80" s="153">
        <v>1.5619807685459977</v>
      </c>
    </row>
    <row r="81" spans="1:17" x14ac:dyDescent="0.25">
      <c r="A81" s="154" t="s">
        <v>26</v>
      </c>
      <c r="B81" s="153">
        <v>41.291133775506509</v>
      </c>
      <c r="C81" s="153">
        <v>63.084066733760132</v>
      </c>
      <c r="D81" s="153">
        <v>53.525454591837367</v>
      </c>
      <c r="E81" s="153">
        <v>53.716345947935991</v>
      </c>
      <c r="F81" s="153">
        <v>51.483756284865123</v>
      </c>
      <c r="G81" s="153">
        <v>47.850585776373613</v>
      </c>
      <c r="H81" s="153">
        <v>59.985235792229467</v>
      </c>
      <c r="I81" s="153">
        <v>52.417303298054577</v>
      </c>
      <c r="J81" s="153">
        <v>57.095253083894839</v>
      </c>
      <c r="K81" s="153">
        <v>9.8009069126655088</v>
      </c>
      <c r="L81" s="153">
        <v>34.823449326131119</v>
      </c>
      <c r="M81" s="153">
        <v>50.803069478284115</v>
      </c>
      <c r="N81" s="153">
        <v>23.873898326568565</v>
      </c>
      <c r="O81" s="153">
        <v>45.384659962388184</v>
      </c>
      <c r="P81" s="153">
        <v>44.78117897291952</v>
      </c>
      <c r="Q81" s="153">
        <v>45.49864264555459</v>
      </c>
    </row>
    <row r="82" spans="1:17" x14ac:dyDescent="0.25">
      <c r="A82" s="152" t="s">
        <v>120</v>
      </c>
      <c r="B82" s="151">
        <v>74.260869492140515</v>
      </c>
      <c r="C82" s="151">
        <v>38.376346933614009</v>
      </c>
      <c r="D82" s="151">
        <v>28.022799573175121</v>
      </c>
      <c r="E82" s="151">
        <v>27.555788647179781</v>
      </c>
      <c r="F82" s="151">
        <v>25.595344376417408</v>
      </c>
      <c r="G82" s="151">
        <v>24.141966759322678</v>
      </c>
      <c r="H82" s="151">
        <v>18.246842005611274</v>
      </c>
      <c r="I82" s="151">
        <v>36.141156295472292</v>
      </c>
      <c r="J82" s="151">
        <v>34.425696439424073</v>
      </c>
      <c r="K82" s="151">
        <v>22.077989153898926</v>
      </c>
      <c r="L82" s="151">
        <v>35.989983849858419</v>
      </c>
      <c r="M82" s="151">
        <v>33.652080241562544</v>
      </c>
      <c r="N82" s="151">
        <v>33.80297872445626</v>
      </c>
      <c r="O82" s="151">
        <v>31.875178768191638</v>
      </c>
      <c r="P82" s="151">
        <v>30.852384864763849</v>
      </c>
      <c r="Q82" s="151">
        <v>30.450326310237248</v>
      </c>
    </row>
    <row r="83" spans="1:17" x14ac:dyDescent="0.25">
      <c r="A83" s="150" t="s">
        <v>33</v>
      </c>
      <c r="B83" s="87">
        <v>0</v>
      </c>
      <c r="C83" s="87">
        <v>22.712592861163177</v>
      </c>
      <c r="D83" s="87">
        <v>15.63096928020386</v>
      </c>
      <c r="E83" s="87">
        <v>14.116575953887329</v>
      </c>
      <c r="F83" s="87">
        <v>12.353889035188638</v>
      </c>
      <c r="G83" s="87">
        <v>9.5659716796113372</v>
      </c>
      <c r="H83" s="87">
        <v>7.9443236725583084</v>
      </c>
      <c r="I83" s="87">
        <v>15.97365106847101</v>
      </c>
      <c r="J83" s="87">
        <v>16.0515083030811</v>
      </c>
      <c r="K83" s="87">
        <v>2.3291755887980554</v>
      </c>
      <c r="L83" s="87">
        <v>23.538739782933355</v>
      </c>
      <c r="M83" s="87">
        <v>22.07119626496176</v>
      </c>
      <c r="N83" s="87">
        <v>23.0537832667194</v>
      </c>
      <c r="O83" s="87">
        <v>24.619873957742193</v>
      </c>
      <c r="P83" s="87">
        <v>23.685365430201433</v>
      </c>
      <c r="Q83" s="87">
        <v>22.78690737596752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</v>
      </c>
      <c r="C85" s="87">
        <v>0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3.5205574382603397E-2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</row>
    <row r="86" spans="1:17" x14ac:dyDescent="0.25">
      <c r="A86" s="150" t="s">
        <v>125</v>
      </c>
      <c r="B86" s="87">
        <v>0</v>
      </c>
      <c r="C86" s="87">
        <v>0.28588178781696666</v>
      </c>
      <c r="D86" s="87">
        <v>0.58282654637163078</v>
      </c>
      <c r="E86" s="87">
        <v>0.4060310759061862</v>
      </c>
      <c r="F86" s="87">
        <v>0.30567599575409105</v>
      </c>
      <c r="G86" s="87">
        <v>0.2405083881635228</v>
      </c>
      <c r="H86" s="87">
        <v>0.17576772200004359</v>
      </c>
      <c r="I86" s="87">
        <v>0.36420320802316258</v>
      </c>
      <c r="J86" s="87">
        <v>0.45846246619531356</v>
      </c>
      <c r="K86" s="87">
        <v>0.63420948889374296</v>
      </c>
      <c r="L86" s="87">
        <v>0.37131757875628058</v>
      </c>
      <c r="M86" s="87">
        <v>0.35912100711552997</v>
      </c>
      <c r="N86" s="87">
        <v>0.32797851725429844</v>
      </c>
      <c r="O86" s="87">
        <v>0.29455764112888971</v>
      </c>
      <c r="P86" s="87">
        <v>0.24162851515911776</v>
      </c>
      <c r="Q86" s="87">
        <v>0.27174402305787448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74.260869492140515</v>
      </c>
      <c r="C88" s="87">
        <v>6.5395109320863396</v>
      </c>
      <c r="D88" s="87">
        <v>0</v>
      </c>
      <c r="E88" s="87">
        <v>0.74844932833169209</v>
      </c>
      <c r="F88" s="87">
        <v>0.39760915753675158</v>
      </c>
      <c r="G88" s="87">
        <v>4.3272454797852999</v>
      </c>
      <c r="H88" s="87">
        <v>0.50939796139359705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0</v>
      </c>
      <c r="C89" s="87">
        <v>8.8383613525475262</v>
      </c>
      <c r="D89" s="87">
        <v>11.809003746599631</v>
      </c>
      <c r="E89" s="87">
        <v>12.284732289054576</v>
      </c>
      <c r="F89" s="87">
        <v>12.538170187937929</v>
      </c>
      <c r="G89" s="87">
        <v>10.008241211762515</v>
      </c>
      <c r="H89" s="87">
        <v>9.617352649659324</v>
      </c>
      <c r="I89" s="87">
        <v>19.803302018978119</v>
      </c>
      <c r="J89" s="87">
        <v>17.880520095765057</v>
      </c>
      <c r="K89" s="87">
        <v>19.114604076207129</v>
      </c>
      <c r="L89" s="87">
        <v>12.07992648816878</v>
      </c>
      <c r="M89" s="87">
        <v>11.221762969485255</v>
      </c>
      <c r="N89" s="87">
        <v>10.421216940482562</v>
      </c>
      <c r="O89" s="87">
        <v>6.9607471693205571</v>
      </c>
      <c r="P89" s="87">
        <v>6.9253909194032985</v>
      </c>
      <c r="Q89" s="87">
        <v>7.3916749112118554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52" t="s">
        <v>119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77" t="s">
        <v>98</v>
      </c>
      <c r="B94" s="176">
        <v>20.170383515184813</v>
      </c>
      <c r="C94" s="176">
        <v>20.833456351950019</v>
      </c>
      <c r="D94" s="176">
        <v>24.434319886586191</v>
      </c>
      <c r="E94" s="176">
        <v>22.581478323492917</v>
      </c>
      <c r="F94" s="176">
        <v>24.049384986939391</v>
      </c>
      <c r="G94" s="176">
        <v>21.123987101319621</v>
      </c>
      <c r="H94" s="176">
        <v>26.594912102378828</v>
      </c>
      <c r="I94" s="176">
        <v>27.004894476947026</v>
      </c>
      <c r="J94" s="176">
        <v>25.311144058153221</v>
      </c>
      <c r="K94" s="176">
        <v>19.230696226844156</v>
      </c>
      <c r="L94" s="176">
        <v>19.594950333017668</v>
      </c>
      <c r="M94" s="176">
        <v>17.615991987714914</v>
      </c>
      <c r="N94" s="176">
        <v>14.355645739326434</v>
      </c>
      <c r="O94" s="176">
        <v>12.9452017672374</v>
      </c>
      <c r="P94" s="176">
        <v>12.406672078874063</v>
      </c>
      <c r="Q94" s="176">
        <v>12.884250145324089</v>
      </c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134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SUM(B$99:B$103,B$107:B$108,B$110:B$112,B$105,B$104,B113)</f>
        <v>1</v>
      </c>
      <c r="C98" s="77">
        <f t="shared" si="0"/>
        <v>1.0000000000000002</v>
      </c>
      <c r="D98" s="77">
        <f t="shared" si="0"/>
        <v>0.99999999999999989</v>
      </c>
      <c r="E98" s="77">
        <f t="shared" si="0"/>
        <v>0.99999999999999989</v>
      </c>
      <c r="F98" s="77">
        <f t="shared" si="0"/>
        <v>0.99999999999999989</v>
      </c>
      <c r="G98" s="77">
        <f t="shared" si="0"/>
        <v>1</v>
      </c>
      <c r="H98" s="77">
        <f t="shared" si="0"/>
        <v>1.0000000000000002</v>
      </c>
      <c r="I98" s="77">
        <f t="shared" si="0"/>
        <v>1</v>
      </c>
      <c r="J98" s="77">
        <f t="shared" si="0"/>
        <v>1</v>
      </c>
      <c r="K98" s="77">
        <f t="shared" si="0"/>
        <v>1</v>
      </c>
      <c r="L98" s="77">
        <f t="shared" si="0"/>
        <v>1</v>
      </c>
      <c r="M98" s="77">
        <f t="shared" si="0"/>
        <v>1</v>
      </c>
      <c r="N98" s="77">
        <f t="shared" si="0"/>
        <v>1</v>
      </c>
      <c r="O98" s="77">
        <f t="shared" si="0"/>
        <v>1</v>
      </c>
      <c r="P98" s="77">
        <f t="shared" si="0"/>
        <v>0.99999999999999989</v>
      </c>
      <c r="Q98" s="77">
        <f t="shared" si="0"/>
        <v>1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76" t="s">
        <v>79</v>
      </c>
      <c r="B103" s="145">
        <f t="shared" ref="B103:Q103" si="5">IF(B$10=0,0,B$10/B$5)</f>
        <v>3.1628224820030008E-4</v>
      </c>
      <c r="C103" s="145">
        <f t="shared" si="5"/>
        <v>3.1254274333260913E-4</v>
      </c>
      <c r="D103" s="145">
        <f t="shared" si="5"/>
        <v>3.0922878666648558E-4</v>
      </c>
      <c r="E103" s="145">
        <f t="shared" si="5"/>
        <v>3.0164415403561543E-4</v>
      </c>
      <c r="F103" s="145">
        <f t="shared" si="5"/>
        <v>3.0515591730365511E-4</v>
      </c>
      <c r="G103" s="145">
        <f t="shared" si="5"/>
        <v>3.1780963461880846E-4</v>
      </c>
      <c r="H103" s="145">
        <f t="shared" si="5"/>
        <v>3.19907403331722E-4</v>
      </c>
      <c r="I103" s="145">
        <f t="shared" si="5"/>
        <v>3.24234927231009E-4</v>
      </c>
      <c r="J103" s="145">
        <f t="shared" si="5"/>
        <v>3.2076621107883074E-4</v>
      </c>
      <c r="K103" s="145">
        <f t="shared" si="5"/>
        <v>3.6368754849154853E-4</v>
      </c>
      <c r="L103" s="145">
        <f t="shared" si="5"/>
        <v>3.3367872465462169E-4</v>
      </c>
      <c r="M103" s="145">
        <f t="shared" si="5"/>
        <v>3.2687567761033662E-4</v>
      </c>
      <c r="N103" s="145">
        <f t="shared" si="5"/>
        <v>3.685427692130456E-4</v>
      </c>
      <c r="O103" s="145">
        <f t="shared" si="5"/>
        <v>3.460426036334012E-4</v>
      </c>
      <c r="P103" s="145">
        <f t="shared" si="5"/>
        <v>3.4096555434638551E-4</v>
      </c>
      <c r="Q103" s="145">
        <f t="shared" si="5"/>
        <v>3.364975830817335E-4</v>
      </c>
    </row>
    <row r="104" spans="1:17" x14ac:dyDescent="0.25">
      <c r="A104" s="175" t="s">
        <v>117</v>
      </c>
      <c r="B104" s="174">
        <f t="shared" ref="B104:Q104" si="6">IF(B$15=0,0,B$15/B$5)</f>
        <v>7.8551770997059261E-2</v>
      </c>
      <c r="C104" s="174">
        <f t="shared" si="6"/>
        <v>9.0580788096551304E-2</v>
      </c>
      <c r="D104" s="174">
        <f t="shared" si="6"/>
        <v>6.6437636768922503E-2</v>
      </c>
      <c r="E104" s="174">
        <f t="shared" si="6"/>
        <v>6.8238224001725134E-2</v>
      </c>
      <c r="F104" s="174">
        <f t="shared" si="6"/>
        <v>6.0954945119881296E-2</v>
      </c>
      <c r="G104" s="174">
        <f t="shared" si="6"/>
        <v>6.0117658138567565E-2</v>
      </c>
      <c r="H104" s="174">
        <f t="shared" si="6"/>
        <v>5.8167738601694413E-2</v>
      </c>
      <c r="I104" s="174">
        <f t="shared" si="6"/>
        <v>5.8098501593183367E-2</v>
      </c>
      <c r="J104" s="174">
        <f t="shared" si="6"/>
        <v>6.9619911277517113E-2</v>
      </c>
      <c r="K104" s="174">
        <f t="shared" si="6"/>
        <v>4.4573546239236116E-2</v>
      </c>
      <c r="L104" s="174">
        <f t="shared" si="6"/>
        <v>6.1265651923107803E-2</v>
      </c>
      <c r="M104" s="174">
        <f t="shared" si="6"/>
        <v>6.7871828298992687E-2</v>
      </c>
      <c r="N104" s="174">
        <f t="shared" si="6"/>
        <v>6.2486865735631135E-2</v>
      </c>
      <c r="O104" s="174">
        <f t="shared" si="6"/>
        <v>8.5302193793588457E-2</v>
      </c>
      <c r="P104" s="174">
        <f t="shared" si="6"/>
        <v>8.4004367146459744E-2</v>
      </c>
      <c r="Q104" s="174">
        <f t="shared" si="6"/>
        <v>8.0077975569760693E-2</v>
      </c>
    </row>
    <row r="105" spans="1:17" x14ac:dyDescent="0.25">
      <c r="A105" s="127" t="s">
        <v>116</v>
      </c>
      <c r="B105" s="143">
        <f t="shared" ref="B105:Q105" si="7">IF(B$21=0,0,B$21/B$5)</f>
        <v>0.76068517809105296</v>
      </c>
      <c r="C105" s="143">
        <f t="shared" si="7"/>
        <v>0.76570491529349438</v>
      </c>
      <c r="D105" s="143">
        <f t="shared" si="7"/>
        <v>0.77688407866516662</v>
      </c>
      <c r="E105" s="143">
        <f t="shared" si="7"/>
        <v>0.78626594555030571</v>
      </c>
      <c r="F105" s="143">
        <f t="shared" si="7"/>
        <v>0.7854220981282023</v>
      </c>
      <c r="G105" s="143">
        <f t="shared" si="7"/>
        <v>0.77895344697254709</v>
      </c>
      <c r="H105" s="143">
        <f t="shared" si="7"/>
        <v>0.77798594320987635</v>
      </c>
      <c r="I105" s="143">
        <f t="shared" si="7"/>
        <v>0.78135227639709326</v>
      </c>
      <c r="J105" s="143">
        <f t="shared" si="7"/>
        <v>0.7691028352353515</v>
      </c>
      <c r="K105" s="143">
        <f t="shared" si="7"/>
        <v>0.80190987567865379</v>
      </c>
      <c r="L105" s="143">
        <f t="shared" si="7"/>
        <v>0.79733536357893764</v>
      </c>
      <c r="M105" s="143">
        <f t="shared" si="7"/>
        <v>0.78455839132115368</v>
      </c>
      <c r="N105" s="143">
        <f t="shared" si="7"/>
        <v>0.80287893155458046</v>
      </c>
      <c r="O105" s="143">
        <f t="shared" si="7"/>
        <v>0.7679631112587697</v>
      </c>
      <c r="P105" s="143">
        <f t="shared" si="7"/>
        <v>0.76861937370198774</v>
      </c>
      <c r="Q105" s="143">
        <f t="shared" si="7"/>
        <v>0.76756829326725462</v>
      </c>
    </row>
    <row r="106" spans="1:17" x14ac:dyDescent="0.25">
      <c r="A106" s="127" t="s">
        <v>113</v>
      </c>
      <c r="B106" s="143">
        <f t="shared" ref="B106:Q106" si="8">IF(B$27=0,0,B$27/B$5)</f>
        <v>5.0020014666157443E-2</v>
      </c>
      <c r="C106" s="143">
        <f t="shared" si="8"/>
        <v>4.5559918448173739E-2</v>
      </c>
      <c r="D106" s="143">
        <f t="shared" si="8"/>
        <v>3.6754221522460988E-2</v>
      </c>
      <c r="E106" s="143">
        <f t="shared" si="8"/>
        <v>3.4985730497238875E-2</v>
      </c>
      <c r="F106" s="143">
        <f t="shared" si="8"/>
        <v>3.2647733199510066E-2</v>
      </c>
      <c r="G106" s="143">
        <f t="shared" si="8"/>
        <v>3.73673993091048E-2</v>
      </c>
      <c r="H106" s="143">
        <f t="shared" si="8"/>
        <v>3.7931901533912016E-2</v>
      </c>
      <c r="I106" s="143">
        <f t="shared" si="8"/>
        <v>3.4419614457901558E-2</v>
      </c>
      <c r="J106" s="143">
        <f t="shared" si="8"/>
        <v>3.4514614430434E-2</v>
      </c>
      <c r="K106" s="143">
        <f t="shared" si="8"/>
        <v>3.9884295982643966E-2</v>
      </c>
      <c r="L106" s="143">
        <f t="shared" si="8"/>
        <v>3.6012958386985705E-2</v>
      </c>
      <c r="M106" s="143">
        <f t="shared" si="8"/>
        <v>3.6973220530947232E-2</v>
      </c>
      <c r="N106" s="143">
        <f t="shared" si="8"/>
        <v>3.9996571127878161E-2</v>
      </c>
      <c r="O106" s="143">
        <f t="shared" si="8"/>
        <v>4.2043347087989222E-2</v>
      </c>
      <c r="P106" s="143">
        <f t="shared" si="8"/>
        <v>4.4194003220854372E-2</v>
      </c>
      <c r="Q106" s="143">
        <f t="shared" si="8"/>
        <v>4.8225661205238017E-2</v>
      </c>
    </row>
    <row r="107" spans="1:17" x14ac:dyDescent="0.25">
      <c r="A107" s="142" t="s">
        <v>123</v>
      </c>
      <c r="B107" s="141">
        <f t="shared" ref="B107:Q107" si="9">IF(B$28=0,0,B$28/B$5)</f>
        <v>5.0020014666157443E-2</v>
      </c>
      <c r="C107" s="141">
        <f t="shared" si="9"/>
        <v>4.5559918448173739E-2</v>
      </c>
      <c r="D107" s="141">
        <f t="shared" si="9"/>
        <v>3.6754221522460988E-2</v>
      </c>
      <c r="E107" s="141">
        <f t="shared" si="9"/>
        <v>3.4985730497238875E-2</v>
      </c>
      <c r="F107" s="141">
        <f t="shared" si="9"/>
        <v>3.2647733199510066E-2</v>
      </c>
      <c r="G107" s="141">
        <f t="shared" si="9"/>
        <v>3.73673993091048E-2</v>
      </c>
      <c r="H107" s="141">
        <f t="shared" si="9"/>
        <v>3.7931901533912016E-2</v>
      </c>
      <c r="I107" s="141">
        <f t="shared" si="9"/>
        <v>3.4419614457901558E-2</v>
      </c>
      <c r="J107" s="141">
        <f t="shared" si="9"/>
        <v>3.4514614430434E-2</v>
      </c>
      <c r="K107" s="141">
        <f t="shared" si="9"/>
        <v>3.9884295982643966E-2</v>
      </c>
      <c r="L107" s="141">
        <f t="shared" si="9"/>
        <v>3.6012958386985705E-2</v>
      </c>
      <c r="M107" s="141">
        <f t="shared" si="9"/>
        <v>3.6973220530947232E-2</v>
      </c>
      <c r="N107" s="141">
        <f t="shared" si="9"/>
        <v>3.9996571127878161E-2</v>
      </c>
      <c r="O107" s="141">
        <f t="shared" si="9"/>
        <v>4.2043347087989222E-2</v>
      </c>
      <c r="P107" s="141">
        <f t="shared" si="9"/>
        <v>4.4194003220854372E-2</v>
      </c>
      <c r="Q107" s="141">
        <f t="shared" si="9"/>
        <v>4.8225661205238017E-2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4.9222783361642132E-2</v>
      </c>
      <c r="C109" s="143">
        <f t="shared" si="11"/>
        <v>4.0358390492321941E-2</v>
      </c>
      <c r="D109" s="143">
        <f t="shared" si="11"/>
        <v>3.7153881085591867E-2</v>
      </c>
      <c r="E109" s="143">
        <f t="shared" si="11"/>
        <v>3.6092185286739388E-2</v>
      </c>
      <c r="F109" s="143">
        <f t="shared" si="11"/>
        <v>3.5742870386966087E-2</v>
      </c>
      <c r="G109" s="143">
        <f t="shared" si="11"/>
        <v>3.8088289140208245E-2</v>
      </c>
      <c r="H109" s="143">
        <f t="shared" si="11"/>
        <v>3.4186254950694966E-2</v>
      </c>
      <c r="I109" s="143">
        <f t="shared" si="11"/>
        <v>3.7227666630391613E-2</v>
      </c>
      <c r="J109" s="143">
        <f t="shared" si="11"/>
        <v>4.0414981321855226E-2</v>
      </c>
      <c r="K109" s="143">
        <f t="shared" si="11"/>
        <v>2.1297562983924254E-2</v>
      </c>
      <c r="L109" s="143">
        <f t="shared" si="11"/>
        <v>3.464104296690701E-2</v>
      </c>
      <c r="M109" s="143">
        <f t="shared" si="11"/>
        <v>4.2889853630391932E-2</v>
      </c>
      <c r="N109" s="143">
        <f t="shared" si="11"/>
        <v>3.3383261674115948E-2</v>
      </c>
      <c r="O109" s="143">
        <f t="shared" si="11"/>
        <v>4.669973128464712E-2</v>
      </c>
      <c r="P109" s="143">
        <f t="shared" si="11"/>
        <v>4.6105835134018537E-2</v>
      </c>
      <c r="Q109" s="143">
        <f t="shared" si="11"/>
        <v>4.5512983003689271E-2</v>
      </c>
    </row>
    <row r="110" spans="1:17" x14ac:dyDescent="0.25">
      <c r="A110" s="142" t="s">
        <v>121</v>
      </c>
      <c r="B110" s="141">
        <f t="shared" ref="B110:Q110" si="12">IF(B$35=0,0,B$35/B$5)</f>
        <v>1.7925328419203832E-2</v>
      </c>
      <c r="C110" s="141">
        <f t="shared" si="12"/>
        <v>2.5309876082282103E-2</v>
      </c>
      <c r="D110" s="141">
        <f t="shared" si="12"/>
        <v>2.4764691792014151E-2</v>
      </c>
      <c r="E110" s="141">
        <f t="shared" si="12"/>
        <v>2.4085853925732075E-2</v>
      </c>
      <c r="F110" s="141">
        <f t="shared" si="12"/>
        <v>2.4055364114874769E-2</v>
      </c>
      <c r="G110" s="141">
        <f t="shared" si="12"/>
        <v>2.5520718165202436E-2</v>
      </c>
      <c r="H110" s="141">
        <f t="shared" si="12"/>
        <v>2.6326650224133136E-2</v>
      </c>
      <c r="I110" s="141">
        <f t="shared" si="12"/>
        <v>2.2217713868123986E-2</v>
      </c>
      <c r="J110" s="141">
        <f t="shared" si="12"/>
        <v>2.5444695820830785E-2</v>
      </c>
      <c r="K110" s="141">
        <f t="shared" si="12"/>
        <v>7.3315573355584723E-3</v>
      </c>
      <c r="L110" s="141">
        <f t="shared" si="12"/>
        <v>1.7413802521168094E-2</v>
      </c>
      <c r="M110" s="141">
        <f t="shared" si="12"/>
        <v>2.6111106072046954E-2</v>
      </c>
      <c r="N110" s="141">
        <f t="shared" si="12"/>
        <v>1.4365079102100362E-2</v>
      </c>
      <c r="O110" s="141">
        <f t="shared" si="12"/>
        <v>2.7827907172740352E-2</v>
      </c>
      <c r="P110" s="141">
        <f t="shared" si="12"/>
        <v>2.7626153560706919E-2</v>
      </c>
      <c r="Q110" s="141">
        <f t="shared" si="12"/>
        <v>2.7633119723166684E-2</v>
      </c>
    </row>
    <row r="111" spans="1:17" x14ac:dyDescent="0.25">
      <c r="A111" s="142" t="s">
        <v>120</v>
      </c>
      <c r="B111" s="141">
        <f t="shared" ref="B111:Q111" si="13">IF(B$39=0,0,B$39/B$5)</f>
        <v>3.1297454942438303E-2</v>
      </c>
      <c r="C111" s="141">
        <f t="shared" si="13"/>
        <v>1.5048514410039834E-2</v>
      </c>
      <c r="D111" s="141">
        <f t="shared" si="13"/>
        <v>1.2389189293577723E-2</v>
      </c>
      <c r="E111" s="141">
        <f t="shared" si="13"/>
        <v>1.2006331361007318E-2</v>
      </c>
      <c r="F111" s="141">
        <f t="shared" si="13"/>
        <v>1.1687506272091315E-2</v>
      </c>
      <c r="G111" s="141">
        <f t="shared" si="13"/>
        <v>1.2567570975005807E-2</v>
      </c>
      <c r="H111" s="141">
        <f t="shared" si="13"/>
        <v>7.8596047265618325E-3</v>
      </c>
      <c r="I111" s="141">
        <f t="shared" si="13"/>
        <v>1.5009952762267628E-2</v>
      </c>
      <c r="J111" s="141">
        <f t="shared" si="13"/>
        <v>1.4970285501024439E-2</v>
      </c>
      <c r="K111" s="141">
        <f t="shared" si="13"/>
        <v>1.3966005648365778E-2</v>
      </c>
      <c r="L111" s="141">
        <f t="shared" si="13"/>
        <v>1.7227240445738916E-2</v>
      </c>
      <c r="M111" s="141">
        <f t="shared" si="13"/>
        <v>1.6778747558344978E-2</v>
      </c>
      <c r="N111" s="141">
        <f t="shared" si="13"/>
        <v>1.9018182572015593E-2</v>
      </c>
      <c r="O111" s="141">
        <f t="shared" si="13"/>
        <v>1.8871824111906771E-2</v>
      </c>
      <c r="P111" s="141">
        <f t="shared" si="13"/>
        <v>1.8479681573311622E-2</v>
      </c>
      <c r="Q111" s="141">
        <f t="shared" si="13"/>
        <v>1.787986328052258E-2</v>
      </c>
    </row>
    <row r="112" spans="1:17" x14ac:dyDescent="0.25">
      <c r="A112" s="173" t="s">
        <v>119</v>
      </c>
      <c r="B112" s="172">
        <f t="shared" ref="B112:Q112" si="14">IF(B$50=0,0,B$50/B$5)</f>
        <v>0</v>
      </c>
      <c r="C112" s="172">
        <f t="shared" si="14"/>
        <v>0</v>
      </c>
      <c r="D112" s="172">
        <f t="shared" si="14"/>
        <v>0</v>
      </c>
      <c r="E112" s="172">
        <f t="shared" si="14"/>
        <v>0</v>
      </c>
      <c r="F112" s="172">
        <f t="shared" si="14"/>
        <v>0</v>
      </c>
      <c r="G112" s="172">
        <f t="shared" si="14"/>
        <v>0</v>
      </c>
      <c r="H112" s="172">
        <f t="shared" si="14"/>
        <v>0</v>
      </c>
      <c r="I112" s="172">
        <f t="shared" si="14"/>
        <v>0</v>
      </c>
      <c r="J112" s="172">
        <f t="shared" si="14"/>
        <v>0</v>
      </c>
      <c r="K112" s="172">
        <f t="shared" si="14"/>
        <v>0</v>
      </c>
      <c r="L112" s="172">
        <f t="shared" si="14"/>
        <v>0</v>
      </c>
      <c r="M112" s="172">
        <f t="shared" si="14"/>
        <v>0</v>
      </c>
      <c r="N112" s="172">
        <f t="shared" si="14"/>
        <v>0</v>
      </c>
      <c r="O112" s="172">
        <f t="shared" si="14"/>
        <v>0</v>
      </c>
      <c r="P112" s="172">
        <f t="shared" si="14"/>
        <v>0</v>
      </c>
      <c r="Q112" s="172">
        <f t="shared" si="14"/>
        <v>0</v>
      </c>
    </row>
    <row r="113" spans="1:17" x14ac:dyDescent="0.25">
      <c r="A113" s="119" t="s">
        <v>98</v>
      </c>
      <c r="B113" s="171">
        <f t="shared" ref="B113:Q113" si="15">IF(B$51=0,0,B$51/B$5)</f>
        <v>6.1203970635887971E-2</v>
      </c>
      <c r="C113" s="171">
        <f t="shared" si="15"/>
        <v>5.7483444926126122E-2</v>
      </c>
      <c r="D113" s="171">
        <f t="shared" si="15"/>
        <v>8.2460953171191426E-2</v>
      </c>
      <c r="E113" s="171">
        <f t="shared" si="15"/>
        <v>7.4116270509955104E-2</v>
      </c>
      <c r="F113" s="171">
        <f t="shared" si="15"/>
        <v>8.4927197248136507E-2</v>
      </c>
      <c r="G113" s="171">
        <f t="shared" si="15"/>
        <v>8.5155396804953404E-2</v>
      </c>
      <c r="H113" s="171">
        <f t="shared" si="15"/>
        <v>9.1408254300490627E-2</v>
      </c>
      <c r="I113" s="171">
        <f t="shared" si="15"/>
        <v>8.8577705994199118E-2</v>
      </c>
      <c r="J113" s="171">
        <f t="shared" si="15"/>
        <v>8.6026891523763277E-2</v>
      </c>
      <c r="K113" s="171">
        <f t="shared" si="15"/>
        <v>9.1971031567050318E-2</v>
      </c>
      <c r="L113" s="171">
        <f t="shared" si="15"/>
        <v>7.0411304419407184E-2</v>
      </c>
      <c r="M113" s="171">
        <f t="shared" si="15"/>
        <v>6.7379830540904198E-2</v>
      </c>
      <c r="N113" s="171">
        <f t="shared" si="15"/>
        <v>6.0885827138581261E-2</v>
      </c>
      <c r="O113" s="171">
        <f t="shared" si="15"/>
        <v>5.7645573971372079E-2</v>
      </c>
      <c r="P113" s="171">
        <f t="shared" si="15"/>
        <v>5.6735455242333171E-2</v>
      </c>
      <c r="Q113" s="171">
        <f t="shared" si="15"/>
        <v>5.8278589370975666E-2</v>
      </c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6">SUM(B$116:B$120,B$124:B$125,B$127:B$129,B$122,B$121,B130)</f>
        <v>1</v>
      </c>
      <c r="C115" s="77">
        <f t="shared" si="16"/>
        <v>1</v>
      </c>
      <c r="D115" s="77">
        <f t="shared" si="16"/>
        <v>0.99999999999999989</v>
      </c>
      <c r="E115" s="77">
        <f t="shared" si="16"/>
        <v>1</v>
      </c>
      <c r="F115" s="77">
        <f t="shared" si="16"/>
        <v>0.99999999999999978</v>
      </c>
      <c r="G115" s="77">
        <f t="shared" si="16"/>
        <v>0.99999999999999989</v>
      </c>
      <c r="H115" s="77">
        <f t="shared" si="16"/>
        <v>1.0000000000000002</v>
      </c>
      <c r="I115" s="77">
        <f t="shared" si="16"/>
        <v>1</v>
      </c>
      <c r="J115" s="77">
        <f t="shared" si="16"/>
        <v>0.99999999999999989</v>
      </c>
      <c r="K115" s="77">
        <f t="shared" si="16"/>
        <v>1</v>
      </c>
      <c r="L115" s="77">
        <f t="shared" si="16"/>
        <v>0.99999999999999989</v>
      </c>
      <c r="M115" s="77">
        <f t="shared" si="16"/>
        <v>1</v>
      </c>
      <c r="N115" s="77">
        <f t="shared" si="16"/>
        <v>1.0000000000000002</v>
      </c>
      <c r="O115" s="77">
        <f t="shared" si="16"/>
        <v>1</v>
      </c>
      <c r="P115" s="77">
        <f t="shared" si="16"/>
        <v>1</v>
      </c>
      <c r="Q115" s="77">
        <f t="shared" si="16"/>
        <v>1.0000000000000002</v>
      </c>
    </row>
    <row r="116" spans="1:17" x14ac:dyDescent="0.25">
      <c r="A116" s="132" t="s">
        <v>83</v>
      </c>
      <c r="B116" s="146">
        <f t="shared" ref="B116:Q116" si="17">IF(B$54=0,0,B$54/B$53)</f>
        <v>0</v>
      </c>
      <c r="C116" s="146">
        <f t="shared" si="17"/>
        <v>0</v>
      </c>
      <c r="D116" s="146">
        <f t="shared" si="17"/>
        <v>0</v>
      </c>
      <c r="E116" s="146">
        <f t="shared" si="17"/>
        <v>0</v>
      </c>
      <c r="F116" s="146">
        <f t="shared" si="17"/>
        <v>0</v>
      </c>
      <c r="G116" s="146">
        <f t="shared" si="17"/>
        <v>0</v>
      </c>
      <c r="H116" s="146">
        <f t="shared" si="17"/>
        <v>0</v>
      </c>
      <c r="I116" s="146">
        <f t="shared" si="17"/>
        <v>0</v>
      </c>
      <c r="J116" s="146">
        <f t="shared" si="17"/>
        <v>0</v>
      </c>
      <c r="K116" s="146">
        <f t="shared" si="17"/>
        <v>0</v>
      </c>
      <c r="L116" s="146">
        <f t="shared" si="17"/>
        <v>0</v>
      </c>
      <c r="M116" s="146">
        <f t="shared" si="17"/>
        <v>0</v>
      </c>
      <c r="N116" s="146">
        <f t="shared" si="17"/>
        <v>0</v>
      </c>
      <c r="O116" s="146">
        <f t="shared" si="17"/>
        <v>0</v>
      </c>
      <c r="P116" s="146">
        <f t="shared" si="17"/>
        <v>0</v>
      </c>
      <c r="Q116" s="146">
        <f t="shared" si="17"/>
        <v>0</v>
      </c>
    </row>
    <row r="117" spans="1:17" x14ac:dyDescent="0.25">
      <c r="A117" s="76" t="s">
        <v>82</v>
      </c>
      <c r="B117" s="145">
        <f t="shared" ref="B117:Q117" si="18">IF(B$55=0,0,B$55/B$53)</f>
        <v>0</v>
      </c>
      <c r="C117" s="145">
        <f t="shared" si="18"/>
        <v>0</v>
      </c>
      <c r="D117" s="145">
        <f t="shared" si="18"/>
        <v>0</v>
      </c>
      <c r="E117" s="145">
        <f t="shared" si="18"/>
        <v>0</v>
      </c>
      <c r="F117" s="145">
        <f t="shared" si="18"/>
        <v>0</v>
      </c>
      <c r="G117" s="145">
        <f t="shared" si="18"/>
        <v>0</v>
      </c>
      <c r="H117" s="145">
        <f t="shared" si="18"/>
        <v>0</v>
      </c>
      <c r="I117" s="145">
        <f t="shared" si="18"/>
        <v>0</v>
      </c>
      <c r="J117" s="145">
        <f t="shared" si="18"/>
        <v>0</v>
      </c>
      <c r="K117" s="145">
        <f t="shared" si="18"/>
        <v>0</v>
      </c>
      <c r="L117" s="145">
        <f t="shared" si="18"/>
        <v>0</v>
      </c>
      <c r="M117" s="145">
        <f t="shared" si="18"/>
        <v>0</v>
      </c>
      <c r="N117" s="145">
        <f t="shared" si="18"/>
        <v>0</v>
      </c>
      <c r="O117" s="145">
        <f t="shared" si="18"/>
        <v>0</v>
      </c>
      <c r="P117" s="145">
        <f t="shared" si="18"/>
        <v>0</v>
      </c>
      <c r="Q117" s="145">
        <f t="shared" si="18"/>
        <v>0</v>
      </c>
    </row>
    <row r="118" spans="1:17" x14ac:dyDescent="0.25">
      <c r="A118" s="76" t="s">
        <v>81</v>
      </c>
      <c r="B118" s="145">
        <f t="shared" ref="B118:Q118" si="19">IF(B$56=0,0,B$56/B$53)</f>
        <v>0</v>
      </c>
      <c r="C118" s="145">
        <f t="shared" si="19"/>
        <v>0</v>
      </c>
      <c r="D118" s="145">
        <f t="shared" si="19"/>
        <v>0</v>
      </c>
      <c r="E118" s="145">
        <f t="shared" si="19"/>
        <v>0</v>
      </c>
      <c r="F118" s="145">
        <f t="shared" si="19"/>
        <v>0</v>
      </c>
      <c r="G118" s="145">
        <f t="shared" si="19"/>
        <v>0</v>
      </c>
      <c r="H118" s="145">
        <f t="shared" si="19"/>
        <v>0</v>
      </c>
      <c r="I118" s="145">
        <f t="shared" si="19"/>
        <v>0</v>
      </c>
      <c r="J118" s="145">
        <f t="shared" si="19"/>
        <v>0</v>
      </c>
      <c r="K118" s="145">
        <f t="shared" si="19"/>
        <v>0</v>
      </c>
      <c r="L118" s="145">
        <f t="shared" si="19"/>
        <v>0</v>
      </c>
      <c r="M118" s="145">
        <f t="shared" si="19"/>
        <v>0</v>
      </c>
      <c r="N118" s="145">
        <f t="shared" si="19"/>
        <v>0</v>
      </c>
      <c r="O118" s="145">
        <f t="shared" si="19"/>
        <v>0</v>
      </c>
      <c r="P118" s="145">
        <f t="shared" si="19"/>
        <v>0</v>
      </c>
      <c r="Q118" s="145">
        <f t="shared" si="19"/>
        <v>0</v>
      </c>
    </row>
    <row r="119" spans="1:17" x14ac:dyDescent="0.25">
      <c r="A119" s="76" t="s">
        <v>80</v>
      </c>
      <c r="B119" s="145">
        <f t="shared" ref="B119:Q119" si="20">IF(B$57=0,0,B$57/B$53)</f>
        <v>0</v>
      </c>
      <c r="C119" s="145">
        <f t="shared" si="20"/>
        <v>0</v>
      </c>
      <c r="D119" s="145">
        <f t="shared" si="20"/>
        <v>0</v>
      </c>
      <c r="E119" s="145">
        <f t="shared" si="20"/>
        <v>0</v>
      </c>
      <c r="F119" s="145">
        <f t="shared" si="20"/>
        <v>0</v>
      </c>
      <c r="G119" s="145">
        <f t="shared" si="20"/>
        <v>0</v>
      </c>
      <c r="H119" s="145">
        <f t="shared" si="20"/>
        <v>0</v>
      </c>
      <c r="I119" s="145">
        <f t="shared" si="20"/>
        <v>0</v>
      </c>
      <c r="J119" s="145">
        <f t="shared" si="20"/>
        <v>0</v>
      </c>
      <c r="K119" s="145">
        <f t="shared" si="20"/>
        <v>0</v>
      </c>
      <c r="L119" s="145">
        <f t="shared" si="20"/>
        <v>0</v>
      </c>
      <c r="M119" s="145">
        <f t="shared" si="20"/>
        <v>0</v>
      </c>
      <c r="N119" s="145">
        <f t="shared" si="20"/>
        <v>0</v>
      </c>
      <c r="O119" s="145">
        <f t="shared" si="20"/>
        <v>0</v>
      </c>
      <c r="P119" s="145">
        <f t="shared" si="20"/>
        <v>0</v>
      </c>
      <c r="Q119" s="145">
        <f t="shared" si="20"/>
        <v>0</v>
      </c>
    </row>
    <row r="120" spans="1:17" x14ac:dyDescent="0.25">
      <c r="A120" s="76" t="s">
        <v>79</v>
      </c>
      <c r="B120" s="145">
        <f t="shared" ref="B120:Q120" si="21">IF(B$58=0,0,B$58/B$53)</f>
        <v>2.438751766877799E-3</v>
      </c>
      <c r="C120" s="145">
        <f t="shared" si="21"/>
        <v>2.3900193799801538E-3</v>
      </c>
      <c r="D120" s="145">
        <f t="shared" si="21"/>
        <v>2.8044318409256113E-3</v>
      </c>
      <c r="E120" s="145">
        <f t="shared" si="21"/>
        <v>2.8408764460343579E-3</v>
      </c>
      <c r="F120" s="145">
        <f t="shared" si="21"/>
        <v>2.8935996585331743E-3</v>
      </c>
      <c r="G120" s="145">
        <f t="shared" si="21"/>
        <v>2.8165048882712925E-3</v>
      </c>
      <c r="H120" s="145">
        <f t="shared" si="21"/>
        <v>2.8889305215346749E-3</v>
      </c>
      <c r="I120" s="145">
        <f t="shared" si="21"/>
        <v>2.9283839847642421E-3</v>
      </c>
      <c r="J120" s="145">
        <f t="shared" si="21"/>
        <v>2.8407449018088464E-3</v>
      </c>
      <c r="K120" s="145">
        <f t="shared" si="21"/>
        <v>3.8625220356238309E-3</v>
      </c>
      <c r="L120" s="145">
        <f t="shared" si="21"/>
        <v>3.0505962275165594E-3</v>
      </c>
      <c r="M120" s="145">
        <f t="shared" si="21"/>
        <v>2.8206869980686995E-3</v>
      </c>
      <c r="N120" s="145">
        <f t="shared" si="21"/>
        <v>3.2079301757220132E-3</v>
      </c>
      <c r="O120" s="145">
        <f t="shared" si="21"/>
        <v>2.7753424677888204E-3</v>
      </c>
      <c r="P120" s="145">
        <f t="shared" si="21"/>
        <v>2.7275303182774072E-3</v>
      </c>
      <c r="Q120" s="145">
        <f t="shared" si="21"/>
        <v>2.6454614356614427E-3</v>
      </c>
    </row>
    <row r="121" spans="1:17" x14ac:dyDescent="0.25">
      <c r="A121" s="175" t="s">
        <v>115</v>
      </c>
      <c r="B121" s="174">
        <f t="shared" ref="B121:Q121" si="22">IF(B$63=0,0,B$63/B$53)</f>
        <v>0.32888538111335891</v>
      </c>
      <c r="C121" s="174">
        <f t="shared" si="22"/>
        <v>0.39682931250044118</v>
      </c>
      <c r="D121" s="174">
        <f t="shared" si="22"/>
        <v>0.37796754761469753</v>
      </c>
      <c r="E121" s="174">
        <f t="shared" si="22"/>
        <v>0.38286807758854119</v>
      </c>
      <c r="F121" s="174">
        <f t="shared" si="22"/>
        <v>0.38982688665573684</v>
      </c>
      <c r="G121" s="174">
        <f t="shared" si="22"/>
        <v>0.37959422414354377</v>
      </c>
      <c r="H121" s="174">
        <f t="shared" si="22"/>
        <v>0.38936316183292319</v>
      </c>
      <c r="I121" s="174">
        <f t="shared" si="22"/>
        <v>0.39333233544584595</v>
      </c>
      <c r="J121" s="174">
        <f t="shared" si="22"/>
        <v>0.38280293731905407</v>
      </c>
      <c r="K121" s="174">
        <f t="shared" si="22"/>
        <v>0.37148586199695433</v>
      </c>
      <c r="L121" s="174">
        <f t="shared" si="22"/>
        <v>0.40763296217345207</v>
      </c>
      <c r="M121" s="174">
        <f t="shared" si="22"/>
        <v>0.38012985151968687</v>
      </c>
      <c r="N121" s="174">
        <f t="shared" si="22"/>
        <v>0.42682349565738592</v>
      </c>
      <c r="O121" s="174">
        <f t="shared" si="22"/>
        <v>0.37406549774616848</v>
      </c>
      <c r="P121" s="174">
        <f t="shared" si="22"/>
        <v>0.36766871900934517</v>
      </c>
      <c r="Q121" s="174">
        <f t="shared" si="22"/>
        <v>0.35667934873642049</v>
      </c>
    </row>
    <row r="122" spans="1:17" x14ac:dyDescent="0.25">
      <c r="A122" s="127" t="s">
        <v>114</v>
      </c>
      <c r="B122" s="143">
        <f t="shared" ref="B122:Q122" si="23">IF(B$69=0,0,B$69/B$53)</f>
        <v>0</v>
      </c>
      <c r="C122" s="143">
        <f t="shared" si="23"/>
        <v>0</v>
      </c>
      <c r="D122" s="143">
        <f t="shared" si="23"/>
        <v>0</v>
      </c>
      <c r="E122" s="143">
        <f t="shared" si="23"/>
        <v>0</v>
      </c>
      <c r="F122" s="143">
        <f t="shared" si="23"/>
        <v>0</v>
      </c>
      <c r="G122" s="143">
        <f t="shared" si="23"/>
        <v>0</v>
      </c>
      <c r="H122" s="143">
        <f t="shared" si="23"/>
        <v>0</v>
      </c>
      <c r="I122" s="143">
        <f t="shared" si="23"/>
        <v>0</v>
      </c>
      <c r="J122" s="143">
        <f t="shared" si="23"/>
        <v>0</v>
      </c>
      <c r="K122" s="143">
        <f t="shared" si="23"/>
        <v>0</v>
      </c>
      <c r="L122" s="143">
        <f t="shared" si="23"/>
        <v>0</v>
      </c>
      <c r="M122" s="143">
        <f t="shared" si="23"/>
        <v>0</v>
      </c>
      <c r="N122" s="143">
        <f t="shared" si="23"/>
        <v>0</v>
      </c>
      <c r="O122" s="143">
        <f t="shared" si="23"/>
        <v>0</v>
      </c>
      <c r="P122" s="143">
        <f t="shared" si="23"/>
        <v>0</v>
      </c>
      <c r="Q122" s="143">
        <f t="shared" si="23"/>
        <v>0</v>
      </c>
    </row>
    <row r="123" spans="1:17" x14ac:dyDescent="0.25">
      <c r="A123" s="127" t="s">
        <v>113</v>
      </c>
      <c r="B123" s="143">
        <f t="shared" ref="B123:Q123" si="24">IF(B$70=0,0,B$70/B$53)</f>
        <v>0.30266287935049296</v>
      </c>
      <c r="C123" s="143">
        <f t="shared" si="24"/>
        <v>0.29561711968281024</v>
      </c>
      <c r="D123" s="143">
        <f t="shared" si="24"/>
        <v>0.26157411601534258</v>
      </c>
      <c r="E123" s="143">
        <f t="shared" si="24"/>
        <v>0.25856571851785032</v>
      </c>
      <c r="F123" s="143">
        <f t="shared" si="24"/>
        <v>0.24293620680676703</v>
      </c>
      <c r="G123" s="143">
        <f t="shared" si="24"/>
        <v>0.25987164051019712</v>
      </c>
      <c r="H123" s="143">
        <f t="shared" si="24"/>
        <v>0.26880663596970561</v>
      </c>
      <c r="I123" s="143">
        <f t="shared" si="24"/>
        <v>0.24394773667141087</v>
      </c>
      <c r="J123" s="143">
        <f t="shared" si="24"/>
        <v>0.23986628705394261</v>
      </c>
      <c r="K123" s="143">
        <f t="shared" si="24"/>
        <v>0.33240460594566457</v>
      </c>
      <c r="L123" s="143">
        <f t="shared" si="24"/>
        <v>0.25836731734060214</v>
      </c>
      <c r="M123" s="143">
        <f t="shared" si="24"/>
        <v>0.25036991168116257</v>
      </c>
      <c r="N123" s="143">
        <f t="shared" si="24"/>
        <v>0.27320103356337427</v>
      </c>
      <c r="O123" s="143">
        <f t="shared" si="24"/>
        <v>0.26461036880787714</v>
      </c>
      <c r="P123" s="143">
        <f t="shared" si="24"/>
        <v>0.27742461207178482</v>
      </c>
      <c r="Q123" s="143">
        <f t="shared" si="24"/>
        <v>0.2975227923349027</v>
      </c>
    </row>
    <row r="124" spans="1:17" x14ac:dyDescent="0.25">
      <c r="A124" s="142" t="s">
        <v>123</v>
      </c>
      <c r="B124" s="141">
        <f t="shared" ref="B124:Q124" si="25">IF(B$71=0,0,B$71/B$53)</f>
        <v>0.30266287935049296</v>
      </c>
      <c r="C124" s="141">
        <f t="shared" si="25"/>
        <v>0.29561711968281024</v>
      </c>
      <c r="D124" s="141">
        <f t="shared" si="25"/>
        <v>0.26157411601534258</v>
      </c>
      <c r="E124" s="141">
        <f t="shared" si="25"/>
        <v>0.25856571851785032</v>
      </c>
      <c r="F124" s="141">
        <f t="shared" si="25"/>
        <v>0.24293620680676703</v>
      </c>
      <c r="G124" s="141">
        <f t="shared" si="25"/>
        <v>0.25987164051019712</v>
      </c>
      <c r="H124" s="141">
        <f t="shared" si="25"/>
        <v>0.26880663596970561</v>
      </c>
      <c r="I124" s="141">
        <f t="shared" si="25"/>
        <v>0.24394773667141087</v>
      </c>
      <c r="J124" s="141">
        <f t="shared" si="25"/>
        <v>0.23986628705394261</v>
      </c>
      <c r="K124" s="141">
        <f t="shared" si="25"/>
        <v>0.33240460594566457</v>
      </c>
      <c r="L124" s="141">
        <f t="shared" si="25"/>
        <v>0.25836731734060214</v>
      </c>
      <c r="M124" s="141">
        <f t="shared" si="25"/>
        <v>0.25036991168116257</v>
      </c>
      <c r="N124" s="141">
        <f t="shared" si="25"/>
        <v>0.27320103356337427</v>
      </c>
      <c r="O124" s="141">
        <f t="shared" si="25"/>
        <v>0.26461036880787714</v>
      </c>
      <c r="P124" s="141">
        <f t="shared" si="25"/>
        <v>0.27742461207178482</v>
      </c>
      <c r="Q124" s="141">
        <f t="shared" si="25"/>
        <v>0.2975227923349027</v>
      </c>
    </row>
    <row r="125" spans="1:17" x14ac:dyDescent="0.25">
      <c r="A125" s="142" t="s">
        <v>122</v>
      </c>
      <c r="B125" s="141">
        <f t="shared" ref="B125:Q125" si="26">IF(B$76=0,0,B$76/B$53)</f>
        <v>0</v>
      </c>
      <c r="C125" s="141">
        <f t="shared" si="26"/>
        <v>0</v>
      </c>
      <c r="D125" s="141">
        <f t="shared" si="26"/>
        <v>0</v>
      </c>
      <c r="E125" s="141">
        <f t="shared" si="26"/>
        <v>0</v>
      </c>
      <c r="F125" s="141">
        <f t="shared" si="26"/>
        <v>0</v>
      </c>
      <c r="G125" s="141">
        <f t="shared" si="26"/>
        <v>0</v>
      </c>
      <c r="H125" s="141">
        <f t="shared" si="26"/>
        <v>0</v>
      </c>
      <c r="I125" s="141">
        <f t="shared" si="26"/>
        <v>0</v>
      </c>
      <c r="J125" s="141">
        <f t="shared" si="26"/>
        <v>0</v>
      </c>
      <c r="K125" s="141">
        <f t="shared" si="26"/>
        <v>0</v>
      </c>
      <c r="L125" s="141">
        <f t="shared" si="26"/>
        <v>0</v>
      </c>
      <c r="M125" s="141">
        <f t="shared" si="26"/>
        <v>0</v>
      </c>
      <c r="N125" s="141">
        <f t="shared" si="26"/>
        <v>0</v>
      </c>
      <c r="O125" s="141">
        <f t="shared" si="26"/>
        <v>0</v>
      </c>
      <c r="P125" s="141">
        <f t="shared" si="26"/>
        <v>0</v>
      </c>
      <c r="Q125" s="141">
        <f t="shared" si="26"/>
        <v>0</v>
      </c>
    </row>
    <row r="126" spans="1:17" x14ac:dyDescent="0.25">
      <c r="A126" s="127" t="s">
        <v>112</v>
      </c>
      <c r="B126" s="143">
        <f t="shared" ref="B126:Q126" si="27">IF(B$77=0,0,B$77/B$53)</f>
        <v>0.31211086505352614</v>
      </c>
      <c r="C126" s="143">
        <f t="shared" si="27"/>
        <v>0.25379074495678583</v>
      </c>
      <c r="D126" s="143">
        <f t="shared" si="27"/>
        <v>0.27708888144119898</v>
      </c>
      <c r="E126" s="143">
        <f t="shared" si="27"/>
        <v>0.2795249323596124</v>
      </c>
      <c r="F126" s="143">
        <f t="shared" si="27"/>
        <v>0.27871222266496726</v>
      </c>
      <c r="G126" s="143">
        <f t="shared" si="27"/>
        <v>0.27757788057517685</v>
      </c>
      <c r="H126" s="143">
        <f t="shared" si="27"/>
        <v>0.25387168962439494</v>
      </c>
      <c r="I126" s="143">
        <f t="shared" si="27"/>
        <v>0.27649289953629502</v>
      </c>
      <c r="J126" s="143">
        <f t="shared" si="27"/>
        <v>0.29433095791780584</v>
      </c>
      <c r="K126" s="143">
        <f t="shared" si="27"/>
        <v>0.18600404491996705</v>
      </c>
      <c r="L126" s="143">
        <f t="shared" si="27"/>
        <v>0.26043365793565593</v>
      </c>
      <c r="M126" s="143">
        <f t="shared" si="27"/>
        <v>0.30435244434461217</v>
      </c>
      <c r="N126" s="143">
        <f t="shared" si="27"/>
        <v>0.23895477777719246</v>
      </c>
      <c r="O126" s="143">
        <f t="shared" si="27"/>
        <v>0.30800043620762751</v>
      </c>
      <c r="P126" s="143">
        <f t="shared" si="27"/>
        <v>0.3032947636899096</v>
      </c>
      <c r="Q126" s="143">
        <f t="shared" si="27"/>
        <v>0.29424204236749363</v>
      </c>
    </row>
    <row r="127" spans="1:17" x14ac:dyDescent="0.25">
      <c r="A127" s="142" t="s">
        <v>121</v>
      </c>
      <c r="B127" s="141">
        <f t="shared" ref="B127:Q127" si="28">IF(B$78=0,0,B$78/B$53)</f>
        <v>0.11366057295423146</v>
      </c>
      <c r="C127" s="141">
        <f t="shared" si="28"/>
        <v>0.15915927833911878</v>
      </c>
      <c r="D127" s="141">
        <f t="shared" si="28"/>
        <v>0.18469189617302997</v>
      </c>
      <c r="E127" s="141">
        <f t="shared" si="28"/>
        <v>0.1865389040847959</v>
      </c>
      <c r="F127" s="141">
        <f t="shared" si="28"/>
        <v>0.18757654119230149</v>
      </c>
      <c r="G127" s="141">
        <f t="shared" si="28"/>
        <v>0.18598858124018583</v>
      </c>
      <c r="H127" s="141">
        <f t="shared" si="28"/>
        <v>0.19550521647341965</v>
      </c>
      <c r="I127" s="141">
        <f t="shared" si="28"/>
        <v>0.16501276293933367</v>
      </c>
      <c r="J127" s="141">
        <f t="shared" si="28"/>
        <v>0.18530657320438745</v>
      </c>
      <c r="K127" s="141">
        <f t="shared" si="28"/>
        <v>6.4030768262353543E-2</v>
      </c>
      <c r="L127" s="141">
        <f t="shared" si="28"/>
        <v>0.13091812199446265</v>
      </c>
      <c r="M127" s="141">
        <f t="shared" si="28"/>
        <v>0.18528808762214274</v>
      </c>
      <c r="N127" s="141">
        <f t="shared" si="28"/>
        <v>0.10282411341656554</v>
      </c>
      <c r="O127" s="141">
        <f t="shared" si="28"/>
        <v>0.18353440827543213</v>
      </c>
      <c r="P127" s="141">
        <f t="shared" si="28"/>
        <v>0.18173117765897545</v>
      </c>
      <c r="Q127" s="141">
        <f t="shared" si="28"/>
        <v>0.17864848770011305</v>
      </c>
    </row>
    <row r="128" spans="1:17" x14ac:dyDescent="0.25">
      <c r="A128" s="142" t="s">
        <v>120</v>
      </c>
      <c r="B128" s="141">
        <f t="shared" ref="B128:Q128" si="29">IF(B$82=0,0,B$82/B$53)</f>
        <v>0.19845029209929466</v>
      </c>
      <c r="C128" s="141">
        <f t="shared" si="29"/>
        <v>9.4631466617667054E-2</v>
      </c>
      <c r="D128" s="141">
        <f t="shared" si="29"/>
        <v>9.2396985268169002E-2</v>
      </c>
      <c r="E128" s="141">
        <f t="shared" si="29"/>
        <v>9.2986028274816543E-2</v>
      </c>
      <c r="F128" s="141">
        <f t="shared" si="29"/>
        <v>9.1135681472665764E-2</v>
      </c>
      <c r="G128" s="141">
        <f t="shared" si="29"/>
        <v>9.1589299334991034E-2</v>
      </c>
      <c r="H128" s="141">
        <f t="shared" si="29"/>
        <v>5.8366473150975276E-2</v>
      </c>
      <c r="I128" s="141">
        <f t="shared" si="29"/>
        <v>0.11148013659696134</v>
      </c>
      <c r="J128" s="141">
        <f t="shared" si="29"/>
        <v>0.10902438471341838</v>
      </c>
      <c r="K128" s="141">
        <f t="shared" si="29"/>
        <v>0.12197327665761352</v>
      </c>
      <c r="L128" s="141">
        <f t="shared" si="29"/>
        <v>0.12951553594119325</v>
      </c>
      <c r="M128" s="141">
        <f t="shared" si="29"/>
        <v>0.11906435672246943</v>
      </c>
      <c r="N128" s="141">
        <f t="shared" si="29"/>
        <v>0.13613066436062693</v>
      </c>
      <c r="O128" s="141">
        <f t="shared" si="29"/>
        <v>0.12446602793219534</v>
      </c>
      <c r="P128" s="141">
        <f t="shared" si="29"/>
        <v>0.1215635860309342</v>
      </c>
      <c r="Q128" s="141">
        <f t="shared" si="29"/>
        <v>0.1155935546673806</v>
      </c>
    </row>
    <row r="129" spans="1:17" x14ac:dyDescent="0.25">
      <c r="A129" s="173" t="s">
        <v>119</v>
      </c>
      <c r="B129" s="172">
        <f t="shared" ref="B129:Q129" si="30">IF(B$93=0,0,B$93/B$53)</f>
        <v>0</v>
      </c>
      <c r="C129" s="172">
        <f t="shared" si="30"/>
        <v>0</v>
      </c>
      <c r="D129" s="172">
        <f t="shared" si="30"/>
        <v>0</v>
      </c>
      <c r="E129" s="172">
        <f t="shared" si="30"/>
        <v>0</v>
      </c>
      <c r="F129" s="172">
        <f t="shared" si="30"/>
        <v>0</v>
      </c>
      <c r="G129" s="172">
        <f t="shared" si="30"/>
        <v>0</v>
      </c>
      <c r="H129" s="172">
        <f t="shared" si="30"/>
        <v>0</v>
      </c>
      <c r="I129" s="172">
        <f t="shared" si="30"/>
        <v>0</v>
      </c>
      <c r="J129" s="172">
        <f t="shared" si="30"/>
        <v>0</v>
      </c>
      <c r="K129" s="172">
        <f t="shared" si="30"/>
        <v>0</v>
      </c>
      <c r="L129" s="172">
        <f t="shared" si="30"/>
        <v>0</v>
      </c>
      <c r="M129" s="172">
        <f t="shared" si="30"/>
        <v>0</v>
      </c>
      <c r="N129" s="172">
        <f t="shared" si="30"/>
        <v>0</v>
      </c>
      <c r="O129" s="172">
        <f t="shared" si="30"/>
        <v>0</v>
      </c>
      <c r="P129" s="172">
        <f t="shared" si="30"/>
        <v>0</v>
      </c>
      <c r="Q129" s="172">
        <f t="shared" si="30"/>
        <v>0</v>
      </c>
    </row>
    <row r="130" spans="1:17" x14ac:dyDescent="0.25">
      <c r="A130" s="119" t="s">
        <v>98</v>
      </c>
      <c r="B130" s="171">
        <f t="shared" ref="B130:Q130" si="31">IF(B$94=0,0,B$94/B$53)</f>
        <v>5.3902122715744218E-2</v>
      </c>
      <c r="C130" s="171">
        <f t="shared" si="31"/>
        <v>5.1372803479982514E-2</v>
      </c>
      <c r="D130" s="171">
        <f t="shared" si="31"/>
        <v>8.0565023087835239E-2</v>
      </c>
      <c r="E130" s="171">
        <f t="shared" si="31"/>
        <v>7.6200395087961698E-2</v>
      </c>
      <c r="F130" s="171">
        <f t="shared" si="31"/>
        <v>8.5631084213995623E-2</v>
      </c>
      <c r="G130" s="171">
        <f t="shared" si="31"/>
        <v>8.0139749882810821E-2</v>
      </c>
      <c r="H130" s="171">
        <f t="shared" si="31"/>
        <v>8.5069582051441689E-2</v>
      </c>
      <c r="I130" s="171">
        <f t="shared" si="31"/>
        <v>8.3298644361683938E-2</v>
      </c>
      <c r="J130" s="171">
        <f t="shared" si="31"/>
        <v>8.0159072807388529E-2</v>
      </c>
      <c r="K130" s="171">
        <f t="shared" si="31"/>
        <v>0.10624296510179022</v>
      </c>
      <c r="L130" s="171">
        <f t="shared" si="31"/>
        <v>7.0515466322773307E-2</v>
      </c>
      <c r="M130" s="171">
        <f t="shared" si="31"/>
        <v>6.2327105456469779E-2</v>
      </c>
      <c r="N130" s="171">
        <f t="shared" si="31"/>
        <v>5.7812762826325324E-2</v>
      </c>
      <c r="O130" s="171">
        <f t="shared" si="31"/>
        <v>5.0548354770538102E-2</v>
      </c>
      <c r="P130" s="171">
        <f t="shared" si="31"/>
        <v>4.8884374910682954E-2</v>
      </c>
      <c r="Q130" s="171">
        <f t="shared" si="31"/>
        <v>4.8910355125521887E-2</v>
      </c>
    </row>
    <row r="131" spans="1:17" x14ac:dyDescent="0.25">
      <c r="A131" s="138"/>
    </row>
    <row r="132" spans="1:17" ht="12.75" x14ac:dyDescent="0.25">
      <c r="A132" s="137" t="s">
        <v>133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132</v>
      </c>
      <c r="B134" s="133">
        <f>IF(B$5=0,0,(B$5-B$51)/ISI_fec!B$5)</f>
        <v>4.0392274616148249</v>
      </c>
      <c r="C134" s="133">
        <f>IF(C$5=0,0,(C$5-C$51)/ISI_fec!C$5)</f>
        <v>4.1037552453186059</v>
      </c>
      <c r="D134" s="133">
        <f>IF(D$5=0,0,(D$5-D$51)/ISI_fec!D$5)</f>
        <v>4.0378159779757556</v>
      </c>
      <c r="E134" s="133">
        <f>IF(E$5=0,0,(E$5-E$51)/ISI_fec!E$5)</f>
        <v>4.1769898777428107</v>
      </c>
      <c r="F134" s="133">
        <f>IF(F$5=0,0,(F$5-F$51)/ISI_fec!F$5)</f>
        <v>4.0807100288833595</v>
      </c>
      <c r="G134" s="133">
        <f>IF(G$5=0,0,(G$5-G$51)/ISI_fec!G$5)</f>
        <v>3.917257808210926</v>
      </c>
      <c r="H134" s="133">
        <f>IF(H$5=0,0,(H$5-H$51)/ISI_fec!H$5)</f>
        <v>3.8649722476265231</v>
      </c>
      <c r="I134" s="133">
        <f>IF(I$5=0,0,(I$5-I$51)/ISI_fec!I$5)</f>
        <v>3.8252668325048371</v>
      </c>
      <c r="J134" s="133">
        <f>IF(J$5=0,0,(J$5-J$51)/ISI_fec!J$5)</f>
        <v>3.8774542924331117</v>
      </c>
      <c r="K134" s="133">
        <f>IF(K$5=0,0,(K$5-K$51)/ISI_fec!K$5)</f>
        <v>3.3976070947069092</v>
      </c>
      <c r="L134" s="133">
        <f>IF(L$5=0,0,(L$5-L$51)/ISI_fec!L$5)</f>
        <v>3.7910909222109646</v>
      </c>
      <c r="M134" s="133">
        <f>IF(M$5=0,0,(M$5-M$51)/ISI_fec!M$5)</f>
        <v>3.8826127870170444</v>
      </c>
      <c r="N134" s="133">
        <f>IF(N$5=0,0,(N$5-N$51)/ISI_fec!N$5)</f>
        <v>3.4676270613340674</v>
      </c>
      <c r="O134" s="133">
        <f>IF(O$5=0,0,(O$5-O$51)/ISI_fec!O$5)</f>
        <v>3.7058393383233854</v>
      </c>
      <c r="P134" s="133">
        <f>IF(P$5=0,0,(P$5-P$51)/ISI_fec!P$5)</f>
        <v>3.7646524351471009</v>
      </c>
      <c r="Q134" s="133">
        <f>IF(Q$5=0,0,(Q$5-Q$51)/ISI_fec!Q$5)</f>
        <v>3.8083984412244791</v>
      </c>
    </row>
    <row r="135" spans="1:17" x14ac:dyDescent="0.25">
      <c r="A135" s="132" t="s">
        <v>83</v>
      </c>
      <c r="B135" s="131">
        <f>IF(B$6=0,0,B$6/ISI_fec!B$6)</f>
        <v>0</v>
      </c>
      <c r="C135" s="131">
        <f>IF(C$6=0,0,C$6/ISI_fec!C$6)</f>
        <v>0</v>
      </c>
      <c r="D135" s="131">
        <f>IF(D$6=0,0,D$6/ISI_fec!D$6)</f>
        <v>0</v>
      </c>
      <c r="E135" s="131">
        <f>IF(E$6=0,0,E$6/ISI_fec!E$6)</f>
        <v>0</v>
      </c>
      <c r="F135" s="131">
        <f>IF(F$6=0,0,F$6/ISI_fec!F$6)</f>
        <v>0</v>
      </c>
      <c r="G135" s="131">
        <f>IF(G$6=0,0,G$6/ISI_fec!G$6)</f>
        <v>0</v>
      </c>
      <c r="H135" s="131">
        <f>IF(H$6=0,0,H$6/ISI_fec!H$6)</f>
        <v>0</v>
      </c>
      <c r="I135" s="131">
        <f>IF(I$6=0,0,I$6/ISI_fec!I$6)</f>
        <v>0</v>
      </c>
      <c r="J135" s="131">
        <f>IF(J$6=0,0,J$6/ISI_fec!J$6)</f>
        <v>0</v>
      </c>
      <c r="K135" s="131">
        <f>IF(K$6=0,0,K$6/ISI_fec!K$6)</f>
        <v>0</v>
      </c>
      <c r="L135" s="131">
        <f>IF(L$6=0,0,L$6/ISI_fec!L$6)</f>
        <v>0</v>
      </c>
      <c r="M135" s="131">
        <f>IF(M$6=0,0,M$6/ISI_fec!M$6)</f>
        <v>0</v>
      </c>
      <c r="N135" s="131">
        <f>IF(N$6=0,0,N$6/ISI_fec!N$6)</f>
        <v>0</v>
      </c>
      <c r="O135" s="131">
        <f>IF(O$6=0,0,O$6/ISI_fec!O$6)</f>
        <v>0</v>
      </c>
      <c r="P135" s="131">
        <f>IF(P$6=0,0,P$6/ISI_fec!P$6)</f>
        <v>0</v>
      </c>
      <c r="Q135" s="131">
        <f>IF(Q$6=0,0,Q$6/ISI_fec!Q$6)</f>
        <v>0</v>
      </c>
    </row>
    <row r="136" spans="1:17" x14ac:dyDescent="0.25">
      <c r="A136" s="76" t="s">
        <v>82</v>
      </c>
      <c r="B136" s="130">
        <f>IF(B$7=0,0,B$7/ISI_fec!B$7)</f>
        <v>0</v>
      </c>
      <c r="C136" s="130">
        <f>IF(C$7=0,0,C$7/ISI_fec!C$7)</f>
        <v>0</v>
      </c>
      <c r="D136" s="130">
        <f>IF(D$7=0,0,D$7/ISI_fec!D$7)</f>
        <v>0</v>
      </c>
      <c r="E136" s="130">
        <f>IF(E$7=0,0,E$7/ISI_fec!E$7)</f>
        <v>0</v>
      </c>
      <c r="F136" s="130">
        <f>IF(F$7=0,0,F$7/ISI_fec!F$7)</f>
        <v>0</v>
      </c>
      <c r="G136" s="130">
        <f>IF(G$7=0,0,G$7/ISI_fec!G$7)</f>
        <v>0</v>
      </c>
      <c r="H136" s="130">
        <f>IF(H$7=0,0,H$7/ISI_fec!H$7)</f>
        <v>0</v>
      </c>
      <c r="I136" s="130">
        <f>IF(I$7=0,0,I$7/ISI_fec!I$7)</f>
        <v>0</v>
      </c>
      <c r="J136" s="130">
        <f>IF(J$7=0,0,J$7/ISI_fec!J$7)</f>
        <v>0</v>
      </c>
      <c r="K136" s="130">
        <f>IF(K$7=0,0,K$7/ISI_fec!K$7)</f>
        <v>0</v>
      </c>
      <c r="L136" s="130">
        <f>IF(L$7=0,0,L$7/ISI_fec!L$7)</f>
        <v>0</v>
      </c>
      <c r="M136" s="130">
        <f>IF(M$7=0,0,M$7/ISI_fec!M$7)</f>
        <v>0</v>
      </c>
      <c r="N136" s="130">
        <f>IF(N$7=0,0,N$7/ISI_fec!N$7)</f>
        <v>0</v>
      </c>
      <c r="O136" s="130">
        <f>IF(O$7=0,0,O$7/ISI_fec!O$7)</f>
        <v>0</v>
      </c>
      <c r="P136" s="130">
        <f>IF(P$7=0,0,P$7/ISI_fec!P$7)</f>
        <v>0</v>
      </c>
      <c r="Q136" s="130">
        <f>IF(Q$7=0,0,Q$7/ISI_fec!Q$7)</f>
        <v>0</v>
      </c>
    </row>
    <row r="137" spans="1:17" x14ac:dyDescent="0.25">
      <c r="A137" s="76" t="s">
        <v>81</v>
      </c>
      <c r="B137" s="130">
        <f>IF(B$8=0,0,B$8/ISI_fec!B$8)</f>
        <v>0</v>
      </c>
      <c r="C137" s="130">
        <f>IF(C$8=0,0,C$8/ISI_fec!C$8)</f>
        <v>0</v>
      </c>
      <c r="D137" s="130">
        <f>IF(D$8=0,0,D$8/ISI_fec!D$8)</f>
        <v>0</v>
      </c>
      <c r="E137" s="130">
        <f>IF(E$8=0,0,E$8/ISI_fec!E$8)</f>
        <v>0</v>
      </c>
      <c r="F137" s="130">
        <f>IF(F$8=0,0,F$8/ISI_fec!F$8)</f>
        <v>0</v>
      </c>
      <c r="G137" s="130">
        <f>IF(G$8=0,0,G$8/ISI_fec!G$8)</f>
        <v>0</v>
      </c>
      <c r="H137" s="130">
        <f>IF(H$8=0,0,H$8/ISI_fec!H$8)</f>
        <v>0</v>
      </c>
      <c r="I137" s="130">
        <f>IF(I$8=0,0,I$8/ISI_fec!I$8)</f>
        <v>0</v>
      </c>
      <c r="J137" s="130">
        <f>IF(J$8=0,0,J$8/ISI_fec!J$8)</f>
        <v>0</v>
      </c>
      <c r="K137" s="130">
        <f>IF(K$8=0,0,K$8/ISI_fec!K$8)</f>
        <v>0</v>
      </c>
      <c r="L137" s="130">
        <f>IF(L$8=0,0,L$8/ISI_fec!L$8)</f>
        <v>0</v>
      </c>
      <c r="M137" s="130">
        <f>IF(M$8=0,0,M$8/ISI_fec!M$8)</f>
        <v>0</v>
      </c>
      <c r="N137" s="130">
        <f>IF(N$8=0,0,N$8/ISI_fec!N$8)</f>
        <v>0</v>
      </c>
      <c r="O137" s="130">
        <f>IF(O$8=0,0,O$8/ISI_fec!O$8)</f>
        <v>0</v>
      </c>
      <c r="P137" s="130">
        <f>IF(P$8=0,0,P$8/ISI_fec!P$8)</f>
        <v>0</v>
      </c>
      <c r="Q137" s="130">
        <f>IF(Q$8=0,0,Q$8/ISI_fec!Q$8)</f>
        <v>0</v>
      </c>
    </row>
    <row r="138" spans="1:17" x14ac:dyDescent="0.25">
      <c r="A138" s="76" t="s">
        <v>80</v>
      </c>
      <c r="B138" s="130">
        <f>IF(B$9=0,0,B$9/ISI_fec!B$9)</f>
        <v>0</v>
      </c>
      <c r="C138" s="130">
        <f>IF(C$9=0,0,C$9/ISI_fec!C$9)</f>
        <v>0</v>
      </c>
      <c r="D138" s="130">
        <f>IF(D$9=0,0,D$9/ISI_fec!D$9)</f>
        <v>0</v>
      </c>
      <c r="E138" s="130">
        <f>IF(E$9=0,0,E$9/ISI_fec!E$9)</f>
        <v>0</v>
      </c>
      <c r="F138" s="130">
        <f>IF(F$9=0,0,F$9/ISI_fec!F$9)</f>
        <v>0</v>
      </c>
      <c r="G138" s="130">
        <f>IF(G$9=0,0,G$9/ISI_fec!G$9)</f>
        <v>0</v>
      </c>
      <c r="H138" s="130">
        <f>IF(H$9=0,0,H$9/ISI_fec!H$9)</f>
        <v>0</v>
      </c>
      <c r="I138" s="130">
        <f>IF(I$9=0,0,I$9/ISI_fec!I$9)</f>
        <v>0</v>
      </c>
      <c r="J138" s="130">
        <f>IF(J$9=0,0,J$9/ISI_fec!J$9)</f>
        <v>0</v>
      </c>
      <c r="K138" s="130">
        <f>IF(K$9=0,0,K$9/ISI_fec!K$9)</f>
        <v>0</v>
      </c>
      <c r="L138" s="130">
        <f>IF(L$9=0,0,L$9/ISI_fec!L$9)</f>
        <v>0</v>
      </c>
      <c r="M138" s="130">
        <f>IF(M$9=0,0,M$9/ISI_fec!M$9)</f>
        <v>0</v>
      </c>
      <c r="N138" s="130">
        <f>IF(N$9=0,0,N$9/ISI_fec!N$9)</f>
        <v>0</v>
      </c>
      <c r="O138" s="130">
        <f>IF(O$9=0,0,O$9/ISI_fec!O$9)</f>
        <v>0</v>
      </c>
      <c r="P138" s="130">
        <f>IF(P$9=0,0,P$9/ISI_fec!P$9)</f>
        <v>0</v>
      </c>
      <c r="Q138" s="130">
        <f>IF(Q$9=0,0,Q$9/ISI_fec!Q$9)</f>
        <v>0</v>
      </c>
    </row>
    <row r="139" spans="1:17" x14ac:dyDescent="0.25">
      <c r="A139" s="129" t="s">
        <v>79</v>
      </c>
      <c r="B139" s="128">
        <f>IF(B$10=0,0,B$10/ISI_fec!B$10)</f>
        <v>1.3251222000000002</v>
      </c>
      <c r="C139" s="128">
        <f>IF(C$10=0,0,C$10/ISI_fec!C$10)</f>
        <v>1.3251222</v>
      </c>
      <c r="D139" s="128">
        <f>IF(D$10=0,0,D$10/ISI_fec!D$10)</f>
        <v>1.3251222</v>
      </c>
      <c r="E139" s="128">
        <f>IF(E$10=0,0,E$10/ISI_fec!E$10)</f>
        <v>1.3251222</v>
      </c>
      <c r="F139" s="128">
        <f>IF(F$10=0,0,F$10/ISI_fec!F$10)</f>
        <v>1.3251222</v>
      </c>
      <c r="G139" s="128">
        <f>IF(G$10=0,0,G$10/ISI_fec!G$10)</f>
        <v>1.3251222</v>
      </c>
      <c r="H139" s="128">
        <f>IF(H$10=0,0,H$10/ISI_fec!H$10)</f>
        <v>1.3251222000000002</v>
      </c>
      <c r="I139" s="128">
        <f>IF(I$10=0,0,I$10/ISI_fec!I$10)</f>
        <v>1.3251222</v>
      </c>
      <c r="J139" s="128">
        <f>IF(J$10=0,0,J$10/ISI_fec!J$10)</f>
        <v>1.3251222</v>
      </c>
      <c r="K139" s="128">
        <f>IF(K$10=0,0,K$10/ISI_fec!K$10)</f>
        <v>1.3251221999999998</v>
      </c>
      <c r="L139" s="128">
        <f>IF(L$10=0,0,L$10/ISI_fec!L$10)</f>
        <v>1.3251222000000002</v>
      </c>
      <c r="M139" s="128">
        <f>IF(M$10=0,0,M$10/ISI_fec!M$10)</f>
        <v>1.3251222000000002</v>
      </c>
      <c r="N139" s="128">
        <f>IF(N$10=0,0,N$10/ISI_fec!N$10)</f>
        <v>1.3251222</v>
      </c>
      <c r="O139" s="128">
        <f>IF(O$10=0,0,O$10/ISI_fec!O$10)</f>
        <v>1.3251222</v>
      </c>
      <c r="P139" s="128">
        <f>IF(P$10=0,0,P$10/ISI_fec!P$10)</f>
        <v>1.3251222000000002</v>
      </c>
      <c r="Q139" s="128">
        <f>IF(Q$10=0,0,Q$10/ISI_fec!Q$10)</f>
        <v>1.3251222</v>
      </c>
    </row>
    <row r="140" spans="1:17" x14ac:dyDescent="0.25">
      <c r="A140" s="127" t="s">
        <v>117</v>
      </c>
      <c r="B140" s="126">
        <f>IF(B$15=0,0,B$15/ISI_fec!B$15)</f>
        <v>3.3891897097686674</v>
      </c>
      <c r="C140" s="126">
        <f>IF(C$15=0,0,C$15/ISI_fec!C$15)</f>
        <v>3.9549535803336164</v>
      </c>
      <c r="D140" s="126">
        <f>IF(D$15=0,0,D$15/ISI_fec!D$15)</f>
        <v>2.9318987945750044</v>
      </c>
      <c r="E140" s="126">
        <f>IF(E$15=0,0,E$15/ISI_fec!E$15)</f>
        <v>3.0870773946853829</v>
      </c>
      <c r="F140" s="126">
        <f>IF(F$15=0,0,F$15/ISI_fec!F$15)</f>
        <v>2.725849439477924</v>
      </c>
      <c r="G140" s="126">
        <f>IF(G$15=0,0,G$15/ISI_fec!G$15)</f>
        <v>2.5813667449891708</v>
      </c>
      <c r="H140" s="126">
        <f>IF(H$15=0,0,H$15/ISI_fec!H$15)</f>
        <v>2.4812618870390972</v>
      </c>
      <c r="I140" s="126">
        <f>IF(I$15=0,0,I$15/ISI_fec!I$15)</f>
        <v>2.4452307636426052</v>
      </c>
      <c r="J140" s="126">
        <f>IF(J$15=0,0,J$15/ISI_fec!J$15)</f>
        <v>2.9618261736238414</v>
      </c>
      <c r="K140" s="126">
        <f>IF(K$15=0,0,K$15/ISI_fec!K$15)</f>
        <v>1.6724897721345602</v>
      </c>
      <c r="L140" s="126">
        <f>IF(L$15=0,0,L$15/ISI_fec!L$15)</f>
        <v>2.5055510605459745</v>
      </c>
      <c r="M140" s="126">
        <f>IF(M$15=0,0,M$15/ISI_fec!M$15)</f>
        <v>2.8334898226387666</v>
      </c>
      <c r="N140" s="126">
        <f>IF(N$15=0,0,N$15/ISI_fec!N$15)</f>
        <v>2.3137453671071966</v>
      </c>
      <c r="O140" s="126">
        <f>IF(O$15=0,0,O$15/ISI_fec!O$15)</f>
        <v>3.363917567157527</v>
      </c>
      <c r="P140" s="126">
        <f>IF(P$15=0,0,P$15/ISI_fec!P$15)</f>
        <v>3.3620647454897972</v>
      </c>
      <c r="Q140" s="126">
        <f>IF(Q$15=0,0,Q$15/ISI_fec!Q$15)</f>
        <v>3.2474752623321246</v>
      </c>
    </row>
    <row r="141" spans="1:17" x14ac:dyDescent="0.25">
      <c r="A141" s="127" t="s">
        <v>116</v>
      </c>
      <c r="B141" s="126">
        <f>IF(B$21=0,0,B$21/ISI_fec!B$21)</f>
        <v>5.0015961990837585</v>
      </c>
      <c r="C141" s="126">
        <f>IF(C$21=0,0,C$21/ISI_fec!C$21)</f>
        <v>5.0087880124097373</v>
      </c>
      <c r="D141" s="126">
        <f>IF(D$21=0,0,D$21/ISI_fec!D$21)</f>
        <v>5.2246210294447808</v>
      </c>
      <c r="E141" s="126">
        <f>IF(E$21=0,0,E$21/ISI_fec!E$21)</f>
        <v>5.4206709162184836</v>
      </c>
      <c r="F141" s="126">
        <f>IF(F$21=0,0,F$21/ISI_fec!F$21)</f>
        <v>5.3525386218717435</v>
      </c>
      <c r="G141" s="126">
        <f>IF(G$21=0,0,G$21/ISI_fec!G$21)</f>
        <v>5.0970974147098502</v>
      </c>
      <c r="H141" s="126">
        <f>IF(H$21=0,0,H$21/ISI_fec!H$21)</f>
        <v>5.0573842162555183</v>
      </c>
      <c r="I141" s="126">
        <f>IF(I$21=0,0,I$21/ISI_fec!I$21)</f>
        <v>5.0114750788198439</v>
      </c>
      <c r="J141" s="126">
        <f>IF(J$21=0,0,J$21/ISI_fec!J$21)</f>
        <v>4.9862527342654115</v>
      </c>
      <c r="K141" s="126">
        <f>IF(K$21=0,0,K$21/ISI_fec!K$21)</f>
        <v>4.5853830245312768</v>
      </c>
      <c r="L141" s="126">
        <f>IF(L$21=0,0,L$21/ISI_fec!L$21)</f>
        <v>4.9692517445980044</v>
      </c>
      <c r="M141" s="126">
        <f>IF(M$21=0,0,M$21/ISI_fec!M$21)</f>
        <v>4.9913859782077052</v>
      </c>
      <c r="N141" s="126">
        <f>IF(N$21=0,0,N$21/ISI_fec!N$21)</f>
        <v>4.5304428496290585</v>
      </c>
      <c r="O141" s="126">
        <f>IF(O$21=0,0,O$21/ISI_fec!O$21)</f>
        <v>4.6151867356848468</v>
      </c>
      <c r="P141" s="126">
        <f>IF(P$21=0,0,P$21/ISI_fec!P$21)</f>
        <v>4.6879104740229067</v>
      </c>
      <c r="Q141" s="126">
        <f>IF(Q$21=0,0,Q$21/ISI_fec!Q$21)</f>
        <v>4.7436601435626544</v>
      </c>
    </row>
    <row r="142" spans="1:17" x14ac:dyDescent="0.25">
      <c r="A142" s="127" t="s">
        <v>113</v>
      </c>
      <c r="B142" s="126">
        <f>IF(B$27=0,0,B$27/ISI_fec!B$27)</f>
        <v>1.4387735785559421</v>
      </c>
      <c r="C142" s="126">
        <f>IF(C$27=0,0,C$27/ISI_fec!C$27)</f>
        <v>1.4339336295112082</v>
      </c>
      <c r="D142" s="126">
        <f>IF(D$27=0,0,D$27/ISI_fec!D$27)</f>
        <v>1.0813113672505241</v>
      </c>
      <c r="E142" s="126">
        <f>IF(E$27=0,0,E$27/ISI_fec!E$27)</f>
        <v>1.0551628439396907</v>
      </c>
      <c r="F142" s="126">
        <f>IF(F$27=0,0,F$27/ISI_fec!F$27)</f>
        <v>0.97331786143667576</v>
      </c>
      <c r="G142" s="126">
        <f>IF(G$27=0,0,G$27/ISI_fec!G$27)</f>
        <v>1.0696686565415019</v>
      </c>
      <c r="H142" s="126">
        <f>IF(H$27=0,0,H$27/ISI_fec!H$27)</f>
        <v>1.0787077034058192</v>
      </c>
      <c r="I142" s="126">
        <f>IF(I$27=0,0,I$27/ISI_fec!I$27)</f>
        <v>0.9657609959778316</v>
      </c>
      <c r="J142" s="126">
        <f>IF(J$27=0,0,J$27/ISI_fec!J$27)</f>
        <v>0.97889896263635356</v>
      </c>
      <c r="K142" s="126">
        <f>IF(K$27=0,0,K$27/ISI_fec!K$27)</f>
        <v>0.99769306726959062</v>
      </c>
      <c r="L142" s="126">
        <f>IF(L$27=0,0,L$27/ISI_fec!L$27)</f>
        <v>0.98186942979792735</v>
      </c>
      <c r="M142" s="126">
        <f>IF(M$27=0,0,M$27/ISI_fec!M$27)</f>
        <v>1.0290302246670837</v>
      </c>
      <c r="N142" s="126">
        <f>IF(N$27=0,0,N$27/ISI_fec!N$27)</f>
        <v>0.98732088264038187</v>
      </c>
      <c r="O142" s="126">
        <f>IF(O$27=0,0,O$27/ISI_fec!O$27)</f>
        <v>1.105327991865537</v>
      </c>
      <c r="P142" s="126">
        <f>IF(P$27=0,0,P$27/ISI_fec!P$27)</f>
        <v>1.1791696490560268</v>
      </c>
      <c r="Q142" s="126">
        <f>IF(Q$27=0,0,Q$27/ISI_fec!Q$27)</f>
        <v>1.3038261824121393</v>
      </c>
    </row>
    <row r="143" spans="1:17" x14ac:dyDescent="0.25">
      <c r="A143" s="72" t="s">
        <v>112</v>
      </c>
      <c r="B143" s="125">
        <f>IF(B$34=0,0,B$34/ISI_fec!B$34)</f>
        <v>2.946111914254292</v>
      </c>
      <c r="C143" s="125">
        <f>IF(C$34=0,0,C$34/ISI_fec!C$34)</f>
        <v>2.4444564709725989</v>
      </c>
      <c r="D143" s="125">
        <f>IF(D$34=0,0,D$34/ISI_fec!D$34)</f>
        <v>2.2744801983679062</v>
      </c>
      <c r="E143" s="125">
        <f>IF(E$34=0,0,E$34/ISI_fec!E$34)</f>
        <v>2.2650414560199583</v>
      </c>
      <c r="F143" s="125">
        <f>IF(F$34=0,0,F$34/ISI_fec!F$34)</f>
        <v>2.2173054286475091</v>
      </c>
      <c r="G143" s="125">
        <f>IF(G$34=0,0,G$34/ISI_fec!G$34)</f>
        <v>2.2687272955642239</v>
      </c>
      <c r="H143" s="125">
        <f>IF(H$34=0,0,H$34/ISI_fec!H$34)</f>
        <v>2.0229498955113856</v>
      </c>
      <c r="I143" s="125">
        <f>IF(I$34=0,0,I$34/ISI_fec!I$34)</f>
        <v>2.1735213470687258</v>
      </c>
      <c r="J143" s="125">
        <f>IF(J$34=0,0,J$34/ISI_fec!J$34)</f>
        <v>2.3851278199540342</v>
      </c>
      <c r="K143" s="125">
        <f>IF(K$34=0,0,K$34/ISI_fec!K$34)</f>
        <v>1.1085604204154651</v>
      </c>
      <c r="L143" s="125">
        <f>IF(L$34=0,0,L$34/ISI_fec!L$34)</f>
        <v>1.9652614358366698</v>
      </c>
      <c r="M143" s="125">
        <f>IF(M$34=0,0,M$34/ISI_fec!M$34)</f>
        <v>2.4838756354393468</v>
      </c>
      <c r="N143" s="125">
        <f>IF(N$34=0,0,N$34/ISI_fec!N$34)</f>
        <v>1.7147419066270833</v>
      </c>
      <c r="O143" s="125">
        <f>IF(O$34=0,0,O$34/ISI_fec!O$34)</f>
        <v>2.5547164263078233</v>
      </c>
      <c r="P143" s="125">
        <f>IF(P$34=0,0,P$34/ISI_fec!P$34)</f>
        <v>2.5597837379683934</v>
      </c>
      <c r="Q143" s="125">
        <f>IF(Q$34=0,0,Q$34/ISI_fec!Q$34)</f>
        <v>2.5604201803970525</v>
      </c>
    </row>
    <row r="144" spans="1:17" x14ac:dyDescent="0.25">
      <c r="A144" s="135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131</v>
      </c>
      <c r="B145" s="133">
        <f>IF(B$53=0,0,(B$53-B$94)/ISI_fec!B$53)</f>
        <v>1.0505254636001526</v>
      </c>
      <c r="C145" s="133">
        <f>IF(C$53=0,0,(C$53-C$94)/ISI_fec!C$53)</f>
        <v>1.074811393652076</v>
      </c>
      <c r="D145" s="133">
        <f>IF(D$53=0,0,(D$53-D$94)/ISI_fec!D$53)</f>
        <v>0.88779816769979381</v>
      </c>
      <c r="E145" s="133">
        <f>IF(E$53=0,0,(E$53-E$94)/ISI_fec!E$53)</f>
        <v>0.88056929715608512</v>
      </c>
      <c r="F145" s="133">
        <f>IF(F$53=0,0,(F$53-F$94)/ISI_fec!F$53)</f>
        <v>0.85569919188938048</v>
      </c>
      <c r="G145" s="133">
        <f>IF(G$53=0,0,(G$53-G$94)/ISI_fec!G$53)</f>
        <v>0.88440146937299524</v>
      </c>
      <c r="H145" s="133">
        <f>IF(H$53=0,0,(H$53-H$94)/ISI_fec!H$53)</f>
        <v>0.85760851011067496</v>
      </c>
      <c r="I145" s="133">
        <f>IF(I$53=0,0,(I$53-I$94)/ISI_fec!I$53)</f>
        <v>0.84769176313557526</v>
      </c>
      <c r="J145" s="133">
        <f>IF(J$53=0,0,(J$53-J$94)/ISI_fec!J$53)</f>
        <v>0.87683647161993716</v>
      </c>
      <c r="K145" s="133">
        <f>IF(K$53=0,0,(K$53-K$94)/ISI_fec!K$53)</f>
        <v>0.62659455383184504</v>
      </c>
      <c r="L145" s="133">
        <f>IF(L$53=0,0,(L$53-L$94)/ISI_fec!L$53)</f>
        <v>0.82507903402910898</v>
      </c>
      <c r="M145" s="133">
        <f>IF(M$53=0,0,(M$53-M$94)/ISI_fec!M$53)</f>
        <v>0.90019081630114361</v>
      </c>
      <c r="N145" s="133">
        <f>IF(N$53=0,0,(N$53-N$94)/ISI_fec!N$53)</f>
        <v>0.79533560099976375</v>
      </c>
      <c r="O145" s="133">
        <f>IF(O$53=0,0,(O$53-O$94)/ISI_fec!O$53)</f>
        <v>0.92639111870930446</v>
      </c>
      <c r="P145" s="133">
        <f>IF(P$53=0,0,(P$53-P$94)/ISI_fec!P$53)</f>
        <v>0.94428228507829848</v>
      </c>
      <c r="Q145" s="133">
        <f>IF(Q$53=0,0,(Q$53-Q$94)/ISI_fec!Q$53)</f>
        <v>0.97354970824067688</v>
      </c>
    </row>
    <row r="146" spans="1:17" x14ac:dyDescent="0.25">
      <c r="A146" s="132" t="s">
        <v>83</v>
      </c>
      <c r="B146" s="131">
        <f>IF(B$54=0,0,B$54/ISI_fec!B$54)</f>
        <v>0</v>
      </c>
      <c r="C146" s="131">
        <f>IF(C$54=0,0,C$54/ISI_fec!C$54)</f>
        <v>0</v>
      </c>
      <c r="D146" s="131">
        <f>IF(D$54=0,0,D$54/ISI_fec!D$54)</f>
        <v>0</v>
      </c>
      <c r="E146" s="131">
        <f>IF(E$54=0,0,E$54/ISI_fec!E$54)</f>
        <v>0</v>
      </c>
      <c r="F146" s="131">
        <f>IF(F$54=0,0,F$54/ISI_fec!F$54)</f>
        <v>0</v>
      </c>
      <c r="G146" s="131">
        <f>IF(G$54=0,0,G$54/ISI_fec!G$54)</f>
        <v>0</v>
      </c>
      <c r="H146" s="131">
        <f>IF(H$54=0,0,H$54/ISI_fec!H$54)</f>
        <v>0</v>
      </c>
      <c r="I146" s="131">
        <f>IF(I$54=0,0,I$54/ISI_fec!I$54)</f>
        <v>0</v>
      </c>
      <c r="J146" s="131">
        <f>IF(J$54=0,0,J$54/ISI_fec!J$54)</f>
        <v>0</v>
      </c>
      <c r="K146" s="131">
        <f>IF(K$54=0,0,K$54/ISI_fec!K$54)</f>
        <v>0</v>
      </c>
      <c r="L146" s="131">
        <f>IF(L$54=0,0,L$54/ISI_fec!L$54)</f>
        <v>0</v>
      </c>
      <c r="M146" s="131">
        <f>IF(M$54=0,0,M$54/ISI_fec!M$54)</f>
        <v>0</v>
      </c>
      <c r="N146" s="131">
        <f>IF(N$54=0,0,N$54/ISI_fec!N$54)</f>
        <v>0</v>
      </c>
      <c r="O146" s="131">
        <f>IF(O$54=0,0,O$54/ISI_fec!O$54)</f>
        <v>0</v>
      </c>
      <c r="P146" s="131">
        <f>IF(P$54=0,0,P$54/ISI_fec!P$54)</f>
        <v>0</v>
      </c>
      <c r="Q146" s="131">
        <f>IF(Q$54=0,0,Q$54/ISI_fec!Q$54)</f>
        <v>0</v>
      </c>
    </row>
    <row r="147" spans="1:17" x14ac:dyDescent="0.25">
      <c r="A147" s="76" t="s">
        <v>82</v>
      </c>
      <c r="B147" s="130">
        <f>IF(B$55=0,0,B$55/ISI_fec!B$55)</f>
        <v>0</v>
      </c>
      <c r="C147" s="130">
        <f>IF(C$55=0,0,C$55/ISI_fec!C$55)</f>
        <v>0</v>
      </c>
      <c r="D147" s="130">
        <f>IF(D$55=0,0,D$55/ISI_fec!D$55)</f>
        <v>0</v>
      </c>
      <c r="E147" s="130">
        <f>IF(E$55=0,0,E$55/ISI_fec!E$55)</f>
        <v>0</v>
      </c>
      <c r="F147" s="130">
        <f>IF(F$55=0,0,F$55/ISI_fec!F$55)</f>
        <v>0</v>
      </c>
      <c r="G147" s="130">
        <f>IF(G$55=0,0,G$55/ISI_fec!G$55)</f>
        <v>0</v>
      </c>
      <c r="H147" s="130">
        <f>IF(H$55=0,0,H$55/ISI_fec!H$55)</f>
        <v>0</v>
      </c>
      <c r="I147" s="130">
        <f>IF(I$55=0,0,I$55/ISI_fec!I$55)</f>
        <v>0</v>
      </c>
      <c r="J147" s="130">
        <f>IF(J$55=0,0,J$55/ISI_fec!J$55)</f>
        <v>0</v>
      </c>
      <c r="K147" s="130">
        <f>IF(K$55=0,0,K$55/ISI_fec!K$55)</f>
        <v>0</v>
      </c>
      <c r="L147" s="130">
        <f>IF(L$55=0,0,L$55/ISI_fec!L$55)</f>
        <v>0</v>
      </c>
      <c r="M147" s="130">
        <f>IF(M$55=0,0,M$55/ISI_fec!M$55)</f>
        <v>0</v>
      </c>
      <c r="N147" s="130">
        <f>IF(N$55=0,0,N$55/ISI_fec!N$55)</f>
        <v>0</v>
      </c>
      <c r="O147" s="130">
        <f>IF(O$55=0,0,O$55/ISI_fec!O$55)</f>
        <v>0</v>
      </c>
      <c r="P147" s="130">
        <f>IF(P$55=0,0,P$55/ISI_fec!P$55)</f>
        <v>0</v>
      </c>
      <c r="Q147" s="130">
        <f>IF(Q$55=0,0,Q$55/ISI_fec!Q$55)</f>
        <v>0</v>
      </c>
    </row>
    <row r="148" spans="1:17" x14ac:dyDescent="0.25">
      <c r="A148" s="76" t="s">
        <v>81</v>
      </c>
      <c r="B148" s="130">
        <f>IF(B$56=0,0,B$56/ISI_fec!B$56)</f>
        <v>0</v>
      </c>
      <c r="C148" s="130">
        <f>IF(C$56=0,0,C$56/ISI_fec!C$56)</f>
        <v>0</v>
      </c>
      <c r="D148" s="130">
        <f>IF(D$56=0,0,D$56/ISI_fec!D$56)</f>
        <v>0</v>
      </c>
      <c r="E148" s="130">
        <f>IF(E$56=0,0,E$56/ISI_fec!E$56)</f>
        <v>0</v>
      </c>
      <c r="F148" s="130">
        <f>IF(F$56=0,0,F$56/ISI_fec!F$56)</f>
        <v>0</v>
      </c>
      <c r="G148" s="130">
        <f>IF(G$56=0,0,G$56/ISI_fec!G$56)</f>
        <v>0</v>
      </c>
      <c r="H148" s="130">
        <f>IF(H$56=0,0,H$56/ISI_fec!H$56)</f>
        <v>0</v>
      </c>
      <c r="I148" s="130">
        <f>IF(I$56=0,0,I$56/ISI_fec!I$56)</f>
        <v>0</v>
      </c>
      <c r="J148" s="130">
        <f>IF(J$56=0,0,J$56/ISI_fec!J$56)</f>
        <v>0</v>
      </c>
      <c r="K148" s="130">
        <f>IF(K$56=0,0,K$56/ISI_fec!K$56)</f>
        <v>0</v>
      </c>
      <c r="L148" s="130">
        <f>IF(L$56=0,0,L$56/ISI_fec!L$56)</f>
        <v>0</v>
      </c>
      <c r="M148" s="130">
        <f>IF(M$56=0,0,M$56/ISI_fec!M$56)</f>
        <v>0</v>
      </c>
      <c r="N148" s="130">
        <f>IF(N$56=0,0,N$56/ISI_fec!N$56)</f>
        <v>0</v>
      </c>
      <c r="O148" s="130">
        <f>IF(O$56=0,0,O$56/ISI_fec!O$56)</f>
        <v>0</v>
      </c>
      <c r="P148" s="130">
        <f>IF(P$56=0,0,P$56/ISI_fec!P$56)</f>
        <v>0</v>
      </c>
      <c r="Q148" s="130">
        <f>IF(Q$56=0,0,Q$56/ISI_fec!Q$56)</f>
        <v>0</v>
      </c>
    </row>
    <row r="149" spans="1:17" x14ac:dyDescent="0.25">
      <c r="A149" s="76" t="s">
        <v>80</v>
      </c>
      <c r="B149" s="130">
        <f>IF(B$57=0,0,B$57/ISI_fec!B$57)</f>
        <v>0</v>
      </c>
      <c r="C149" s="130">
        <f>IF(C$57=0,0,C$57/ISI_fec!C$57)</f>
        <v>0</v>
      </c>
      <c r="D149" s="130">
        <f>IF(D$57=0,0,D$57/ISI_fec!D$57)</f>
        <v>0</v>
      </c>
      <c r="E149" s="130">
        <f>IF(E$57=0,0,E$57/ISI_fec!E$57)</f>
        <v>0</v>
      </c>
      <c r="F149" s="130">
        <f>IF(F$57=0,0,F$57/ISI_fec!F$57)</f>
        <v>0</v>
      </c>
      <c r="G149" s="130">
        <f>IF(G$57=0,0,G$57/ISI_fec!G$57)</f>
        <v>0</v>
      </c>
      <c r="H149" s="130">
        <f>IF(H$57=0,0,H$57/ISI_fec!H$57)</f>
        <v>0</v>
      </c>
      <c r="I149" s="130">
        <f>IF(I$57=0,0,I$57/ISI_fec!I$57)</f>
        <v>0</v>
      </c>
      <c r="J149" s="130">
        <f>IF(J$57=0,0,J$57/ISI_fec!J$57)</f>
        <v>0</v>
      </c>
      <c r="K149" s="130">
        <f>IF(K$57=0,0,K$57/ISI_fec!K$57)</f>
        <v>0</v>
      </c>
      <c r="L149" s="130">
        <f>IF(L$57=0,0,L$57/ISI_fec!L$57)</f>
        <v>0</v>
      </c>
      <c r="M149" s="130">
        <f>IF(M$57=0,0,M$57/ISI_fec!M$57)</f>
        <v>0</v>
      </c>
      <c r="N149" s="130">
        <f>IF(N$57=0,0,N$57/ISI_fec!N$57)</f>
        <v>0</v>
      </c>
      <c r="O149" s="130">
        <f>IF(O$57=0,0,O$57/ISI_fec!O$57)</f>
        <v>0</v>
      </c>
      <c r="P149" s="130">
        <f>IF(P$57=0,0,P$57/ISI_fec!P$57)</f>
        <v>0</v>
      </c>
      <c r="Q149" s="130">
        <f>IF(Q$57=0,0,Q$57/ISI_fec!Q$57)</f>
        <v>0</v>
      </c>
    </row>
    <row r="150" spans="1:17" x14ac:dyDescent="0.25">
      <c r="A150" s="129" t="s">
        <v>79</v>
      </c>
      <c r="B150" s="128">
        <f>IF(B$58=0,0,B$58/ISI_fec!B$58)</f>
        <v>1.3251221999999998</v>
      </c>
      <c r="C150" s="128">
        <f>IF(C$58=0,0,C$58/ISI_fec!C$58)</f>
        <v>1.3251222000000002</v>
      </c>
      <c r="D150" s="128">
        <f>IF(D$58=0,0,D$58/ISI_fec!D$58)</f>
        <v>1.3251222000000002</v>
      </c>
      <c r="E150" s="128">
        <f>IF(E$58=0,0,E$58/ISI_fec!E$58)</f>
        <v>1.3251222</v>
      </c>
      <c r="F150" s="128">
        <f>IF(F$58=0,0,F$58/ISI_fec!F$58)</f>
        <v>1.3251222</v>
      </c>
      <c r="G150" s="128">
        <f>IF(G$58=0,0,G$58/ISI_fec!G$58)</f>
        <v>1.3251222</v>
      </c>
      <c r="H150" s="128">
        <f>IF(H$58=0,0,H$58/ISI_fec!H$58)</f>
        <v>1.3251222</v>
      </c>
      <c r="I150" s="128">
        <f>IF(I$58=0,0,I$58/ISI_fec!I$58)</f>
        <v>1.3251222000000002</v>
      </c>
      <c r="J150" s="128">
        <f>IF(J$58=0,0,J$58/ISI_fec!J$58)</f>
        <v>1.3251222000000002</v>
      </c>
      <c r="K150" s="128">
        <f>IF(K$58=0,0,K$58/ISI_fec!K$58)</f>
        <v>1.3251222</v>
      </c>
      <c r="L150" s="128">
        <f>IF(L$58=0,0,L$58/ISI_fec!L$58)</f>
        <v>1.3251222</v>
      </c>
      <c r="M150" s="128">
        <f>IF(M$58=0,0,M$58/ISI_fec!M$58)</f>
        <v>1.3251222000000002</v>
      </c>
      <c r="N150" s="128">
        <f>IF(N$58=0,0,N$58/ISI_fec!N$58)</f>
        <v>1.3251222000000009</v>
      </c>
      <c r="O150" s="128">
        <f>IF(O$58=0,0,O$58/ISI_fec!O$58)</f>
        <v>1.3251221999999998</v>
      </c>
      <c r="P150" s="128">
        <f>IF(P$58=0,0,P$58/ISI_fec!P$58)</f>
        <v>1.3251222000000005</v>
      </c>
      <c r="Q150" s="128">
        <f>IF(Q$58=0,0,Q$58/ISI_fec!Q$58)</f>
        <v>1.3251222</v>
      </c>
    </row>
    <row r="151" spans="1:17" x14ac:dyDescent="0.25">
      <c r="A151" s="127" t="s">
        <v>115</v>
      </c>
      <c r="B151" s="126">
        <f>IF(B$63=0,0,B$63/ISI_fec!B$63)</f>
        <v>2.3451418839402756</v>
      </c>
      <c r="C151" s="126">
        <f>IF(C$63=0,0,C$63/ISI_fec!C$63)</f>
        <v>2.8873170318116967</v>
      </c>
      <c r="D151" s="126">
        <f>IF(D$63=0,0,D$63/ISI_fec!D$63)</f>
        <v>2.3436986727517346</v>
      </c>
      <c r="E151" s="126">
        <f>IF(E$63=0,0,E$63/ISI_fec!E$63)</f>
        <v>2.343629534018203</v>
      </c>
      <c r="F151" s="126">
        <f>IF(F$63=0,0,F$63/ISI_fec!F$63)</f>
        <v>2.3427475671755902</v>
      </c>
      <c r="G151" s="126">
        <f>IF(G$63=0,0,G$63/ISI_fec!G$63)</f>
        <v>2.3436957740369868</v>
      </c>
      <c r="H151" s="126">
        <f>IF(H$63=0,0,H$63/ISI_fec!H$63)</f>
        <v>2.34374259721934</v>
      </c>
      <c r="I151" s="126">
        <f>IF(I$63=0,0,I$63/ISI_fec!I$63)</f>
        <v>2.3357361286495473</v>
      </c>
      <c r="J151" s="126">
        <f>IF(J$63=0,0,J$63/ISI_fec!J$63)</f>
        <v>2.3433393006464875</v>
      </c>
      <c r="K151" s="126">
        <f>IF(K$63=0,0,K$63/ISI_fec!K$63)</f>
        <v>1.6724897721345604</v>
      </c>
      <c r="L151" s="126">
        <f>IF(L$63=0,0,L$63/ISI_fec!L$63)</f>
        <v>2.3236821219638988</v>
      </c>
      <c r="M151" s="126">
        <f>IF(M$63=0,0,M$63/ISI_fec!M$63)</f>
        <v>2.3435230528625079</v>
      </c>
      <c r="N151" s="126">
        <f>IF(N$63=0,0,N$63/ISI_fec!N$63)</f>
        <v>2.3137453671071966</v>
      </c>
      <c r="O151" s="126">
        <f>IF(O$63=0,0,O$63/ISI_fec!O$63)</f>
        <v>2.343814420308048</v>
      </c>
      <c r="P151" s="126">
        <f>IF(P$63=0,0,P$63/ISI_fec!P$63)</f>
        <v>2.3441167915427106</v>
      </c>
      <c r="Q151" s="126">
        <f>IF(Q$63=0,0,Q$63/ISI_fec!Q$63)</f>
        <v>2.3445995681136558</v>
      </c>
    </row>
    <row r="152" spans="1:17" x14ac:dyDescent="0.25">
      <c r="A152" s="127" t="s">
        <v>114</v>
      </c>
      <c r="B152" s="126">
        <f>IF(B$69=0,0,B$69/ISI_fec!B$69)</f>
        <v>0</v>
      </c>
      <c r="C152" s="126">
        <f>IF(C$69=0,0,C$69/ISI_fec!C$69)</f>
        <v>0</v>
      </c>
      <c r="D152" s="126">
        <f>IF(D$69=0,0,D$69/ISI_fec!D$69)</f>
        <v>0</v>
      </c>
      <c r="E152" s="126">
        <f>IF(E$69=0,0,E$69/ISI_fec!E$69)</f>
        <v>0</v>
      </c>
      <c r="F152" s="126">
        <f>IF(F$69=0,0,F$69/ISI_fec!F$69)</f>
        <v>0</v>
      </c>
      <c r="G152" s="126">
        <f>IF(G$69=0,0,G$69/ISI_fec!G$69)</f>
        <v>0</v>
      </c>
      <c r="H152" s="126">
        <f>IF(H$69=0,0,H$69/ISI_fec!H$69)</f>
        <v>0</v>
      </c>
      <c r="I152" s="126">
        <f>IF(I$69=0,0,I$69/ISI_fec!I$69)</f>
        <v>0</v>
      </c>
      <c r="J152" s="126">
        <f>IF(J$69=0,0,J$69/ISI_fec!J$69)</f>
        <v>0</v>
      </c>
      <c r="K152" s="126">
        <f>IF(K$69=0,0,K$69/ISI_fec!K$69)</f>
        <v>0</v>
      </c>
      <c r="L152" s="126">
        <f>IF(L$69=0,0,L$69/ISI_fec!L$69)</f>
        <v>0</v>
      </c>
      <c r="M152" s="126">
        <f>IF(M$69=0,0,M$69/ISI_fec!M$69)</f>
        <v>0</v>
      </c>
      <c r="N152" s="126">
        <f>IF(N$69=0,0,N$69/ISI_fec!N$69)</f>
        <v>0</v>
      </c>
      <c r="O152" s="126">
        <f>IF(O$69=0,0,O$69/ISI_fec!O$69)</f>
        <v>0</v>
      </c>
      <c r="P152" s="126">
        <f>IF(P$69=0,0,P$69/ISI_fec!P$69)</f>
        <v>0</v>
      </c>
      <c r="Q152" s="126">
        <f>IF(Q$69=0,0,Q$69/ISI_fec!Q$69)</f>
        <v>0</v>
      </c>
    </row>
    <row r="153" spans="1:17" x14ac:dyDescent="0.25">
      <c r="A153" s="127" t="s">
        <v>113</v>
      </c>
      <c r="B153" s="126">
        <f>IF(B$70=0,0,B$70/ISI_fec!B$70)</f>
        <v>1.4387735785559423</v>
      </c>
      <c r="C153" s="126">
        <f>IF(C$70=0,0,C$70/ISI_fec!C$70)</f>
        <v>1.4339336295112082</v>
      </c>
      <c r="D153" s="126">
        <f>IF(D$70=0,0,D$70/ISI_fec!D$70)</f>
        <v>1.0813113672505252</v>
      </c>
      <c r="E153" s="126">
        <f>IF(E$70=0,0,E$70/ISI_fec!E$70)</f>
        <v>1.0551628439396912</v>
      </c>
      <c r="F153" s="126">
        <f>IF(F$70=0,0,F$70/ISI_fec!F$70)</f>
        <v>0.97331786143667631</v>
      </c>
      <c r="G153" s="126">
        <f>IF(G$70=0,0,G$70/ISI_fec!G$70)</f>
        <v>1.0696686565415017</v>
      </c>
      <c r="H153" s="126">
        <f>IF(H$70=0,0,H$70/ISI_fec!H$70)</f>
        <v>1.0787077034058192</v>
      </c>
      <c r="I153" s="126">
        <f>IF(I$70=0,0,I$70/ISI_fec!I$70)</f>
        <v>0.96576099597783216</v>
      </c>
      <c r="J153" s="126">
        <f>IF(J$70=0,0,J$70/ISI_fec!J$70)</f>
        <v>0.97889896263635345</v>
      </c>
      <c r="K153" s="126">
        <f>IF(K$70=0,0,K$70/ISI_fec!K$70)</f>
        <v>0.99769306726959051</v>
      </c>
      <c r="L153" s="126">
        <f>IF(L$70=0,0,L$70/ISI_fec!L$70)</f>
        <v>0.9818694297979278</v>
      </c>
      <c r="M153" s="126">
        <f>IF(M$70=0,0,M$70/ISI_fec!M$70)</f>
        <v>1.0290302246670842</v>
      </c>
      <c r="N153" s="126">
        <f>IF(N$70=0,0,N$70/ISI_fec!N$70)</f>
        <v>0.98732088264038198</v>
      </c>
      <c r="O153" s="126">
        <f>IF(O$70=0,0,O$70/ISI_fec!O$70)</f>
        <v>1.1053279918655372</v>
      </c>
      <c r="P153" s="126">
        <f>IF(P$70=0,0,P$70/ISI_fec!P$70)</f>
        <v>1.1791696490560266</v>
      </c>
      <c r="Q153" s="126">
        <f>IF(Q$70=0,0,Q$70/ISI_fec!Q$70)</f>
        <v>1.3038261824121389</v>
      </c>
    </row>
    <row r="154" spans="1:17" x14ac:dyDescent="0.25">
      <c r="A154" s="72" t="s">
        <v>112</v>
      </c>
      <c r="B154" s="125">
        <f>IF(B$77=0,0,B$77/ISI_fec!B$77)</f>
        <v>2.9461119142542933</v>
      </c>
      <c r="C154" s="125">
        <f>IF(C$77=0,0,C$77/ISI_fec!C$77)</f>
        <v>2.4444564709725993</v>
      </c>
      <c r="D154" s="125">
        <f>IF(D$77=0,0,D$77/ISI_fec!D$77)</f>
        <v>2.274480198367907</v>
      </c>
      <c r="E154" s="125">
        <f>IF(E$77=0,0,E$77/ISI_fec!E$77)</f>
        <v>2.2650414560199579</v>
      </c>
      <c r="F154" s="125">
        <f>IF(F$77=0,0,F$77/ISI_fec!F$77)</f>
        <v>2.2173054286475087</v>
      </c>
      <c r="G154" s="125">
        <f>IF(G$77=0,0,G$77/ISI_fec!G$77)</f>
        <v>2.2687272955642239</v>
      </c>
      <c r="H154" s="125">
        <f>IF(H$77=0,0,H$77/ISI_fec!H$77)</f>
        <v>2.022949895511386</v>
      </c>
      <c r="I154" s="125">
        <f>IF(I$77=0,0,I$77/ISI_fec!I$77)</f>
        <v>2.1735213470687258</v>
      </c>
      <c r="J154" s="125">
        <f>IF(J$77=0,0,J$77/ISI_fec!J$77)</f>
        <v>2.3851278199540342</v>
      </c>
      <c r="K154" s="125">
        <f>IF(K$77=0,0,K$77/ISI_fec!K$77)</f>
        <v>1.1085604204154644</v>
      </c>
      <c r="L154" s="125">
        <f>IF(L$77=0,0,L$77/ISI_fec!L$77)</f>
        <v>1.96526143583667</v>
      </c>
      <c r="M154" s="125">
        <f>IF(M$77=0,0,M$77/ISI_fec!M$77)</f>
        <v>2.4838756354393468</v>
      </c>
      <c r="N154" s="125">
        <f>IF(N$77=0,0,N$77/ISI_fec!N$77)</f>
        <v>1.714741906627083</v>
      </c>
      <c r="O154" s="125">
        <f>IF(O$77=0,0,O$77/ISI_fec!O$77)</f>
        <v>2.5547164263078237</v>
      </c>
      <c r="P154" s="125">
        <f>IF(P$77=0,0,P$77/ISI_fec!P$77)</f>
        <v>2.5597837379683934</v>
      </c>
      <c r="Q154" s="125">
        <f>IF(Q$77=0,0,Q$77/ISI_fec!Q$77)</f>
        <v>2.5604201803970525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79998168889431442"/>
    <pageSetUpPr fitToPage="1"/>
  </sheetPr>
  <dimension ref="A1:Q10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SUM(B4:B8)</f>
        <v>1133.0788878157846</v>
      </c>
      <c r="C3" s="46">
        <f t="shared" ref="C3:Q3" si="0">SUM(C4:C8)</f>
        <v>940.44861709297084</v>
      </c>
      <c r="D3" s="46">
        <f t="shared" si="0"/>
        <v>992.09804991282954</v>
      </c>
      <c r="E3" s="46">
        <f t="shared" si="0"/>
        <v>976.61210822242128</v>
      </c>
      <c r="F3" s="46">
        <f t="shared" si="0"/>
        <v>1172.287962578393</v>
      </c>
      <c r="G3" s="46">
        <f t="shared" si="0"/>
        <v>1164.9242050223975</v>
      </c>
      <c r="H3" s="46">
        <f t="shared" si="0"/>
        <v>1160.9527811510507</v>
      </c>
      <c r="I3" s="46">
        <f t="shared" si="0"/>
        <v>1326.1951962800699</v>
      </c>
      <c r="J3" s="46">
        <f t="shared" si="0"/>
        <v>1053.0674228938165</v>
      </c>
      <c r="K3" s="46">
        <f t="shared" si="0"/>
        <v>680.4331458730494</v>
      </c>
      <c r="L3" s="46">
        <f t="shared" si="0"/>
        <v>1053.807628260138</v>
      </c>
      <c r="M3" s="46">
        <f t="shared" si="0"/>
        <v>1050.4943582259802</v>
      </c>
      <c r="N3" s="46">
        <f t="shared" si="0"/>
        <v>1001.0608030078524</v>
      </c>
      <c r="O3" s="46">
        <f t="shared" si="0"/>
        <v>917.5212112158913</v>
      </c>
      <c r="P3" s="46">
        <f t="shared" si="0"/>
        <v>841.92175274126566</v>
      </c>
      <c r="Q3" s="46">
        <f t="shared" si="0"/>
        <v>829.93413068733435</v>
      </c>
    </row>
    <row r="4" spans="1:17" x14ac:dyDescent="0.25">
      <c r="A4" s="110" t="s">
        <v>44</v>
      </c>
      <c r="B4" s="120">
        <v>0</v>
      </c>
      <c r="C4" s="120">
        <v>0</v>
      </c>
      <c r="D4" s="120">
        <v>0</v>
      </c>
      <c r="E4" s="120">
        <v>0</v>
      </c>
      <c r="F4" s="120">
        <v>0</v>
      </c>
      <c r="G4" s="120">
        <v>0</v>
      </c>
      <c r="H4" s="120">
        <v>0</v>
      </c>
      <c r="I4" s="120">
        <v>0</v>
      </c>
      <c r="J4" s="120">
        <v>0</v>
      </c>
      <c r="K4" s="120">
        <v>0</v>
      </c>
      <c r="L4" s="120">
        <v>0</v>
      </c>
      <c r="M4" s="120">
        <v>0</v>
      </c>
      <c r="N4" s="120">
        <v>0</v>
      </c>
      <c r="O4" s="120">
        <v>0</v>
      </c>
      <c r="P4" s="120">
        <v>0</v>
      </c>
      <c r="Q4" s="120">
        <v>0</v>
      </c>
    </row>
    <row r="5" spans="1:17" x14ac:dyDescent="0.25">
      <c r="A5" s="180" t="s">
        <v>59</v>
      </c>
      <c r="B5" s="189">
        <f>SUM(B6:B7)</f>
        <v>0</v>
      </c>
      <c r="C5" s="189">
        <f t="shared" ref="C5:Q5" si="1">SUM(C6:C7)</f>
        <v>0</v>
      </c>
      <c r="D5" s="189">
        <f t="shared" si="1"/>
        <v>0</v>
      </c>
      <c r="E5" s="189">
        <f t="shared" si="1"/>
        <v>0</v>
      </c>
      <c r="F5" s="189">
        <f t="shared" si="1"/>
        <v>0</v>
      </c>
      <c r="G5" s="189">
        <f t="shared" si="1"/>
        <v>0</v>
      </c>
      <c r="H5" s="189">
        <f t="shared" si="1"/>
        <v>0</v>
      </c>
      <c r="I5" s="189">
        <f t="shared" si="1"/>
        <v>0</v>
      </c>
      <c r="J5" s="189">
        <f t="shared" si="1"/>
        <v>0</v>
      </c>
      <c r="K5" s="189">
        <f t="shared" si="1"/>
        <v>0</v>
      </c>
      <c r="L5" s="189">
        <f t="shared" si="1"/>
        <v>0</v>
      </c>
      <c r="M5" s="189">
        <f t="shared" si="1"/>
        <v>0</v>
      </c>
      <c r="N5" s="189">
        <f t="shared" si="1"/>
        <v>0</v>
      </c>
      <c r="O5" s="189">
        <f t="shared" si="1"/>
        <v>0</v>
      </c>
      <c r="P5" s="189">
        <f t="shared" si="1"/>
        <v>0</v>
      </c>
      <c r="Q5" s="189">
        <f t="shared" si="1"/>
        <v>0</v>
      </c>
    </row>
    <row r="6" spans="1:17" x14ac:dyDescent="0.25">
      <c r="A6" s="179" t="s">
        <v>43</v>
      </c>
      <c r="B6" s="189">
        <v>0</v>
      </c>
      <c r="C6" s="189">
        <v>0</v>
      </c>
      <c r="D6" s="189">
        <v>0</v>
      </c>
      <c r="E6" s="189">
        <v>0</v>
      </c>
      <c r="F6" s="189">
        <v>0</v>
      </c>
      <c r="G6" s="189">
        <v>0</v>
      </c>
      <c r="H6" s="189">
        <v>0</v>
      </c>
      <c r="I6" s="189">
        <v>0</v>
      </c>
      <c r="J6" s="189">
        <v>0</v>
      </c>
      <c r="K6" s="189">
        <v>0</v>
      </c>
      <c r="L6" s="189">
        <v>0</v>
      </c>
      <c r="M6" s="189">
        <v>0</v>
      </c>
      <c r="N6" s="189">
        <v>0</v>
      </c>
      <c r="O6" s="189">
        <v>0</v>
      </c>
      <c r="P6" s="189">
        <v>0</v>
      </c>
      <c r="Q6" s="189">
        <v>0</v>
      </c>
    </row>
    <row r="7" spans="1:17" x14ac:dyDescent="0.25">
      <c r="A7" s="179" t="s">
        <v>344</v>
      </c>
      <c r="B7" s="189">
        <v>0</v>
      </c>
      <c r="C7" s="189">
        <v>0</v>
      </c>
      <c r="D7" s="189">
        <v>0</v>
      </c>
      <c r="E7" s="189">
        <v>0</v>
      </c>
      <c r="F7" s="189">
        <v>0</v>
      </c>
      <c r="G7" s="189">
        <v>0</v>
      </c>
      <c r="H7" s="189">
        <v>0</v>
      </c>
      <c r="I7" s="189">
        <v>0</v>
      </c>
      <c r="J7" s="189">
        <v>0</v>
      </c>
      <c r="K7" s="189">
        <v>0</v>
      </c>
      <c r="L7" s="189">
        <v>0</v>
      </c>
      <c r="M7" s="189">
        <v>0</v>
      </c>
      <c r="N7" s="189">
        <v>0</v>
      </c>
      <c r="O7" s="189">
        <v>0</v>
      </c>
      <c r="P7" s="189">
        <v>0</v>
      </c>
      <c r="Q7" s="189">
        <v>0</v>
      </c>
    </row>
    <row r="8" spans="1:17" x14ac:dyDescent="0.25">
      <c r="A8" s="108" t="s">
        <v>42</v>
      </c>
      <c r="B8" s="118">
        <v>1133.0788878157846</v>
      </c>
      <c r="C8" s="118">
        <v>940.44861709297084</v>
      </c>
      <c r="D8" s="118">
        <v>992.09804991282954</v>
      </c>
      <c r="E8" s="118">
        <v>976.61210822242128</v>
      </c>
      <c r="F8" s="118">
        <v>1172.287962578393</v>
      </c>
      <c r="G8" s="118">
        <v>1164.9242050223975</v>
      </c>
      <c r="H8" s="118">
        <v>1160.9527811510507</v>
      </c>
      <c r="I8" s="118">
        <v>1326.1951962800699</v>
      </c>
      <c r="J8" s="118">
        <v>1053.0674228938165</v>
      </c>
      <c r="K8" s="118">
        <v>680.4331458730494</v>
      </c>
      <c r="L8" s="118">
        <v>1053.807628260138</v>
      </c>
      <c r="M8" s="118">
        <v>1050.4943582259802</v>
      </c>
      <c r="N8" s="118">
        <v>1001.0608030078524</v>
      </c>
      <c r="O8" s="118">
        <v>917.5212112158913</v>
      </c>
      <c r="P8" s="118">
        <v>841.92175274126566</v>
      </c>
      <c r="Q8" s="118">
        <v>829.93413068733435</v>
      </c>
    </row>
    <row r="9" spans="1:17" x14ac:dyDescent="0.25">
      <c r="A9" s="123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</row>
    <row r="10" spans="1:17" x14ac:dyDescent="0.25">
      <c r="A10" s="31" t="s">
        <v>143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</row>
    <row r="11" spans="1:17" x14ac:dyDescent="0.25">
      <c r="A11" s="110" t="s">
        <v>137</v>
      </c>
      <c r="B11" s="120">
        <v>0</v>
      </c>
      <c r="C11" s="120">
        <v>0</v>
      </c>
      <c r="D11" s="120">
        <v>0</v>
      </c>
      <c r="E11" s="120">
        <v>0</v>
      </c>
      <c r="F11" s="120">
        <v>0</v>
      </c>
      <c r="G11" s="120">
        <v>0</v>
      </c>
      <c r="H11" s="120">
        <v>0</v>
      </c>
      <c r="I11" s="120">
        <v>0</v>
      </c>
      <c r="J11" s="120">
        <v>0</v>
      </c>
      <c r="K11" s="120">
        <v>0</v>
      </c>
      <c r="L11" s="120">
        <v>0</v>
      </c>
      <c r="M11" s="120">
        <v>0</v>
      </c>
      <c r="N11" s="120">
        <v>0</v>
      </c>
      <c r="O11" s="120">
        <v>0</v>
      </c>
      <c r="P11" s="120">
        <v>0</v>
      </c>
      <c r="Q11" s="120">
        <v>0</v>
      </c>
    </row>
    <row r="12" spans="1:17" x14ac:dyDescent="0.25">
      <c r="A12" s="180" t="s">
        <v>136</v>
      </c>
      <c r="B12" s="189">
        <f>SUM(B13:B14)</f>
        <v>0</v>
      </c>
      <c r="C12" s="189">
        <f t="shared" ref="C12:Q12" si="2">SUM(C13:C14)</f>
        <v>0</v>
      </c>
      <c r="D12" s="189">
        <f t="shared" si="2"/>
        <v>0</v>
      </c>
      <c r="E12" s="189">
        <f t="shared" si="2"/>
        <v>0</v>
      </c>
      <c r="F12" s="189">
        <f t="shared" si="2"/>
        <v>0</v>
      </c>
      <c r="G12" s="189">
        <f t="shared" si="2"/>
        <v>0</v>
      </c>
      <c r="H12" s="189">
        <f t="shared" si="2"/>
        <v>0</v>
      </c>
      <c r="I12" s="189">
        <f t="shared" si="2"/>
        <v>0</v>
      </c>
      <c r="J12" s="189">
        <f t="shared" si="2"/>
        <v>0</v>
      </c>
      <c r="K12" s="189">
        <f t="shared" si="2"/>
        <v>0</v>
      </c>
      <c r="L12" s="189">
        <f t="shared" si="2"/>
        <v>0</v>
      </c>
      <c r="M12" s="189">
        <f t="shared" si="2"/>
        <v>0</v>
      </c>
      <c r="N12" s="189">
        <f t="shared" si="2"/>
        <v>0</v>
      </c>
      <c r="O12" s="189">
        <f t="shared" si="2"/>
        <v>0</v>
      </c>
      <c r="P12" s="189">
        <f t="shared" si="2"/>
        <v>0</v>
      </c>
      <c r="Q12" s="189">
        <f t="shared" si="2"/>
        <v>0</v>
      </c>
    </row>
    <row r="13" spans="1:17" x14ac:dyDescent="0.25">
      <c r="A13" s="179" t="s">
        <v>43</v>
      </c>
      <c r="B13" s="189">
        <v>0</v>
      </c>
      <c r="C13" s="189">
        <v>0</v>
      </c>
      <c r="D13" s="189">
        <v>0</v>
      </c>
      <c r="E13" s="189">
        <v>0</v>
      </c>
      <c r="F13" s="189">
        <v>0</v>
      </c>
      <c r="G13" s="189">
        <v>0</v>
      </c>
      <c r="H13" s="189">
        <v>0</v>
      </c>
      <c r="I13" s="189">
        <v>0</v>
      </c>
      <c r="J13" s="189">
        <v>0</v>
      </c>
      <c r="K13" s="189">
        <v>0</v>
      </c>
      <c r="L13" s="189">
        <v>0</v>
      </c>
      <c r="M13" s="189">
        <v>0</v>
      </c>
      <c r="N13" s="189">
        <v>0</v>
      </c>
      <c r="O13" s="189">
        <v>0</v>
      </c>
      <c r="P13" s="189">
        <v>0</v>
      </c>
      <c r="Q13" s="189">
        <v>0</v>
      </c>
    </row>
    <row r="14" spans="1:17" x14ac:dyDescent="0.25">
      <c r="A14" s="179" t="s">
        <v>344</v>
      </c>
      <c r="B14" s="189">
        <v>0</v>
      </c>
      <c r="C14" s="189">
        <v>0</v>
      </c>
      <c r="D14" s="189">
        <v>0</v>
      </c>
      <c r="E14" s="189">
        <v>0</v>
      </c>
      <c r="F14" s="189">
        <v>0</v>
      </c>
      <c r="G14" s="189">
        <v>0</v>
      </c>
      <c r="H14" s="189">
        <v>0</v>
      </c>
      <c r="I14" s="189">
        <v>0</v>
      </c>
      <c r="J14" s="189">
        <v>0</v>
      </c>
      <c r="K14" s="189">
        <v>0</v>
      </c>
      <c r="L14" s="189">
        <v>0</v>
      </c>
      <c r="M14" s="189">
        <v>0</v>
      </c>
      <c r="N14" s="189">
        <v>0</v>
      </c>
      <c r="O14" s="189">
        <v>0</v>
      </c>
      <c r="P14" s="189">
        <v>0</v>
      </c>
      <c r="Q14" s="189">
        <v>0</v>
      </c>
    </row>
    <row r="15" spans="1:17" x14ac:dyDescent="0.25">
      <c r="A15" s="108" t="s">
        <v>139</v>
      </c>
      <c r="B15" s="118">
        <v>1994.4333333333332</v>
      </c>
      <c r="C15" s="118">
        <v>1988.7</v>
      </c>
      <c r="D15" s="118">
        <v>1977.6666666666667</v>
      </c>
      <c r="E15" s="118">
        <v>1915</v>
      </c>
      <c r="F15" s="118">
        <v>1879.3333333333335</v>
      </c>
      <c r="G15" s="118">
        <v>1848.1</v>
      </c>
      <c r="H15" s="118">
        <v>1874.0666666666668</v>
      </c>
      <c r="I15" s="118">
        <v>1874.2</v>
      </c>
      <c r="J15" s="118">
        <v>1865.7333333333336</v>
      </c>
      <c r="K15" s="118">
        <v>1283.0666666666668</v>
      </c>
      <c r="L15" s="118">
        <v>1877.7666666666667</v>
      </c>
      <c r="M15" s="118">
        <v>1952.0623333333333</v>
      </c>
      <c r="N15" s="118">
        <v>1887.9913333333334</v>
      </c>
      <c r="O15" s="118">
        <v>1872.1</v>
      </c>
      <c r="P15" s="118">
        <v>1921.3333333333335</v>
      </c>
      <c r="Q15" s="118">
        <v>1971.8614271554825</v>
      </c>
    </row>
    <row r="16" spans="1:17" x14ac:dyDescent="0.25">
      <c r="A16" s="123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</row>
    <row r="17" spans="1:17" x14ac:dyDescent="0.25">
      <c r="A17" s="31" t="s">
        <v>142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</row>
    <row r="18" spans="1:17" x14ac:dyDescent="0.25">
      <c r="A18" s="110" t="s">
        <v>137</v>
      </c>
      <c r="B18" s="120">
        <v>0</v>
      </c>
      <c r="C18" s="120">
        <v>0</v>
      </c>
      <c r="D18" s="120">
        <v>0</v>
      </c>
      <c r="E18" s="120">
        <v>0</v>
      </c>
      <c r="F18" s="120">
        <v>0</v>
      </c>
      <c r="G18" s="120">
        <v>0</v>
      </c>
      <c r="H18" s="120">
        <v>0</v>
      </c>
      <c r="I18" s="120">
        <v>0</v>
      </c>
      <c r="J18" s="120">
        <v>0</v>
      </c>
      <c r="K18" s="120">
        <v>0</v>
      </c>
      <c r="L18" s="120">
        <v>0</v>
      </c>
      <c r="M18" s="120">
        <v>0</v>
      </c>
      <c r="N18" s="120">
        <v>0</v>
      </c>
      <c r="O18" s="120">
        <v>0</v>
      </c>
      <c r="P18" s="120">
        <v>0</v>
      </c>
      <c r="Q18" s="120">
        <v>0</v>
      </c>
    </row>
    <row r="19" spans="1:17" x14ac:dyDescent="0.25">
      <c r="A19" s="180" t="s">
        <v>136</v>
      </c>
      <c r="B19" s="189">
        <f t="shared" ref="B19" si="3">SUM(B20:B21)</f>
        <v>0</v>
      </c>
      <c r="C19" s="189">
        <f t="shared" ref="C19" si="4">SUM(C20:C21)</f>
        <v>0</v>
      </c>
      <c r="D19" s="189">
        <f t="shared" ref="D19" si="5">SUM(D20:D21)</f>
        <v>0</v>
      </c>
      <c r="E19" s="189">
        <f t="shared" ref="E19" si="6">SUM(E20:E21)</f>
        <v>0</v>
      </c>
      <c r="F19" s="189">
        <f t="shared" ref="F19" si="7">SUM(F20:F21)</f>
        <v>0</v>
      </c>
      <c r="G19" s="189">
        <f t="shared" ref="G19" si="8">SUM(G20:G21)</f>
        <v>0</v>
      </c>
      <c r="H19" s="189">
        <f t="shared" ref="H19" si="9">SUM(H20:H21)</f>
        <v>0</v>
      </c>
      <c r="I19" s="189">
        <f t="shared" ref="I19" si="10">SUM(I20:I21)</f>
        <v>0</v>
      </c>
      <c r="J19" s="189">
        <f t="shared" ref="J19" si="11">SUM(J20:J21)</f>
        <v>0</v>
      </c>
      <c r="K19" s="189">
        <f t="shared" ref="K19" si="12">SUM(K20:K21)</f>
        <v>0</v>
      </c>
      <c r="L19" s="189">
        <f t="shared" ref="L19" si="13">SUM(L20:L21)</f>
        <v>0</v>
      </c>
      <c r="M19" s="189">
        <f t="shared" ref="M19" si="14">SUM(M20:M21)</f>
        <v>0</v>
      </c>
      <c r="N19" s="189">
        <f t="shared" ref="N19" si="15">SUM(N20:N21)</f>
        <v>0</v>
      </c>
      <c r="O19" s="189">
        <f t="shared" ref="O19" si="16">SUM(O20:O21)</f>
        <v>0</v>
      </c>
      <c r="P19" s="189">
        <f t="shared" ref="P19" si="17">SUM(P20:P21)</f>
        <v>0</v>
      </c>
      <c r="Q19" s="189">
        <f t="shared" ref="Q19" si="18">SUM(Q20:Q21)</f>
        <v>0</v>
      </c>
    </row>
    <row r="20" spans="1:17" x14ac:dyDescent="0.25">
      <c r="A20" s="179" t="s">
        <v>43</v>
      </c>
      <c r="B20" s="189">
        <v>0</v>
      </c>
      <c r="C20" s="189">
        <v>0</v>
      </c>
      <c r="D20" s="189">
        <v>0</v>
      </c>
      <c r="E20" s="189">
        <v>0</v>
      </c>
      <c r="F20" s="189">
        <v>0</v>
      </c>
      <c r="G20" s="189">
        <v>0</v>
      </c>
      <c r="H20" s="189">
        <v>0</v>
      </c>
      <c r="I20" s="189">
        <v>0</v>
      </c>
      <c r="J20" s="189">
        <v>0</v>
      </c>
      <c r="K20" s="189">
        <v>0</v>
      </c>
      <c r="L20" s="189">
        <v>0</v>
      </c>
      <c r="M20" s="189">
        <v>0</v>
      </c>
      <c r="N20" s="189">
        <v>0</v>
      </c>
      <c r="O20" s="189">
        <v>0</v>
      </c>
      <c r="P20" s="189">
        <v>0</v>
      </c>
      <c r="Q20" s="189">
        <v>0</v>
      </c>
    </row>
    <row r="21" spans="1:17" x14ac:dyDescent="0.25">
      <c r="A21" s="179" t="s">
        <v>344</v>
      </c>
      <c r="B21" s="189">
        <v>0</v>
      </c>
      <c r="C21" s="189">
        <v>0</v>
      </c>
      <c r="D21" s="189">
        <v>0</v>
      </c>
      <c r="E21" s="189">
        <v>0</v>
      </c>
      <c r="F21" s="189">
        <v>0</v>
      </c>
      <c r="G21" s="189">
        <v>0</v>
      </c>
      <c r="H21" s="189">
        <v>0</v>
      </c>
      <c r="I21" s="189">
        <v>0</v>
      </c>
      <c r="J21" s="189">
        <v>0</v>
      </c>
      <c r="K21" s="189">
        <v>0</v>
      </c>
      <c r="L21" s="189">
        <v>0</v>
      </c>
      <c r="M21" s="189">
        <v>0</v>
      </c>
      <c r="N21" s="189">
        <v>0</v>
      </c>
      <c r="O21" s="189">
        <v>0</v>
      </c>
      <c r="P21" s="189">
        <v>0</v>
      </c>
      <c r="Q21" s="189">
        <v>0</v>
      </c>
    </row>
    <row r="22" spans="1:17" x14ac:dyDescent="0.25">
      <c r="A22" s="108" t="s">
        <v>139</v>
      </c>
      <c r="B22" s="118">
        <v>2292.4521072796933</v>
      </c>
      <c r="C22" s="118">
        <v>2114.2374723166054</v>
      </c>
      <c r="D22" s="118">
        <v>2114.2374723166054</v>
      </c>
      <c r="E22" s="118">
        <v>2114.2374723166054</v>
      </c>
      <c r="F22" s="118">
        <v>2114.2374723166054</v>
      </c>
      <c r="G22" s="118">
        <v>2114.2374723166054</v>
      </c>
      <c r="H22" s="118">
        <v>2114.2374723166054</v>
      </c>
      <c r="I22" s="118">
        <v>2114.2374723166054</v>
      </c>
      <c r="J22" s="118">
        <v>2114.2374723166054</v>
      </c>
      <c r="K22" s="118">
        <v>2114.2374723166054</v>
      </c>
      <c r="L22" s="118">
        <v>2114.2374723166054</v>
      </c>
      <c r="M22" s="118">
        <v>2114.2374723166054</v>
      </c>
      <c r="N22" s="118">
        <v>2114.2374723166054</v>
      </c>
      <c r="O22" s="118">
        <v>2114.2374723166054</v>
      </c>
      <c r="P22" s="118">
        <v>2114.2374723166054</v>
      </c>
      <c r="Q22" s="118">
        <v>2114.2374723166054</v>
      </c>
    </row>
    <row r="23" spans="1:17" x14ac:dyDescent="0.25">
      <c r="A23" s="124" t="s">
        <v>141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</row>
    <row r="24" spans="1:17" x14ac:dyDescent="0.25">
      <c r="A24" s="121" t="s">
        <v>137</v>
      </c>
      <c r="B24" s="120"/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</row>
    <row r="25" spans="1:17" x14ac:dyDescent="0.25">
      <c r="A25" s="179" t="s">
        <v>136</v>
      </c>
      <c r="B25" s="189"/>
      <c r="C25" s="189">
        <f t="shared" ref="C25" si="19">SUM(C26:C27)</f>
        <v>0</v>
      </c>
      <c r="D25" s="189">
        <f t="shared" ref="D25" si="20">SUM(D26:D27)</f>
        <v>0</v>
      </c>
      <c r="E25" s="189">
        <f t="shared" ref="E25" si="21">SUM(E26:E27)</f>
        <v>0</v>
      </c>
      <c r="F25" s="189">
        <f t="shared" ref="F25" si="22">SUM(F26:F27)</f>
        <v>0</v>
      </c>
      <c r="G25" s="189">
        <f t="shared" ref="G25" si="23">SUM(G26:G27)</f>
        <v>0</v>
      </c>
      <c r="H25" s="189">
        <f t="shared" ref="H25" si="24">SUM(H26:H27)</f>
        <v>0</v>
      </c>
      <c r="I25" s="189">
        <f t="shared" ref="I25" si="25">SUM(I26:I27)</f>
        <v>0</v>
      </c>
      <c r="J25" s="189">
        <f t="shared" ref="J25" si="26">SUM(J26:J27)</f>
        <v>0</v>
      </c>
      <c r="K25" s="189">
        <f t="shared" ref="K25" si="27">SUM(K26:K27)</f>
        <v>0</v>
      </c>
      <c r="L25" s="189">
        <f t="shared" ref="L25" si="28">SUM(L26:L27)</f>
        <v>0</v>
      </c>
      <c r="M25" s="189">
        <f t="shared" ref="M25" si="29">SUM(M26:M27)</f>
        <v>0</v>
      </c>
      <c r="N25" s="189">
        <f t="shared" ref="N25" si="30">SUM(N26:N27)</f>
        <v>0</v>
      </c>
      <c r="O25" s="189">
        <f t="shared" ref="O25" si="31">SUM(O26:O27)</f>
        <v>0</v>
      </c>
      <c r="P25" s="189">
        <f t="shared" ref="P25" si="32">SUM(P26:P27)</f>
        <v>0</v>
      </c>
      <c r="Q25" s="189">
        <f t="shared" ref="Q25" si="33">SUM(Q26:Q27)</f>
        <v>0</v>
      </c>
    </row>
    <row r="26" spans="1:17" x14ac:dyDescent="0.25">
      <c r="A26" s="102" t="s">
        <v>43</v>
      </c>
      <c r="B26" s="189"/>
      <c r="C26" s="189">
        <v>0</v>
      </c>
      <c r="D26" s="189">
        <v>0</v>
      </c>
      <c r="E26" s="189">
        <v>0</v>
      </c>
      <c r="F26" s="189">
        <v>0</v>
      </c>
      <c r="G26" s="189">
        <v>0</v>
      </c>
      <c r="H26" s="189">
        <v>0</v>
      </c>
      <c r="I26" s="189">
        <v>0</v>
      </c>
      <c r="J26" s="189">
        <v>0</v>
      </c>
      <c r="K26" s="189">
        <v>0</v>
      </c>
      <c r="L26" s="189">
        <v>0</v>
      </c>
      <c r="M26" s="189">
        <v>0</v>
      </c>
      <c r="N26" s="189">
        <v>0</v>
      </c>
      <c r="O26" s="189">
        <v>0</v>
      </c>
      <c r="P26" s="189">
        <v>0</v>
      </c>
      <c r="Q26" s="189">
        <v>0</v>
      </c>
    </row>
    <row r="27" spans="1:17" x14ac:dyDescent="0.25">
      <c r="A27" s="102" t="s">
        <v>344</v>
      </c>
      <c r="B27" s="189"/>
      <c r="C27" s="189">
        <v>0</v>
      </c>
      <c r="D27" s="189">
        <v>0</v>
      </c>
      <c r="E27" s="189">
        <v>0</v>
      </c>
      <c r="F27" s="189">
        <v>0</v>
      </c>
      <c r="G27" s="189">
        <v>0</v>
      </c>
      <c r="H27" s="189">
        <v>0</v>
      </c>
      <c r="I27" s="189">
        <v>0</v>
      </c>
      <c r="J27" s="189">
        <v>0</v>
      </c>
      <c r="K27" s="189">
        <v>0</v>
      </c>
      <c r="L27" s="189">
        <v>0</v>
      </c>
      <c r="M27" s="189">
        <v>0</v>
      </c>
      <c r="N27" s="189">
        <v>0</v>
      </c>
      <c r="O27" s="189">
        <v>0</v>
      </c>
      <c r="P27" s="189">
        <v>0</v>
      </c>
      <c r="Q27" s="189">
        <v>0</v>
      </c>
    </row>
    <row r="28" spans="1:17" x14ac:dyDescent="0.25">
      <c r="A28" s="119" t="s">
        <v>139</v>
      </c>
      <c r="B28" s="118"/>
      <c r="C28" s="118">
        <v>0</v>
      </c>
      <c r="D28" s="118">
        <v>0</v>
      </c>
      <c r="E28" s="118">
        <v>178.21463496308803</v>
      </c>
      <c r="F28" s="118">
        <v>0</v>
      </c>
      <c r="G28" s="118">
        <v>0</v>
      </c>
      <c r="H28" s="118">
        <v>178.21463496308803</v>
      </c>
      <c r="I28" s="118">
        <v>0</v>
      </c>
      <c r="J28" s="118">
        <v>178.21463496308803</v>
      </c>
      <c r="K28" s="118">
        <v>0</v>
      </c>
      <c r="L28" s="118">
        <v>178.21463496308803</v>
      </c>
      <c r="M28" s="118">
        <v>0</v>
      </c>
      <c r="N28" s="118">
        <v>0</v>
      </c>
      <c r="O28" s="118">
        <v>178.21463496308803</v>
      </c>
      <c r="P28" s="118">
        <v>0</v>
      </c>
      <c r="Q28" s="118">
        <v>178.21463496308803</v>
      </c>
    </row>
    <row r="29" spans="1:17" x14ac:dyDescent="0.25">
      <c r="A29" s="124" t="s">
        <v>140</v>
      </c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</row>
    <row r="30" spans="1:17" x14ac:dyDescent="0.25">
      <c r="A30" s="121" t="s">
        <v>137</v>
      </c>
      <c r="B30" s="120"/>
      <c r="C30" s="120">
        <f>B18+C24-C18</f>
        <v>0</v>
      </c>
      <c r="D30" s="120">
        <f t="shared" ref="D30:Q30" si="34">C18+D24-D18</f>
        <v>0</v>
      </c>
      <c r="E30" s="120">
        <f t="shared" si="34"/>
        <v>0</v>
      </c>
      <c r="F30" s="120">
        <f t="shared" si="34"/>
        <v>0</v>
      </c>
      <c r="G30" s="120">
        <f t="shared" si="34"/>
        <v>0</v>
      </c>
      <c r="H30" s="120">
        <f t="shared" si="34"/>
        <v>0</v>
      </c>
      <c r="I30" s="120">
        <f t="shared" si="34"/>
        <v>0</v>
      </c>
      <c r="J30" s="120">
        <f t="shared" si="34"/>
        <v>0</v>
      </c>
      <c r="K30" s="120">
        <f t="shared" si="34"/>
        <v>0</v>
      </c>
      <c r="L30" s="120">
        <f t="shared" si="34"/>
        <v>0</v>
      </c>
      <c r="M30" s="120">
        <f t="shared" si="34"/>
        <v>0</v>
      </c>
      <c r="N30" s="120">
        <f t="shared" si="34"/>
        <v>0</v>
      </c>
      <c r="O30" s="120">
        <f t="shared" si="34"/>
        <v>0</v>
      </c>
      <c r="P30" s="120">
        <f t="shared" si="34"/>
        <v>0</v>
      </c>
      <c r="Q30" s="120">
        <f t="shared" si="34"/>
        <v>0</v>
      </c>
    </row>
    <row r="31" spans="1:17" x14ac:dyDescent="0.25">
      <c r="A31" s="179" t="s">
        <v>136</v>
      </c>
      <c r="B31" s="189"/>
      <c r="C31" s="189">
        <f t="shared" ref="C31:Q31" si="35">SUM(C32:C33)</f>
        <v>0</v>
      </c>
      <c r="D31" s="189">
        <f t="shared" si="35"/>
        <v>0</v>
      </c>
      <c r="E31" s="189">
        <f t="shared" si="35"/>
        <v>0</v>
      </c>
      <c r="F31" s="189">
        <f t="shared" si="35"/>
        <v>0</v>
      </c>
      <c r="G31" s="189">
        <f t="shared" si="35"/>
        <v>0</v>
      </c>
      <c r="H31" s="189">
        <f t="shared" si="35"/>
        <v>0</v>
      </c>
      <c r="I31" s="189">
        <f t="shared" si="35"/>
        <v>0</v>
      </c>
      <c r="J31" s="189">
        <f t="shared" si="35"/>
        <v>0</v>
      </c>
      <c r="K31" s="189">
        <f t="shared" si="35"/>
        <v>0</v>
      </c>
      <c r="L31" s="189">
        <f t="shared" si="35"/>
        <v>0</v>
      </c>
      <c r="M31" s="189">
        <f t="shared" si="35"/>
        <v>0</v>
      </c>
      <c r="N31" s="189">
        <f t="shared" si="35"/>
        <v>0</v>
      </c>
      <c r="O31" s="189">
        <f t="shared" si="35"/>
        <v>0</v>
      </c>
      <c r="P31" s="189">
        <f t="shared" si="35"/>
        <v>0</v>
      </c>
      <c r="Q31" s="189">
        <f t="shared" si="35"/>
        <v>0</v>
      </c>
    </row>
    <row r="32" spans="1:17" x14ac:dyDescent="0.25">
      <c r="A32" s="102" t="s">
        <v>43</v>
      </c>
      <c r="B32" s="189"/>
      <c r="C32" s="189">
        <f t="shared" ref="C32:Q32" si="36">B20+C26-C20</f>
        <v>0</v>
      </c>
      <c r="D32" s="189">
        <f t="shared" si="36"/>
        <v>0</v>
      </c>
      <c r="E32" s="189">
        <f t="shared" si="36"/>
        <v>0</v>
      </c>
      <c r="F32" s="189">
        <f t="shared" si="36"/>
        <v>0</v>
      </c>
      <c r="G32" s="189">
        <f t="shared" si="36"/>
        <v>0</v>
      </c>
      <c r="H32" s="189">
        <f t="shared" si="36"/>
        <v>0</v>
      </c>
      <c r="I32" s="189">
        <f t="shared" si="36"/>
        <v>0</v>
      </c>
      <c r="J32" s="189">
        <f t="shared" si="36"/>
        <v>0</v>
      </c>
      <c r="K32" s="189">
        <f t="shared" si="36"/>
        <v>0</v>
      </c>
      <c r="L32" s="189">
        <f t="shared" si="36"/>
        <v>0</v>
      </c>
      <c r="M32" s="189">
        <f t="shared" si="36"/>
        <v>0</v>
      </c>
      <c r="N32" s="189">
        <f t="shared" si="36"/>
        <v>0</v>
      </c>
      <c r="O32" s="189">
        <f t="shared" si="36"/>
        <v>0</v>
      </c>
      <c r="P32" s="189">
        <f t="shared" si="36"/>
        <v>0</v>
      </c>
      <c r="Q32" s="189">
        <f t="shared" si="36"/>
        <v>0</v>
      </c>
    </row>
    <row r="33" spans="1:17" x14ac:dyDescent="0.25">
      <c r="A33" s="102" t="s">
        <v>344</v>
      </c>
      <c r="B33" s="189"/>
      <c r="C33" s="189">
        <f t="shared" ref="C33:Q33" si="37">B21+C27-C21</f>
        <v>0</v>
      </c>
      <c r="D33" s="189">
        <f t="shared" si="37"/>
        <v>0</v>
      </c>
      <c r="E33" s="189">
        <f t="shared" si="37"/>
        <v>0</v>
      </c>
      <c r="F33" s="189">
        <f t="shared" si="37"/>
        <v>0</v>
      </c>
      <c r="G33" s="189">
        <f t="shared" si="37"/>
        <v>0</v>
      </c>
      <c r="H33" s="189">
        <f t="shared" si="37"/>
        <v>0</v>
      </c>
      <c r="I33" s="189">
        <f t="shared" si="37"/>
        <v>0</v>
      </c>
      <c r="J33" s="189">
        <f t="shared" si="37"/>
        <v>0</v>
      </c>
      <c r="K33" s="189">
        <f t="shared" si="37"/>
        <v>0</v>
      </c>
      <c r="L33" s="189">
        <f t="shared" si="37"/>
        <v>0</v>
      </c>
      <c r="M33" s="189">
        <f t="shared" si="37"/>
        <v>0</v>
      </c>
      <c r="N33" s="189">
        <f t="shared" si="37"/>
        <v>0</v>
      </c>
      <c r="O33" s="189">
        <f t="shared" si="37"/>
        <v>0</v>
      </c>
      <c r="P33" s="189">
        <f t="shared" si="37"/>
        <v>0</v>
      </c>
      <c r="Q33" s="189">
        <f t="shared" si="37"/>
        <v>0</v>
      </c>
    </row>
    <row r="34" spans="1:17" x14ac:dyDescent="0.25">
      <c r="A34" s="119" t="s">
        <v>139</v>
      </c>
      <c r="B34" s="118"/>
      <c r="C34" s="118">
        <f t="shared" ref="C34:Q34" si="38">B22+C28-C22</f>
        <v>178.21463496308797</v>
      </c>
      <c r="D34" s="118">
        <f t="shared" si="38"/>
        <v>0</v>
      </c>
      <c r="E34" s="118">
        <f t="shared" si="38"/>
        <v>178.21463496308797</v>
      </c>
      <c r="F34" s="118">
        <f t="shared" si="38"/>
        <v>0</v>
      </c>
      <c r="G34" s="118">
        <f t="shared" si="38"/>
        <v>0</v>
      </c>
      <c r="H34" s="118">
        <f t="shared" si="38"/>
        <v>178.21463496308797</v>
      </c>
      <c r="I34" s="118">
        <f t="shared" si="38"/>
        <v>0</v>
      </c>
      <c r="J34" s="118">
        <f t="shared" si="38"/>
        <v>178.21463496308797</v>
      </c>
      <c r="K34" s="118">
        <f t="shared" si="38"/>
        <v>0</v>
      </c>
      <c r="L34" s="118">
        <f t="shared" si="38"/>
        <v>178.21463496308797</v>
      </c>
      <c r="M34" s="118">
        <f t="shared" si="38"/>
        <v>0</v>
      </c>
      <c r="N34" s="118">
        <f t="shared" si="38"/>
        <v>0</v>
      </c>
      <c r="O34" s="118">
        <f t="shared" si="38"/>
        <v>178.21463496308797</v>
      </c>
      <c r="P34" s="118">
        <f t="shared" si="38"/>
        <v>0</v>
      </c>
      <c r="Q34" s="118">
        <f t="shared" si="38"/>
        <v>178.21463496308797</v>
      </c>
    </row>
    <row r="35" spans="1:17" x14ac:dyDescent="0.25">
      <c r="A35" s="31" t="s">
        <v>138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spans="1:17" x14ac:dyDescent="0.25">
      <c r="A36" s="110" t="s">
        <v>137</v>
      </c>
      <c r="B36" s="120">
        <f>B18-B11</f>
        <v>0</v>
      </c>
      <c r="C36" s="120">
        <f t="shared" ref="C36:Q36" si="39">C18-C11</f>
        <v>0</v>
      </c>
      <c r="D36" s="120">
        <f t="shared" si="39"/>
        <v>0</v>
      </c>
      <c r="E36" s="120">
        <f t="shared" si="39"/>
        <v>0</v>
      </c>
      <c r="F36" s="120">
        <f t="shared" si="39"/>
        <v>0</v>
      </c>
      <c r="G36" s="120">
        <f t="shared" si="39"/>
        <v>0</v>
      </c>
      <c r="H36" s="120">
        <f t="shared" si="39"/>
        <v>0</v>
      </c>
      <c r="I36" s="120">
        <f t="shared" si="39"/>
        <v>0</v>
      </c>
      <c r="J36" s="120">
        <f t="shared" si="39"/>
        <v>0</v>
      </c>
      <c r="K36" s="120">
        <f t="shared" si="39"/>
        <v>0</v>
      </c>
      <c r="L36" s="120">
        <f t="shared" si="39"/>
        <v>0</v>
      </c>
      <c r="M36" s="120">
        <f t="shared" si="39"/>
        <v>0</v>
      </c>
      <c r="N36" s="120">
        <f t="shared" si="39"/>
        <v>0</v>
      </c>
      <c r="O36" s="120">
        <f t="shared" si="39"/>
        <v>0</v>
      </c>
      <c r="P36" s="120">
        <f t="shared" si="39"/>
        <v>0</v>
      </c>
      <c r="Q36" s="120">
        <f t="shared" si="39"/>
        <v>0</v>
      </c>
    </row>
    <row r="37" spans="1:17" x14ac:dyDescent="0.25">
      <c r="A37" s="180" t="s">
        <v>136</v>
      </c>
      <c r="B37" s="189">
        <f>SUM(B38:B39)</f>
        <v>0</v>
      </c>
      <c r="C37" s="189">
        <f t="shared" ref="C37:Q37" si="40">SUM(C38:C39)</f>
        <v>0</v>
      </c>
      <c r="D37" s="189">
        <f t="shared" si="40"/>
        <v>0</v>
      </c>
      <c r="E37" s="189">
        <f t="shared" si="40"/>
        <v>0</v>
      </c>
      <c r="F37" s="189">
        <f t="shared" si="40"/>
        <v>0</v>
      </c>
      <c r="G37" s="189">
        <f t="shared" si="40"/>
        <v>0</v>
      </c>
      <c r="H37" s="189">
        <f t="shared" si="40"/>
        <v>0</v>
      </c>
      <c r="I37" s="189">
        <f t="shared" si="40"/>
        <v>0</v>
      </c>
      <c r="J37" s="189">
        <f t="shared" si="40"/>
        <v>0</v>
      </c>
      <c r="K37" s="189">
        <f t="shared" si="40"/>
        <v>0</v>
      </c>
      <c r="L37" s="189">
        <f t="shared" si="40"/>
        <v>0</v>
      </c>
      <c r="M37" s="189">
        <f t="shared" si="40"/>
        <v>0</v>
      </c>
      <c r="N37" s="189">
        <f t="shared" si="40"/>
        <v>0</v>
      </c>
      <c r="O37" s="189">
        <f t="shared" si="40"/>
        <v>0</v>
      </c>
      <c r="P37" s="189">
        <f t="shared" si="40"/>
        <v>0</v>
      </c>
      <c r="Q37" s="189">
        <f t="shared" si="40"/>
        <v>0</v>
      </c>
    </row>
    <row r="38" spans="1:17" x14ac:dyDescent="0.25">
      <c r="A38" s="179" t="s">
        <v>43</v>
      </c>
      <c r="B38" s="189">
        <f t="shared" ref="B38:Q38" si="41">B20-B13</f>
        <v>0</v>
      </c>
      <c r="C38" s="189">
        <f t="shared" si="41"/>
        <v>0</v>
      </c>
      <c r="D38" s="189">
        <f t="shared" si="41"/>
        <v>0</v>
      </c>
      <c r="E38" s="189">
        <f t="shared" si="41"/>
        <v>0</v>
      </c>
      <c r="F38" s="189">
        <f t="shared" si="41"/>
        <v>0</v>
      </c>
      <c r="G38" s="189">
        <f t="shared" si="41"/>
        <v>0</v>
      </c>
      <c r="H38" s="189">
        <f t="shared" si="41"/>
        <v>0</v>
      </c>
      <c r="I38" s="189">
        <f t="shared" si="41"/>
        <v>0</v>
      </c>
      <c r="J38" s="189">
        <f t="shared" si="41"/>
        <v>0</v>
      </c>
      <c r="K38" s="189">
        <f t="shared" si="41"/>
        <v>0</v>
      </c>
      <c r="L38" s="189">
        <f t="shared" si="41"/>
        <v>0</v>
      </c>
      <c r="M38" s="189">
        <f t="shared" si="41"/>
        <v>0</v>
      </c>
      <c r="N38" s="189">
        <f t="shared" si="41"/>
        <v>0</v>
      </c>
      <c r="O38" s="189">
        <f t="shared" si="41"/>
        <v>0</v>
      </c>
      <c r="P38" s="189">
        <f t="shared" si="41"/>
        <v>0</v>
      </c>
      <c r="Q38" s="189">
        <f t="shared" si="41"/>
        <v>0</v>
      </c>
    </row>
    <row r="39" spans="1:17" x14ac:dyDescent="0.25">
      <c r="A39" s="179" t="s">
        <v>344</v>
      </c>
      <c r="B39" s="189">
        <f t="shared" ref="B39:Q39" si="42">B21-B14</f>
        <v>0</v>
      </c>
      <c r="C39" s="189">
        <f t="shared" si="42"/>
        <v>0</v>
      </c>
      <c r="D39" s="189">
        <f t="shared" si="42"/>
        <v>0</v>
      </c>
      <c r="E39" s="189">
        <f t="shared" si="42"/>
        <v>0</v>
      </c>
      <c r="F39" s="189">
        <f t="shared" si="42"/>
        <v>0</v>
      </c>
      <c r="G39" s="189">
        <f t="shared" si="42"/>
        <v>0</v>
      </c>
      <c r="H39" s="189">
        <f t="shared" si="42"/>
        <v>0</v>
      </c>
      <c r="I39" s="189">
        <f t="shared" si="42"/>
        <v>0</v>
      </c>
      <c r="J39" s="189">
        <f t="shared" si="42"/>
        <v>0</v>
      </c>
      <c r="K39" s="189">
        <f t="shared" si="42"/>
        <v>0</v>
      </c>
      <c r="L39" s="189">
        <f t="shared" si="42"/>
        <v>0</v>
      </c>
      <c r="M39" s="189">
        <f t="shared" si="42"/>
        <v>0</v>
      </c>
      <c r="N39" s="189">
        <f t="shared" si="42"/>
        <v>0</v>
      </c>
      <c r="O39" s="189">
        <f t="shared" si="42"/>
        <v>0</v>
      </c>
      <c r="P39" s="189">
        <f t="shared" si="42"/>
        <v>0</v>
      </c>
      <c r="Q39" s="189">
        <f t="shared" si="42"/>
        <v>0</v>
      </c>
    </row>
    <row r="40" spans="1:17" x14ac:dyDescent="0.25">
      <c r="A40" s="108" t="s">
        <v>139</v>
      </c>
      <c r="B40" s="118">
        <f t="shared" ref="B40:Q40" si="43">B22-B15</f>
        <v>298.01877394636017</v>
      </c>
      <c r="C40" s="118">
        <f t="shared" si="43"/>
        <v>125.53747231660532</v>
      </c>
      <c r="D40" s="118">
        <f t="shared" si="43"/>
        <v>136.57080564993862</v>
      </c>
      <c r="E40" s="118">
        <f t="shared" si="43"/>
        <v>199.23747231660536</v>
      </c>
      <c r="F40" s="118">
        <f t="shared" si="43"/>
        <v>234.90413898327188</v>
      </c>
      <c r="G40" s="118">
        <f t="shared" si="43"/>
        <v>266.13747231660545</v>
      </c>
      <c r="H40" s="118">
        <f t="shared" si="43"/>
        <v>240.17080564993853</v>
      </c>
      <c r="I40" s="118">
        <f t="shared" si="43"/>
        <v>240.03747231660532</v>
      </c>
      <c r="J40" s="118">
        <f t="shared" si="43"/>
        <v>248.50413898327179</v>
      </c>
      <c r="K40" s="118">
        <f t="shared" si="43"/>
        <v>831.17080564993853</v>
      </c>
      <c r="L40" s="118">
        <f t="shared" si="43"/>
        <v>236.47080564993871</v>
      </c>
      <c r="M40" s="118">
        <f t="shared" si="43"/>
        <v>162.17513898327206</v>
      </c>
      <c r="N40" s="118">
        <f t="shared" si="43"/>
        <v>226.24613898327198</v>
      </c>
      <c r="O40" s="118">
        <f t="shared" si="43"/>
        <v>242.13747231660545</v>
      </c>
      <c r="P40" s="118">
        <f t="shared" si="43"/>
        <v>192.90413898327188</v>
      </c>
      <c r="Q40" s="118">
        <f t="shared" si="43"/>
        <v>142.37604516112287</v>
      </c>
    </row>
    <row r="41" spans="1:17" x14ac:dyDescent="0.25">
      <c r="A41" s="123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</row>
    <row r="42" spans="1:17" x14ac:dyDescent="0.25">
      <c r="A42" s="31" t="s">
        <v>77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</row>
    <row r="43" spans="1:17" x14ac:dyDescent="0.25">
      <c r="A43" s="50" t="s">
        <v>69</v>
      </c>
      <c r="B43" s="38">
        <v>327.64726907014563</v>
      </c>
      <c r="C43" s="38">
        <v>309.70569</v>
      </c>
      <c r="D43" s="38">
        <v>321.99358000000001</v>
      </c>
      <c r="E43" s="38">
        <v>352.89223000000004</v>
      </c>
      <c r="F43" s="38">
        <v>340.10208</v>
      </c>
      <c r="G43" s="38">
        <v>303.14227383681492</v>
      </c>
      <c r="H43" s="38">
        <v>389.09736999999996</v>
      </c>
      <c r="I43" s="38">
        <v>379.59646000000004</v>
      </c>
      <c r="J43" s="38">
        <v>325.20165000000003</v>
      </c>
      <c r="K43" s="38">
        <v>231.61312000000001</v>
      </c>
      <c r="L43" s="38">
        <v>280.64407979633989</v>
      </c>
      <c r="M43" s="38">
        <v>279.21282382099832</v>
      </c>
      <c r="N43" s="38">
        <v>292.0108255785417</v>
      </c>
      <c r="O43" s="38">
        <v>288.85984764269745</v>
      </c>
      <c r="P43" s="38">
        <v>283.72848743184022</v>
      </c>
      <c r="Q43" s="38">
        <v>286.73740047131849</v>
      </c>
    </row>
    <row r="44" spans="1:17" x14ac:dyDescent="0.25">
      <c r="A44" s="55" t="s">
        <v>33</v>
      </c>
      <c r="B44" s="54">
        <v>21.782472490371326</v>
      </c>
      <c r="C44" s="54">
        <v>21.106359999999999</v>
      </c>
      <c r="D44" s="54">
        <v>17.69867</v>
      </c>
      <c r="E44" s="54">
        <v>15.6952</v>
      </c>
      <c r="F44" s="54">
        <v>17.698270000000001</v>
      </c>
      <c r="G44" s="54">
        <v>14.977094132755401</v>
      </c>
      <c r="H44" s="54">
        <v>15.69431</v>
      </c>
      <c r="I44" s="54">
        <v>17.00103</v>
      </c>
      <c r="J44" s="54">
        <v>32.802100000000017</v>
      </c>
      <c r="K44" s="54">
        <v>21.59003000000002</v>
      </c>
      <c r="L44" s="54">
        <v>4.084382629501091</v>
      </c>
      <c r="M44" s="54">
        <v>0</v>
      </c>
      <c r="N44" s="54">
        <v>2.7228285828264491</v>
      </c>
      <c r="O44" s="54">
        <v>0</v>
      </c>
      <c r="P44" s="54">
        <v>0</v>
      </c>
      <c r="Q44" s="54">
        <v>0</v>
      </c>
    </row>
    <row r="45" spans="1:17" x14ac:dyDescent="0.25">
      <c r="A45" s="52" t="s">
        <v>32</v>
      </c>
      <c r="B45" s="51">
        <v>22.785450962526031</v>
      </c>
      <c r="C45" s="51">
        <v>22.01193</v>
      </c>
      <c r="D45" s="51">
        <v>35.391420000000004</v>
      </c>
      <c r="E45" s="51">
        <v>40.379130000000004</v>
      </c>
      <c r="F45" s="51">
        <v>26.396360000000001</v>
      </c>
      <c r="G45" s="51">
        <v>33.29789272068156</v>
      </c>
      <c r="H45" s="51">
        <v>32.782769999999999</v>
      </c>
      <c r="I45" s="51">
        <v>28.10194000000001</v>
      </c>
      <c r="J45" s="51">
        <v>8.8002800000000008</v>
      </c>
      <c r="K45" s="51">
        <v>0</v>
      </c>
      <c r="L45" s="51">
        <v>1.0270559003820856</v>
      </c>
      <c r="M45" s="51">
        <v>1.027057719552775</v>
      </c>
      <c r="N45" s="51">
        <v>6.9268192896930341</v>
      </c>
      <c r="O45" s="51">
        <v>5.9712502836672785</v>
      </c>
      <c r="P45" s="51">
        <v>1.9819504556354399</v>
      </c>
      <c r="Q45" s="51">
        <v>1.982386692374948</v>
      </c>
    </row>
    <row r="46" spans="1:17" x14ac:dyDescent="0.25">
      <c r="A46" s="53" t="s">
        <v>31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30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76</v>
      </c>
      <c r="B48" s="51">
        <v>13.231614989954442</v>
      </c>
      <c r="C48" s="51">
        <v>1.0005299999999999</v>
      </c>
      <c r="D48" s="51">
        <v>1.0005200000000001</v>
      </c>
      <c r="E48" s="51">
        <v>1.0023299999999999</v>
      </c>
      <c r="F48" s="51">
        <v>0.99972000000000005</v>
      </c>
      <c r="G48" s="51">
        <v>4.0610092391596835</v>
      </c>
      <c r="H48" s="51">
        <v>5.0999499999999998</v>
      </c>
      <c r="I48" s="51">
        <v>4.0865099999999996</v>
      </c>
      <c r="J48" s="51">
        <v>3.1004200000000002</v>
      </c>
      <c r="K48" s="51">
        <v>0</v>
      </c>
      <c r="L48" s="51">
        <v>1.0270559003820856</v>
      </c>
      <c r="M48" s="51">
        <v>1.027057719552775</v>
      </c>
      <c r="N48" s="51">
        <v>4.0607185361988813</v>
      </c>
      <c r="O48" s="51">
        <v>4.0605589648367042</v>
      </c>
      <c r="P48" s="51">
        <v>1.0266107126399147</v>
      </c>
      <c r="Q48" s="51">
        <v>1.0270288924200885</v>
      </c>
    </row>
    <row r="49" spans="1:17" x14ac:dyDescent="0.25">
      <c r="A49" s="53" t="s">
        <v>29</v>
      </c>
      <c r="B49" s="51">
        <v>9.5538359725715889</v>
      </c>
      <c r="C49" s="51">
        <v>21.011399999999998</v>
      </c>
      <c r="D49" s="51">
        <v>34.390900000000002</v>
      </c>
      <c r="E49" s="51">
        <v>24.85284</v>
      </c>
      <c r="F49" s="51">
        <v>23.897480000000002</v>
      </c>
      <c r="G49" s="51">
        <v>23.886327033911702</v>
      </c>
      <c r="H49" s="51">
        <v>20.09093</v>
      </c>
      <c r="I49" s="51">
        <v>17.145060000000001</v>
      </c>
      <c r="J49" s="51">
        <v>5.6998600000000001</v>
      </c>
      <c r="K49" s="51">
        <v>0</v>
      </c>
      <c r="L49" s="51">
        <v>0</v>
      </c>
      <c r="M49" s="51">
        <v>0</v>
      </c>
      <c r="N49" s="51">
        <v>2.8661007534941523</v>
      </c>
      <c r="O49" s="51">
        <v>1.9106913188305743</v>
      </c>
      <c r="P49" s="51">
        <v>0.95533974299552527</v>
      </c>
      <c r="Q49" s="51">
        <v>0.95535779995485959</v>
      </c>
    </row>
    <row r="50" spans="1:17" x14ac:dyDescent="0.25">
      <c r="A50" s="53" t="s">
        <v>28</v>
      </c>
      <c r="B50" s="51">
        <v>0</v>
      </c>
      <c r="C50" s="51">
        <v>0</v>
      </c>
      <c r="D50" s="51">
        <v>0</v>
      </c>
      <c r="E50" s="51">
        <v>14.523960000000001</v>
      </c>
      <c r="F50" s="51">
        <v>1.49916</v>
      </c>
      <c r="G50" s="51">
        <v>5.3505564476101721</v>
      </c>
      <c r="H50" s="51">
        <v>7.5918900000000002</v>
      </c>
      <c r="I50" s="51">
        <v>6.8703700000000083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</row>
    <row r="51" spans="1:17" x14ac:dyDescent="0.25">
      <c r="A51" s="52" t="s">
        <v>27</v>
      </c>
      <c r="B51" s="51">
        <v>107.24182964998205</v>
      </c>
      <c r="C51" s="51">
        <v>96.327650000000006</v>
      </c>
      <c r="D51" s="51">
        <v>97.201779999999999</v>
      </c>
      <c r="E51" s="51">
        <v>117.77009</v>
      </c>
      <c r="F51" s="51">
        <v>113.50288999999999</v>
      </c>
      <c r="G51" s="51">
        <v>106.1995950867253</v>
      </c>
      <c r="H51" s="51">
        <v>128.47042999999999</v>
      </c>
      <c r="I51" s="51">
        <v>136.90161000000001</v>
      </c>
      <c r="J51" s="51">
        <v>93.803659999999994</v>
      </c>
      <c r="K51" s="51">
        <v>95.859960000000001</v>
      </c>
      <c r="L51" s="51">
        <v>122.90988480619589</v>
      </c>
      <c r="M51" s="51">
        <v>116.17422868334008</v>
      </c>
      <c r="N51" s="51">
        <v>115.62524010408916</v>
      </c>
      <c r="O51" s="51">
        <v>119.1600673863293</v>
      </c>
      <c r="P51" s="51">
        <v>112.72746556705964</v>
      </c>
      <c r="Q51" s="51">
        <v>117.51394096943091</v>
      </c>
    </row>
    <row r="52" spans="1:17" x14ac:dyDescent="0.25">
      <c r="A52" s="53" t="s">
        <v>66</v>
      </c>
      <c r="B52" s="51">
        <v>107.24182964998205</v>
      </c>
      <c r="C52" s="51">
        <v>96.327650000000006</v>
      </c>
      <c r="D52" s="51">
        <v>97.201779999999999</v>
      </c>
      <c r="E52" s="51">
        <v>117.77009</v>
      </c>
      <c r="F52" s="51">
        <v>113.50288999999999</v>
      </c>
      <c r="G52" s="51">
        <v>106.1995950867253</v>
      </c>
      <c r="H52" s="51">
        <v>128.47042999999999</v>
      </c>
      <c r="I52" s="51">
        <v>136.90161000000001</v>
      </c>
      <c r="J52" s="51">
        <v>93.803659999999994</v>
      </c>
      <c r="K52" s="51">
        <v>95.859960000000001</v>
      </c>
      <c r="L52" s="51">
        <v>122.90988480619589</v>
      </c>
      <c r="M52" s="51">
        <v>116.17422868334008</v>
      </c>
      <c r="N52" s="51">
        <v>115.62524010408916</v>
      </c>
      <c r="O52" s="51">
        <v>119.1600673863293</v>
      </c>
      <c r="P52" s="51">
        <v>112.72746556705964</v>
      </c>
      <c r="Q52" s="51">
        <v>117.51394096943091</v>
      </c>
    </row>
    <row r="53" spans="1:17" x14ac:dyDescent="0.25">
      <c r="A53" s="53" t="s">
        <v>25</v>
      </c>
      <c r="B53" s="51">
        <v>0</v>
      </c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</row>
    <row r="54" spans="1:17" x14ac:dyDescent="0.25">
      <c r="A54" s="52" t="s">
        <v>24</v>
      </c>
      <c r="B54" s="51">
        <v>0</v>
      </c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2.1734964140696604</v>
      </c>
      <c r="N54" s="51">
        <v>2.4123062186926396</v>
      </c>
      <c r="O54" s="51">
        <v>1.910740056230793</v>
      </c>
      <c r="P54" s="51">
        <v>2.4838005482481549</v>
      </c>
      <c r="Q54" s="51">
        <v>0</v>
      </c>
    </row>
    <row r="55" spans="1:17" x14ac:dyDescent="0.25">
      <c r="A55" s="53" t="s">
        <v>23</v>
      </c>
      <c r="B55" s="51">
        <v>0</v>
      </c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2.1734964140696604</v>
      </c>
      <c r="N55" s="51">
        <v>2.4123062186926396</v>
      </c>
      <c r="O55" s="51">
        <v>1.910740056230793</v>
      </c>
      <c r="P55" s="51">
        <v>2.4838005482481549</v>
      </c>
      <c r="Q55" s="51">
        <v>0</v>
      </c>
    </row>
    <row r="56" spans="1:17" x14ac:dyDescent="0.25">
      <c r="A56" s="53" t="s">
        <v>74</v>
      </c>
      <c r="B56" s="51">
        <v>0</v>
      </c>
      <c r="C56" s="51">
        <v>0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</row>
    <row r="57" spans="1:17" x14ac:dyDescent="0.25">
      <c r="A57" s="53" t="s">
        <v>73</v>
      </c>
      <c r="B57" s="51">
        <v>0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</row>
    <row r="58" spans="1:17" x14ac:dyDescent="0.25">
      <c r="A58" s="53" t="s">
        <v>72</v>
      </c>
      <c r="B58" s="51">
        <v>0</v>
      </c>
      <c r="C58" s="5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</row>
    <row r="59" spans="1:17" x14ac:dyDescent="0.25">
      <c r="A59" s="53" t="s">
        <v>71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</row>
    <row r="60" spans="1:17" x14ac:dyDescent="0.25">
      <c r="A60" s="52" t="s">
        <v>22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</row>
    <row r="61" spans="1:17" x14ac:dyDescent="0.25">
      <c r="A61" s="63" t="s">
        <v>21</v>
      </c>
      <c r="B61" s="62">
        <v>175.8375159672662</v>
      </c>
      <c r="C61" s="62">
        <v>170.25975</v>
      </c>
      <c r="D61" s="62">
        <v>171.70170999999999</v>
      </c>
      <c r="E61" s="62">
        <v>179.04781</v>
      </c>
      <c r="F61" s="62">
        <v>182.50456</v>
      </c>
      <c r="G61" s="62">
        <v>148.66769189665268</v>
      </c>
      <c r="H61" s="62">
        <v>212.14985999999999</v>
      </c>
      <c r="I61" s="62">
        <v>197.59188</v>
      </c>
      <c r="J61" s="62">
        <v>189.79561000000001</v>
      </c>
      <c r="K61" s="62">
        <v>114.16313</v>
      </c>
      <c r="L61" s="62">
        <v>152.62275646026083</v>
      </c>
      <c r="M61" s="62">
        <v>159.83804100403577</v>
      </c>
      <c r="N61" s="62">
        <v>164.32363138324044</v>
      </c>
      <c r="O61" s="62">
        <v>161.81778991647008</v>
      </c>
      <c r="P61" s="62">
        <v>166.53527086089696</v>
      </c>
      <c r="Q61" s="62">
        <v>167.24107280951264</v>
      </c>
    </row>
    <row r="62" spans="1:17" x14ac:dyDescent="0.25">
      <c r="A62" s="191" t="s">
        <v>105</v>
      </c>
      <c r="B62" s="190">
        <f>SUM(B63:B64,B67)</f>
        <v>327.64726907014563</v>
      </c>
      <c r="C62" s="190">
        <f t="shared" ref="C62:Q62" si="44">SUM(C63:C64,C67)</f>
        <v>309.70569</v>
      </c>
      <c r="D62" s="190">
        <f t="shared" si="44"/>
        <v>321.99358000000001</v>
      </c>
      <c r="E62" s="190">
        <f t="shared" si="44"/>
        <v>352.89223000000004</v>
      </c>
      <c r="F62" s="190">
        <f t="shared" si="44"/>
        <v>340.10208</v>
      </c>
      <c r="G62" s="190">
        <f t="shared" si="44"/>
        <v>303.14227383681492</v>
      </c>
      <c r="H62" s="190">
        <f t="shared" si="44"/>
        <v>389.09736999999996</v>
      </c>
      <c r="I62" s="190">
        <f t="shared" si="44"/>
        <v>379.59646000000004</v>
      </c>
      <c r="J62" s="190">
        <f t="shared" si="44"/>
        <v>325.20165000000003</v>
      </c>
      <c r="K62" s="190">
        <f t="shared" si="44"/>
        <v>231.61312000000001</v>
      </c>
      <c r="L62" s="190">
        <f t="shared" si="44"/>
        <v>280.64407979633989</v>
      </c>
      <c r="M62" s="190">
        <f t="shared" si="44"/>
        <v>279.21282382099832</v>
      </c>
      <c r="N62" s="190">
        <f t="shared" si="44"/>
        <v>292.0108255785417</v>
      </c>
      <c r="O62" s="190">
        <f t="shared" si="44"/>
        <v>288.85984764269745</v>
      </c>
      <c r="P62" s="190">
        <f t="shared" si="44"/>
        <v>283.72848743184022</v>
      </c>
      <c r="Q62" s="190">
        <f t="shared" si="44"/>
        <v>286.73740047131849</v>
      </c>
    </row>
    <row r="63" spans="1:17" x14ac:dyDescent="0.25">
      <c r="A63" s="121" t="s">
        <v>44</v>
      </c>
      <c r="B63" s="120">
        <v>0</v>
      </c>
      <c r="C63" s="120">
        <v>0</v>
      </c>
      <c r="D63" s="120">
        <v>0</v>
      </c>
      <c r="E63" s="120">
        <v>0</v>
      </c>
      <c r="F63" s="120">
        <v>0</v>
      </c>
      <c r="G63" s="120">
        <v>0</v>
      </c>
      <c r="H63" s="120">
        <v>0</v>
      </c>
      <c r="I63" s="120">
        <v>0</v>
      </c>
      <c r="J63" s="120">
        <v>0</v>
      </c>
      <c r="K63" s="120">
        <v>0</v>
      </c>
      <c r="L63" s="120">
        <v>0</v>
      </c>
      <c r="M63" s="120">
        <v>0</v>
      </c>
      <c r="N63" s="120">
        <v>0</v>
      </c>
      <c r="O63" s="120">
        <v>0</v>
      </c>
      <c r="P63" s="120">
        <v>0</v>
      </c>
      <c r="Q63" s="120">
        <v>0</v>
      </c>
    </row>
    <row r="64" spans="1:17" x14ac:dyDescent="0.25">
      <c r="A64" s="179" t="s">
        <v>59</v>
      </c>
      <c r="B64" s="189">
        <f>SUM(B65:B66)</f>
        <v>0</v>
      </c>
      <c r="C64" s="189">
        <f t="shared" ref="C64:Q64" si="45">SUM(C65:C66)</f>
        <v>0</v>
      </c>
      <c r="D64" s="189">
        <f t="shared" si="45"/>
        <v>0</v>
      </c>
      <c r="E64" s="189">
        <f t="shared" si="45"/>
        <v>0</v>
      </c>
      <c r="F64" s="189">
        <f t="shared" si="45"/>
        <v>0</v>
      </c>
      <c r="G64" s="189">
        <f t="shared" si="45"/>
        <v>0</v>
      </c>
      <c r="H64" s="189">
        <f t="shared" si="45"/>
        <v>0</v>
      </c>
      <c r="I64" s="189">
        <f t="shared" si="45"/>
        <v>0</v>
      </c>
      <c r="J64" s="189">
        <f t="shared" si="45"/>
        <v>0</v>
      </c>
      <c r="K64" s="189">
        <f t="shared" si="45"/>
        <v>0</v>
      </c>
      <c r="L64" s="189">
        <f t="shared" si="45"/>
        <v>0</v>
      </c>
      <c r="M64" s="189">
        <f t="shared" si="45"/>
        <v>0</v>
      </c>
      <c r="N64" s="189">
        <f t="shared" si="45"/>
        <v>0</v>
      </c>
      <c r="O64" s="189">
        <f t="shared" si="45"/>
        <v>0</v>
      </c>
      <c r="P64" s="189">
        <f t="shared" si="45"/>
        <v>0</v>
      </c>
      <c r="Q64" s="189">
        <f t="shared" si="45"/>
        <v>0</v>
      </c>
    </row>
    <row r="65" spans="1:17" x14ac:dyDescent="0.25">
      <c r="A65" s="102" t="s">
        <v>43</v>
      </c>
      <c r="B65" s="189">
        <v>0</v>
      </c>
      <c r="C65" s="189">
        <v>0</v>
      </c>
      <c r="D65" s="189">
        <v>0</v>
      </c>
      <c r="E65" s="189">
        <v>0</v>
      </c>
      <c r="F65" s="189">
        <v>0</v>
      </c>
      <c r="G65" s="189">
        <v>0</v>
      </c>
      <c r="H65" s="189">
        <v>0</v>
      </c>
      <c r="I65" s="189">
        <v>0</v>
      </c>
      <c r="J65" s="189">
        <v>0</v>
      </c>
      <c r="K65" s="189">
        <v>0</v>
      </c>
      <c r="L65" s="189">
        <v>0</v>
      </c>
      <c r="M65" s="189">
        <v>0</v>
      </c>
      <c r="N65" s="189">
        <v>0</v>
      </c>
      <c r="O65" s="189">
        <v>0</v>
      </c>
      <c r="P65" s="189">
        <v>0</v>
      </c>
      <c r="Q65" s="189">
        <v>0</v>
      </c>
    </row>
    <row r="66" spans="1:17" x14ac:dyDescent="0.25">
      <c r="A66" s="102" t="s">
        <v>344</v>
      </c>
      <c r="B66" s="189">
        <v>0</v>
      </c>
      <c r="C66" s="189">
        <v>0</v>
      </c>
      <c r="D66" s="189">
        <v>0</v>
      </c>
      <c r="E66" s="189">
        <v>0</v>
      </c>
      <c r="F66" s="189">
        <v>0</v>
      </c>
      <c r="G66" s="189">
        <v>0</v>
      </c>
      <c r="H66" s="189">
        <v>0</v>
      </c>
      <c r="I66" s="189">
        <v>0</v>
      </c>
      <c r="J66" s="189">
        <v>0</v>
      </c>
      <c r="K66" s="189">
        <v>0</v>
      </c>
      <c r="L66" s="189">
        <v>0</v>
      </c>
      <c r="M66" s="189">
        <v>0</v>
      </c>
      <c r="N66" s="189">
        <v>0</v>
      </c>
      <c r="O66" s="189">
        <v>0</v>
      </c>
      <c r="P66" s="189">
        <v>0</v>
      </c>
      <c r="Q66" s="189">
        <v>0</v>
      </c>
    </row>
    <row r="67" spans="1:17" x14ac:dyDescent="0.25">
      <c r="A67" s="119" t="s">
        <v>42</v>
      </c>
      <c r="B67" s="118">
        <v>327.64726907014563</v>
      </c>
      <c r="C67" s="118">
        <v>309.70569</v>
      </c>
      <c r="D67" s="118">
        <v>321.99358000000001</v>
      </c>
      <c r="E67" s="118">
        <v>352.89223000000004</v>
      </c>
      <c r="F67" s="118">
        <v>340.10208</v>
      </c>
      <c r="G67" s="118">
        <v>303.14227383681492</v>
      </c>
      <c r="H67" s="118">
        <v>389.09736999999996</v>
      </c>
      <c r="I67" s="118">
        <v>379.59646000000004</v>
      </c>
      <c r="J67" s="118">
        <v>325.20165000000003</v>
      </c>
      <c r="K67" s="118">
        <v>231.61312000000001</v>
      </c>
      <c r="L67" s="118">
        <v>280.64407979633989</v>
      </c>
      <c r="M67" s="118">
        <v>279.21282382099832</v>
      </c>
      <c r="N67" s="118">
        <v>292.0108255785417</v>
      </c>
      <c r="O67" s="118">
        <v>288.85984764269745</v>
      </c>
      <c r="P67" s="118">
        <v>283.72848743184022</v>
      </c>
      <c r="Q67" s="118">
        <v>286.73740047131849</v>
      </c>
    </row>
    <row r="68" spans="1:17" x14ac:dyDescent="0.25">
      <c r="A68" s="123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</row>
    <row r="69" spans="1:17" x14ac:dyDescent="0.25">
      <c r="A69" s="31" t="s">
        <v>63</v>
      </c>
      <c r="B69" s="70">
        <f t="shared" ref="B69:Q69" si="46">SUM(B70:B71)</f>
        <v>483.04694900210609</v>
      </c>
      <c r="C69" s="70">
        <f t="shared" si="46"/>
        <v>454.13852195802406</v>
      </c>
      <c r="D69" s="70">
        <f t="shared" si="46"/>
        <v>482.78921508080003</v>
      </c>
      <c r="E69" s="70">
        <f t="shared" si="46"/>
        <v>550.63091082962399</v>
      </c>
      <c r="F69" s="70">
        <f t="shared" si="46"/>
        <v>497.18676117536404</v>
      </c>
      <c r="G69" s="70">
        <f t="shared" si="46"/>
        <v>503.26650975470341</v>
      </c>
      <c r="H69" s="70">
        <f t="shared" si="46"/>
        <v>569.78530355845999</v>
      </c>
      <c r="I69" s="70">
        <f t="shared" si="46"/>
        <v>578.00129828938805</v>
      </c>
      <c r="J69" s="70">
        <f t="shared" si="46"/>
        <v>470.72138128436802</v>
      </c>
      <c r="K69" s="70">
        <f t="shared" si="46"/>
        <v>386.84417913628812</v>
      </c>
      <c r="L69" s="70">
        <f t="shared" si="46"/>
        <v>399.92819355210713</v>
      </c>
      <c r="M69" s="70">
        <f t="shared" si="46"/>
        <v>384.51693994785614</v>
      </c>
      <c r="N69" s="70">
        <f t="shared" si="46"/>
        <v>415.51271308342098</v>
      </c>
      <c r="O69" s="70">
        <f t="shared" si="46"/>
        <v>382.95585295228676</v>
      </c>
      <c r="P69" s="70">
        <f t="shared" si="46"/>
        <v>373.98893111133759</v>
      </c>
      <c r="Q69" s="70">
        <f t="shared" si="46"/>
        <v>366.09532365701625</v>
      </c>
    </row>
    <row r="70" spans="1:17" x14ac:dyDescent="0.25">
      <c r="A70" s="55" t="s">
        <v>343</v>
      </c>
      <c r="B70" s="54">
        <v>421.48183900210608</v>
      </c>
      <c r="C70" s="54">
        <v>392.00101195802404</v>
      </c>
      <c r="D70" s="54">
        <v>421.58859508080002</v>
      </c>
      <c r="E70" s="54">
        <v>489.866360829624</v>
      </c>
      <c r="F70" s="54">
        <v>432.54414117536402</v>
      </c>
      <c r="G70" s="54">
        <v>428.38282975470338</v>
      </c>
      <c r="H70" s="54">
        <v>483.97883355846</v>
      </c>
      <c r="I70" s="54">
        <v>494.00009828938806</v>
      </c>
      <c r="J70" s="54">
        <v>390.42148128436804</v>
      </c>
      <c r="K70" s="54">
        <v>321.67727913628812</v>
      </c>
      <c r="L70" s="54">
        <v>310.17398355210713</v>
      </c>
      <c r="M70" s="54">
        <v>289.06877994785617</v>
      </c>
      <c r="N70" s="54">
        <v>319.96356308342098</v>
      </c>
      <c r="O70" s="54">
        <v>310.11169295228677</v>
      </c>
      <c r="P70" s="54">
        <v>285.92534111133756</v>
      </c>
      <c r="Q70" s="54">
        <v>282.29832365701623</v>
      </c>
    </row>
    <row r="71" spans="1:17" x14ac:dyDescent="0.25">
      <c r="A71" s="52" t="s">
        <v>106</v>
      </c>
      <c r="B71" s="51">
        <v>61.565109999999997</v>
      </c>
      <c r="C71" s="51">
        <v>62.137509999999999</v>
      </c>
      <c r="D71" s="51">
        <v>61.200620000000001</v>
      </c>
      <c r="E71" s="51">
        <v>60.76455</v>
      </c>
      <c r="F71" s="51">
        <v>64.642619999999994</v>
      </c>
      <c r="G71" s="51">
        <v>74.883679999999998</v>
      </c>
      <c r="H71" s="51">
        <v>85.806470000000004</v>
      </c>
      <c r="I71" s="51">
        <v>84.001199999999997</v>
      </c>
      <c r="J71" s="51">
        <v>80.299899999999994</v>
      </c>
      <c r="K71" s="51">
        <v>65.166899999999998</v>
      </c>
      <c r="L71" s="51">
        <v>89.75421</v>
      </c>
      <c r="M71" s="51">
        <v>95.448160000000001</v>
      </c>
      <c r="N71" s="51">
        <v>95.549149999999997</v>
      </c>
      <c r="O71" s="51">
        <v>72.844160000000002</v>
      </c>
      <c r="P71" s="51">
        <v>88.063590000000005</v>
      </c>
      <c r="Q71" s="51">
        <v>83.796999999999997</v>
      </c>
    </row>
    <row r="72" spans="1:17" x14ac:dyDescent="0.25">
      <c r="A72" s="50" t="s">
        <v>105</v>
      </c>
      <c r="B72" s="38">
        <f t="shared" ref="B72:Q72" si="47">SUM(B73:B74,B77)</f>
        <v>483.04694900210603</v>
      </c>
      <c r="C72" s="38">
        <f t="shared" si="47"/>
        <v>454.13852195802394</v>
      </c>
      <c r="D72" s="38">
        <f t="shared" si="47"/>
        <v>482.78921508080003</v>
      </c>
      <c r="E72" s="38">
        <f t="shared" si="47"/>
        <v>550.6309108296241</v>
      </c>
      <c r="F72" s="38">
        <f t="shared" si="47"/>
        <v>497.18676117536393</v>
      </c>
      <c r="G72" s="38">
        <f t="shared" si="47"/>
        <v>503.26650975470329</v>
      </c>
      <c r="H72" s="38">
        <f t="shared" si="47"/>
        <v>569.78530355845976</v>
      </c>
      <c r="I72" s="38">
        <f t="shared" si="47"/>
        <v>578.00129828938805</v>
      </c>
      <c r="J72" s="38">
        <f t="shared" si="47"/>
        <v>470.72138128436808</v>
      </c>
      <c r="K72" s="38">
        <f t="shared" si="47"/>
        <v>386.84417913628806</v>
      </c>
      <c r="L72" s="38">
        <f t="shared" si="47"/>
        <v>399.92819355210702</v>
      </c>
      <c r="M72" s="38">
        <f t="shared" si="47"/>
        <v>384.51693994785614</v>
      </c>
      <c r="N72" s="38">
        <f t="shared" si="47"/>
        <v>415.51271308342092</v>
      </c>
      <c r="O72" s="38">
        <f t="shared" si="47"/>
        <v>382.95585295228665</v>
      </c>
      <c r="P72" s="38">
        <f t="shared" si="47"/>
        <v>373.98893111133748</v>
      </c>
      <c r="Q72" s="38">
        <f t="shared" si="47"/>
        <v>366.09532365701625</v>
      </c>
    </row>
    <row r="73" spans="1:17" x14ac:dyDescent="0.25">
      <c r="A73" s="121" t="s">
        <v>44</v>
      </c>
      <c r="B73" s="120">
        <f>NFM_emi!B$5</f>
        <v>0</v>
      </c>
      <c r="C73" s="120">
        <f>NFM_emi!C$5</f>
        <v>0</v>
      </c>
      <c r="D73" s="120">
        <f>NFM_emi!D$5</f>
        <v>0</v>
      </c>
      <c r="E73" s="120">
        <f>NFM_emi!E$5</f>
        <v>0</v>
      </c>
      <c r="F73" s="120">
        <f>NFM_emi!F$5</f>
        <v>0</v>
      </c>
      <c r="G73" s="120">
        <f>NFM_emi!G$5</f>
        <v>0</v>
      </c>
      <c r="H73" s="120">
        <f>NFM_emi!H$5</f>
        <v>0</v>
      </c>
      <c r="I73" s="120">
        <f>NFM_emi!I$5</f>
        <v>0</v>
      </c>
      <c r="J73" s="120">
        <f>NFM_emi!J$5</f>
        <v>0</v>
      </c>
      <c r="K73" s="120">
        <f>NFM_emi!K$5</f>
        <v>0</v>
      </c>
      <c r="L73" s="120">
        <f>NFM_emi!L$5</f>
        <v>0</v>
      </c>
      <c r="M73" s="120">
        <f>NFM_emi!M$5</f>
        <v>0</v>
      </c>
      <c r="N73" s="120">
        <f>NFM_emi!N$5</f>
        <v>0</v>
      </c>
      <c r="O73" s="120">
        <f>NFM_emi!O$5</f>
        <v>0</v>
      </c>
      <c r="P73" s="120">
        <f>NFM_emi!P$5</f>
        <v>0</v>
      </c>
      <c r="Q73" s="120">
        <f>NFM_emi!Q$5</f>
        <v>0</v>
      </c>
    </row>
    <row r="74" spans="1:17" x14ac:dyDescent="0.25">
      <c r="A74" s="179" t="s">
        <v>59</v>
      </c>
      <c r="B74" s="189">
        <f>SUM(B75:B76)</f>
        <v>0</v>
      </c>
      <c r="C74" s="189">
        <f t="shared" ref="C74:Q74" si="48">SUM(C75:C76)</f>
        <v>0</v>
      </c>
      <c r="D74" s="189">
        <f t="shared" si="48"/>
        <v>0</v>
      </c>
      <c r="E74" s="189">
        <f t="shared" si="48"/>
        <v>0</v>
      </c>
      <c r="F74" s="189">
        <f t="shared" si="48"/>
        <v>0</v>
      </c>
      <c r="G74" s="189">
        <f t="shared" si="48"/>
        <v>0</v>
      </c>
      <c r="H74" s="189">
        <f t="shared" si="48"/>
        <v>0</v>
      </c>
      <c r="I74" s="189">
        <f t="shared" si="48"/>
        <v>0</v>
      </c>
      <c r="J74" s="189">
        <f t="shared" si="48"/>
        <v>0</v>
      </c>
      <c r="K74" s="189">
        <f t="shared" si="48"/>
        <v>0</v>
      </c>
      <c r="L74" s="189">
        <f t="shared" si="48"/>
        <v>0</v>
      </c>
      <c r="M74" s="189">
        <f t="shared" si="48"/>
        <v>0</v>
      </c>
      <c r="N74" s="189">
        <f t="shared" si="48"/>
        <v>0</v>
      </c>
      <c r="O74" s="189">
        <f t="shared" si="48"/>
        <v>0</v>
      </c>
      <c r="P74" s="189">
        <f t="shared" si="48"/>
        <v>0</v>
      </c>
      <c r="Q74" s="189">
        <f t="shared" si="48"/>
        <v>0</v>
      </c>
    </row>
    <row r="75" spans="1:17" x14ac:dyDescent="0.25">
      <c r="A75" s="102" t="s">
        <v>43</v>
      </c>
      <c r="B75" s="189">
        <f>NFM_emi!B$33</f>
        <v>0</v>
      </c>
      <c r="C75" s="189">
        <f>NFM_emi!C$33</f>
        <v>0</v>
      </c>
      <c r="D75" s="189">
        <f>NFM_emi!D$33</f>
        <v>0</v>
      </c>
      <c r="E75" s="189">
        <f>NFM_emi!E$33</f>
        <v>0</v>
      </c>
      <c r="F75" s="189">
        <f>NFM_emi!F$33</f>
        <v>0</v>
      </c>
      <c r="G75" s="189">
        <f>NFM_emi!G$33</f>
        <v>0</v>
      </c>
      <c r="H75" s="189">
        <f>NFM_emi!H$33</f>
        <v>0</v>
      </c>
      <c r="I75" s="189">
        <f>NFM_emi!I$33</f>
        <v>0</v>
      </c>
      <c r="J75" s="189">
        <f>NFM_emi!J$33</f>
        <v>0</v>
      </c>
      <c r="K75" s="189">
        <f>NFM_emi!K$33</f>
        <v>0</v>
      </c>
      <c r="L75" s="189">
        <f>NFM_emi!L$33</f>
        <v>0</v>
      </c>
      <c r="M75" s="189">
        <f>NFM_emi!M$33</f>
        <v>0</v>
      </c>
      <c r="N75" s="189">
        <f>NFM_emi!N$33</f>
        <v>0</v>
      </c>
      <c r="O75" s="189">
        <f>NFM_emi!O$33</f>
        <v>0</v>
      </c>
      <c r="P75" s="189">
        <f>NFM_emi!P$33</f>
        <v>0</v>
      </c>
      <c r="Q75" s="189">
        <f>NFM_emi!Q$33</f>
        <v>0</v>
      </c>
    </row>
    <row r="76" spans="1:17" x14ac:dyDescent="0.25">
      <c r="A76" s="102" t="s">
        <v>344</v>
      </c>
      <c r="B76" s="189">
        <f>NFM_emi!B$70</f>
        <v>0</v>
      </c>
      <c r="C76" s="189">
        <f>NFM_emi!C$70</f>
        <v>0</v>
      </c>
      <c r="D76" s="189">
        <f>NFM_emi!D$70</f>
        <v>0</v>
      </c>
      <c r="E76" s="189">
        <f>NFM_emi!E$70</f>
        <v>0</v>
      </c>
      <c r="F76" s="189">
        <f>NFM_emi!F$70</f>
        <v>0</v>
      </c>
      <c r="G76" s="189">
        <f>NFM_emi!G$70</f>
        <v>0</v>
      </c>
      <c r="H76" s="189">
        <f>NFM_emi!H$70</f>
        <v>0</v>
      </c>
      <c r="I76" s="189">
        <f>NFM_emi!I$70</f>
        <v>0</v>
      </c>
      <c r="J76" s="189">
        <f>NFM_emi!J$70</f>
        <v>0</v>
      </c>
      <c r="K76" s="189">
        <f>NFM_emi!K$70</f>
        <v>0</v>
      </c>
      <c r="L76" s="189">
        <f>NFM_emi!L$70</f>
        <v>0</v>
      </c>
      <c r="M76" s="189">
        <f>NFM_emi!M$70</f>
        <v>0</v>
      </c>
      <c r="N76" s="189">
        <f>NFM_emi!N$70</f>
        <v>0</v>
      </c>
      <c r="O76" s="189">
        <f>NFM_emi!O$70</f>
        <v>0</v>
      </c>
      <c r="P76" s="189">
        <f>NFM_emi!P$70</f>
        <v>0</v>
      </c>
      <c r="Q76" s="189">
        <f>NFM_emi!Q$70</f>
        <v>0</v>
      </c>
    </row>
    <row r="77" spans="1:17" x14ac:dyDescent="0.25">
      <c r="A77" s="119" t="s">
        <v>42</v>
      </c>
      <c r="B77" s="118">
        <f>NFM_emi!B$112</f>
        <v>483.04694900210603</v>
      </c>
      <c r="C77" s="118">
        <f>NFM_emi!C$112</f>
        <v>454.13852195802394</v>
      </c>
      <c r="D77" s="118">
        <f>NFM_emi!D$112</f>
        <v>482.78921508080003</v>
      </c>
      <c r="E77" s="118">
        <f>NFM_emi!E$112</f>
        <v>550.6309108296241</v>
      </c>
      <c r="F77" s="118">
        <f>NFM_emi!F$112</f>
        <v>497.18676117536393</v>
      </c>
      <c r="G77" s="118">
        <f>NFM_emi!G$112</f>
        <v>503.26650975470329</v>
      </c>
      <c r="H77" s="118">
        <f>NFM_emi!H$112</f>
        <v>569.78530355845976</v>
      </c>
      <c r="I77" s="118">
        <f>NFM_emi!I$112</f>
        <v>578.00129828938805</v>
      </c>
      <c r="J77" s="118">
        <f>NFM_emi!J$112</f>
        <v>470.72138128436808</v>
      </c>
      <c r="K77" s="118">
        <f>NFM_emi!K$112</f>
        <v>386.84417913628806</v>
      </c>
      <c r="L77" s="118">
        <f>NFM_emi!L$112</f>
        <v>399.92819355210702</v>
      </c>
      <c r="M77" s="118">
        <f>NFM_emi!M$112</f>
        <v>384.51693994785614</v>
      </c>
      <c r="N77" s="118">
        <f>NFM_emi!N$112</f>
        <v>415.51271308342092</v>
      </c>
      <c r="O77" s="118">
        <f>NFM_emi!O$112</f>
        <v>382.95585295228665</v>
      </c>
      <c r="P77" s="118">
        <f>NFM_emi!P$112</f>
        <v>373.98893111133748</v>
      </c>
      <c r="Q77" s="118">
        <f>NFM_emi!Q$112</f>
        <v>366.09532365701625</v>
      </c>
    </row>
    <row r="78" spans="1:17" x14ac:dyDescent="0.25">
      <c r="A78" s="117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</row>
    <row r="79" spans="1:17" x14ac:dyDescent="0.25">
      <c r="A79" s="39" t="s">
        <v>104</v>
      </c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</row>
    <row r="80" spans="1:17" x14ac:dyDescent="0.25">
      <c r="A80" s="110" t="s">
        <v>44</v>
      </c>
      <c r="B80" s="187" t="str">
        <f t="shared" ref="B80:Q80" si="49">IF(B$4=0,"",B$4/B$11*1000)</f>
        <v/>
      </c>
      <c r="C80" s="187" t="str">
        <f t="shared" si="49"/>
        <v/>
      </c>
      <c r="D80" s="187" t="str">
        <f t="shared" si="49"/>
        <v/>
      </c>
      <c r="E80" s="187" t="str">
        <f t="shared" si="49"/>
        <v/>
      </c>
      <c r="F80" s="187" t="str">
        <f t="shared" si="49"/>
        <v/>
      </c>
      <c r="G80" s="187" t="str">
        <f t="shared" si="49"/>
        <v/>
      </c>
      <c r="H80" s="187" t="str">
        <f t="shared" si="49"/>
        <v/>
      </c>
      <c r="I80" s="187" t="str">
        <f t="shared" si="49"/>
        <v/>
      </c>
      <c r="J80" s="187" t="str">
        <f t="shared" si="49"/>
        <v/>
      </c>
      <c r="K80" s="187" t="str">
        <f t="shared" si="49"/>
        <v/>
      </c>
      <c r="L80" s="187" t="str">
        <f t="shared" si="49"/>
        <v/>
      </c>
      <c r="M80" s="187" t="str">
        <f t="shared" si="49"/>
        <v/>
      </c>
      <c r="N80" s="187" t="str">
        <f t="shared" si="49"/>
        <v/>
      </c>
      <c r="O80" s="187" t="str">
        <f t="shared" si="49"/>
        <v/>
      </c>
      <c r="P80" s="187" t="str">
        <f t="shared" si="49"/>
        <v/>
      </c>
      <c r="Q80" s="187" t="str">
        <f t="shared" si="49"/>
        <v/>
      </c>
    </row>
    <row r="81" spans="1:17" x14ac:dyDescent="0.25">
      <c r="A81" s="180" t="s">
        <v>59</v>
      </c>
      <c r="B81" s="186" t="str">
        <f t="shared" ref="B81:Q81" si="50">IF(B$5=0,"",B$5/B$12*1000)</f>
        <v/>
      </c>
      <c r="C81" s="186" t="str">
        <f t="shared" si="50"/>
        <v/>
      </c>
      <c r="D81" s="186" t="str">
        <f t="shared" si="50"/>
        <v/>
      </c>
      <c r="E81" s="186" t="str">
        <f t="shared" si="50"/>
        <v/>
      </c>
      <c r="F81" s="186" t="str">
        <f t="shared" si="50"/>
        <v/>
      </c>
      <c r="G81" s="186" t="str">
        <f t="shared" si="50"/>
        <v/>
      </c>
      <c r="H81" s="186" t="str">
        <f t="shared" si="50"/>
        <v/>
      </c>
      <c r="I81" s="186" t="str">
        <f t="shared" si="50"/>
        <v/>
      </c>
      <c r="J81" s="186" t="str">
        <f t="shared" si="50"/>
        <v/>
      </c>
      <c r="K81" s="186" t="str">
        <f t="shared" si="50"/>
        <v/>
      </c>
      <c r="L81" s="186" t="str">
        <f t="shared" si="50"/>
        <v/>
      </c>
      <c r="M81" s="186" t="str">
        <f t="shared" si="50"/>
        <v/>
      </c>
      <c r="N81" s="186" t="str">
        <f t="shared" si="50"/>
        <v/>
      </c>
      <c r="O81" s="186" t="str">
        <f t="shared" si="50"/>
        <v/>
      </c>
      <c r="P81" s="186" t="str">
        <f t="shared" si="50"/>
        <v/>
      </c>
      <c r="Q81" s="186" t="str">
        <f t="shared" si="50"/>
        <v/>
      </c>
    </row>
    <row r="82" spans="1:17" x14ac:dyDescent="0.25">
      <c r="A82" s="108" t="s">
        <v>42</v>
      </c>
      <c r="B82" s="185">
        <f t="shared" ref="B82:Q82" si="51">IF(B$8=0,"",B$8/B$15*1000)</f>
        <v>568.12071322637235</v>
      </c>
      <c r="C82" s="185">
        <f t="shared" si="51"/>
        <v>472.89617191782105</v>
      </c>
      <c r="D82" s="185">
        <f t="shared" si="51"/>
        <v>501.65079213525843</v>
      </c>
      <c r="E82" s="185">
        <f t="shared" si="51"/>
        <v>509.98021317097721</v>
      </c>
      <c r="F82" s="185">
        <f t="shared" si="51"/>
        <v>623.77862499737125</v>
      </c>
      <c r="G82" s="185">
        <f t="shared" si="51"/>
        <v>630.33613171494915</v>
      </c>
      <c r="H82" s="185">
        <f t="shared" si="51"/>
        <v>619.48318157538893</v>
      </c>
      <c r="I82" s="185">
        <f t="shared" si="51"/>
        <v>707.60601658311271</v>
      </c>
      <c r="J82" s="185">
        <f t="shared" si="51"/>
        <v>564.42547500204546</v>
      </c>
      <c r="K82" s="185">
        <f t="shared" si="51"/>
        <v>530.31784205007477</v>
      </c>
      <c r="L82" s="185">
        <f t="shared" si="51"/>
        <v>561.2026493849811</v>
      </c>
      <c r="M82" s="185">
        <f t="shared" si="51"/>
        <v>538.1459087078232</v>
      </c>
      <c r="N82" s="185">
        <f t="shared" si="51"/>
        <v>530.2253168929725</v>
      </c>
      <c r="O82" s="185">
        <f t="shared" si="51"/>
        <v>490.10267144698003</v>
      </c>
      <c r="P82" s="185">
        <f t="shared" si="51"/>
        <v>438.19660968490575</v>
      </c>
      <c r="Q82" s="185">
        <f t="shared" si="51"/>
        <v>420.88866857371386</v>
      </c>
    </row>
    <row r="83" spans="1:17" x14ac:dyDescent="0.25">
      <c r="A83" s="184" t="s">
        <v>103</v>
      </c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</row>
    <row r="84" spans="1:17" x14ac:dyDescent="0.25">
      <c r="A84" s="110" t="s">
        <v>44</v>
      </c>
      <c r="B84" s="113" t="str">
        <f t="shared" ref="B84:Q84" si="52">IF(B$63=0,"",B$63/B$11)</f>
        <v/>
      </c>
      <c r="C84" s="113" t="str">
        <f t="shared" si="52"/>
        <v/>
      </c>
      <c r="D84" s="113" t="str">
        <f t="shared" si="52"/>
        <v/>
      </c>
      <c r="E84" s="113" t="str">
        <f t="shared" si="52"/>
        <v/>
      </c>
      <c r="F84" s="113" t="str">
        <f t="shared" si="52"/>
        <v/>
      </c>
      <c r="G84" s="113" t="str">
        <f t="shared" si="52"/>
        <v/>
      </c>
      <c r="H84" s="113" t="str">
        <f t="shared" si="52"/>
        <v/>
      </c>
      <c r="I84" s="113" t="str">
        <f t="shared" si="52"/>
        <v/>
      </c>
      <c r="J84" s="113" t="str">
        <f t="shared" si="52"/>
        <v/>
      </c>
      <c r="K84" s="113" t="str">
        <f t="shared" si="52"/>
        <v/>
      </c>
      <c r="L84" s="113" t="str">
        <f t="shared" si="52"/>
        <v/>
      </c>
      <c r="M84" s="113" t="str">
        <f t="shared" si="52"/>
        <v/>
      </c>
      <c r="N84" s="113" t="str">
        <f t="shared" si="52"/>
        <v/>
      </c>
      <c r="O84" s="113" t="str">
        <f t="shared" si="52"/>
        <v/>
      </c>
      <c r="P84" s="113" t="str">
        <f t="shared" si="52"/>
        <v/>
      </c>
      <c r="Q84" s="113" t="str">
        <f t="shared" si="52"/>
        <v/>
      </c>
    </row>
    <row r="85" spans="1:17" x14ac:dyDescent="0.25">
      <c r="A85" s="180" t="s">
        <v>59</v>
      </c>
      <c r="B85" s="182" t="str">
        <f t="shared" ref="B85:Q85" si="53">IF(B$64=0,"",B$64/B$12)</f>
        <v/>
      </c>
      <c r="C85" s="182" t="str">
        <f t="shared" si="53"/>
        <v/>
      </c>
      <c r="D85" s="182" t="str">
        <f t="shared" si="53"/>
        <v/>
      </c>
      <c r="E85" s="182" t="str">
        <f t="shared" si="53"/>
        <v/>
      </c>
      <c r="F85" s="182" t="str">
        <f t="shared" si="53"/>
        <v/>
      </c>
      <c r="G85" s="182" t="str">
        <f t="shared" si="53"/>
        <v/>
      </c>
      <c r="H85" s="182" t="str">
        <f t="shared" si="53"/>
        <v/>
      </c>
      <c r="I85" s="182" t="str">
        <f t="shared" si="53"/>
        <v/>
      </c>
      <c r="J85" s="182" t="str">
        <f t="shared" si="53"/>
        <v/>
      </c>
      <c r="K85" s="182" t="str">
        <f t="shared" si="53"/>
        <v/>
      </c>
      <c r="L85" s="182" t="str">
        <f t="shared" si="53"/>
        <v/>
      </c>
      <c r="M85" s="182" t="str">
        <f t="shared" si="53"/>
        <v/>
      </c>
      <c r="N85" s="182" t="str">
        <f t="shared" si="53"/>
        <v/>
      </c>
      <c r="O85" s="182" t="str">
        <f t="shared" si="53"/>
        <v/>
      </c>
      <c r="P85" s="182" t="str">
        <f t="shared" si="53"/>
        <v/>
      </c>
      <c r="Q85" s="182" t="str">
        <f t="shared" si="53"/>
        <v/>
      </c>
    </row>
    <row r="86" spans="1:17" x14ac:dyDescent="0.25">
      <c r="A86" s="179" t="s">
        <v>43</v>
      </c>
      <c r="B86" s="182" t="str">
        <f t="shared" ref="B86:Q86" si="54">IF(B$65=0,"",B$65/B$13)</f>
        <v/>
      </c>
      <c r="C86" s="182" t="str">
        <f t="shared" si="54"/>
        <v/>
      </c>
      <c r="D86" s="182" t="str">
        <f t="shared" si="54"/>
        <v/>
      </c>
      <c r="E86" s="182" t="str">
        <f t="shared" si="54"/>
        <v/>
      </c>
      <c r="F86" s="182" t="str">
        <f t="shared" si="54"/>
        <v/>
      </c>
      <c r="G86" s="182" t="str">
        <f t="shared" si="54"/>
        <v/>
      </c>
      <c r="H86" s="182" t="str">
        <f t="shared" si="54"/>
        <v/>
      </c>
      <c r="I86" s="182" t="str">
        <f t="shared" si="54"/>
        <v/>
      </c>
      <c r="J86" s="182" t="str">
        <f t="shared" si="54"/>
        <v/>
      </c>
      <c r="K86" s="182" t="str">
        <f t="shared" si="54"/>
        <v/>
      </c>
      <c r="L86" s="182" t="str">
        <f t="shared" si="54"/>
        <v/>
      </c>
      <c r="M86" s="182" t="str">
        <f t="shared" si="54"/>
        <v/>
      </c>
      <c r="N86" s="182" t="str">
        <f t="shared" si="54"/>
        <v/>
      </c>
      <c r="O86" s="182" t="str">
        <f t="shared" si="54"/>
        <v/>
      </c>
      <c r="P86" s="182" t="str">
        <f t="shared" si="54"/>
        <v/>
      </c>
      <c r="Q86" s="182" t="str">
        <f t="shared" si="54"/>
        <v/>
      </c>
    </row>
    <row r="87" spans="1:17" x14ac:dyDescent="0.25">
      <c r="A87" s="179" t="s">
        <v>344</v>
      </c>
      <c r="B87" s="182" t="str">
        <f t="shared" ref="B87:Q87" si="55">IF(B$66=0,"",B$66/B$14)</f>
        <v/>
      </c>
      <c r="C87" s="182" t="str">
        <f t="shared" si="55"/>
        <v/>
      </c>
      <c r="D87" s="182" t="str">
        <f t="shared" si="55"/>
        <v/>
      </c>
      <c r="E87" s="182" t="str">
        <f t="shared" si="55"/>
        <v/>
      </c>
      <c r="F87" s="182" t="str">
        <f t="shared" si="55"/>
        <v/>
      </c>
      <c r="G87" s="182" t="str">
        <f t="shared" si="55"/>
        <v/>
      </c>
      <c r="H87" s="182" t="str">
        <f t="shared" si="55"/>
        <v/>
      </c>
      <c r="I87" s="182" t="str">
        <f t="shared" si="55"/>
        <v/>
      </c>
      <c r="J87" s="182" t="str">
        <f t="shared" si="55"/>
        <v/>
      </c>
      <c r="K87" s="182" t="str">
        <f t="shared" si="55"/>
        <v/>
      </c>
      <c r="L87" s="182" t="str">
        <f t="shared" si="55"/>
        <v/>
      </c>
      <c r="M87" s="182" t="str">
        <f t="shared" si="55"/>
        <v/>
      </c>
      <c r="N87" s="182" t="str">
        <f t="shared" si="55"/>
        <v/>
      </c>
      <c r="O87" s="182" t="str">
        <f t="shared" si="55"/>
        <v/>
      </c>
      <c r="P87" s="182" t="str">
        <f t="shared" si="55"/>
        <v/>
      </c>
      <c r="Q87" s="182" t="str">
        <f t="shared" si="55"/>
        <v/>
      </c>
    </row>
    <row r="88" spans="1:17" x14ac:dyDescent="0.25">
      <c r="A88" s="108" t="s">
        <v>42</v>
      </c>
      <c r="B88" s="112">
        <f t="shared" ref="B88:Q88" si="56">IF(B$67=0,"",B$67/B$15)</f>
        <v>0.16428088299273594</v>
      </c>
      <c r="C88" s="112">
        <f t="shared" si="56"/>
        <v>0.15573273495248152</v>
      </c>
      <c r="D88" s="112">
        <f t="shared" si="56"/>
        <v>0.16281488960053936</v>
      </c>
      <c r="E88" s="112">
        <f t="shared" si="56"/>
        <v>0.18427792689295042</v>
      </c>
      <c r="F88" s="112">
        <f t="shared" si="56"/>
        <v>0.18096953529620433</v>
      </c>
      <c r="G88" s="112">
        <f t="shared" si="56"/>
        <v>0.16402915093166762</v>
      </c>
      <c r="H88" s="112">
        <f t="shared" si="56"/>
        <v>0.20762194692469135</v>
      </c>
      <c r="I88" s="112">
        <f t="shared" si="56"/>
        <v>0.20253786148756805</v>
      </c>
      <c r="J88" s="112">
        <f t="shared" si="56"/>
        <v>0.17430232080325878</v>
      </c>
      <c r="K88" s="112">
        <f t="shared" si="56"/>
        <v>0.18051526550971628</v>
      </c>
      <c r="L88" s="112">
        <f t="shared" si="56"/>
        <v>0.14945631146734945</v>
      </c>
      <c r="M88" s="112">
        <f t="shared" si="56"/>
        <v>0.14303478892716284</v>
      </c>
      <c r="N88" s="112">
        <f t="shared" si="56"/>
        <v>0.1546674608209051</v>
      </c>
      <c r="O88" s="112">
        <f t="shared" si="56"/>
        <v>0.15429723179461433</v>
      </c>
      <c r="P88" s="112">
        <f t="shared" si="56"/>
        <v>0.14767270338229019</v>
      </c>
      <c r="Q88" s="112">
        <f t="shared" si="56"/>
        <v>0.14541457960610996</v>
      </c>
    </row>
    <row r="89" spans="1:17" x14ac:dyDescent="0.25">
      <c r="A89" s="184" t="s">
        <v>102</v>
      </c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</row>
    <row r="90" spans="1:17" x14ac:dyDescent="0.25">
      <c r="A90" s="110" t="s">
        <v>44</v>
      </c>
      <c r="B90" s="113" t="str">
        <f>IF(NFM_ued!B$5=0,"",NFM_ued!B$5/B$11)</f>
        <v/>
      </c>
      <c r="C90" s="113" t="str">
        <f>IF(NFM_ued!C$5=0,"",NFM_ued!C$5/C$11)</f>
        <v/>
      </c>
      <c r="D90" s="113" t="str">
        <f>IF(NFM_ued!D$5=0,"",NFM_ued!D$5/D$11)</f>
        <v/>
      </c>
      <c r="E90" s="113" t="str">
        <f>IF(NFM_ued!E$5=0,"",NFM_ued!E$5/E$11)</f>
        <v/>
      </c>
      <c r="F90" s="113" t="str">
        <f>IF(NFM_ued!F$5=0,"",NFM_ued!F$5/F$11)</f>
        <v/>
      </c>
      <c r="G90" s="113" t="str">
        <f>IF(NFM_ued!G$5=0,"",NFM_ued!G$5/G$11)</f>
        <v/>
      </c>
      <c r="H90" s="113" t="str">
        <f>IF(NFM_ued!H$5=0,"",NFM_ued!H$5/H$11)</f>
        <v/>
      </c>
      <c r="I90" s="113" t="str">
        <f>IF(NFM_ued!I$5=0,"",NFM_ued!I$5/I$11)</f>
        <v/>
      </c>
      <c r="J90" s="113" t="str">
        <f>IF(NFM_ued!J$5=0,"",NFM_ued!J$5/J$11)</f>
        <v/>
      </c>
      <c r="K90" s="113" t="str">
        <f>IF(NFM_ued!K$5=0,"",NFM_ued!K$5/K$11)</f>
        <v/>
      </c>
      <c r="L90" s="113" t="str">
        <f>IF(NFM_ued!L$5=0,"",NFM_ued!L$5/L$11)</f>
        <v/>
      </c>
      <c r="M90" s="113" t="str">
        <f>IF(NFM_ued!M$5=0,"",NFM_ued!M$5/M$11)</f>
        <v/>
      </c>
      <c r="N90" s="113" t="str">
        <f>IF(NFM_ued!N$5=0,"",NFM_ued!N$5/N$11)</f>
        <v/>
      </c>
      <c r="O90" s="113" t="str">
        <f>IF(NFM_ued!O$5=0,"",NFM_ued!O$5/O$11)</f>
        <v/>
      </c>
      <c r="P90" s="113" t="str">
        <f>IF(NFM_ued!P$5=0,"",NFM_ued!P$5/P$11)</f>
        <v/>
      </c>
      <c r="Q90" s="113" t="str">
        <f>IF(NFM_ued!Q$5=0,"",NFM_ued!Q$5/Q$11)</f>
        <v/>
      </c>
    </row>
    <row r="91" spans="1:17" x14ac:dyDescent="0.25">
      <c r="A91" s="180" t="s">
        <v>59</v>
      </c>
      <c r="B91" s="182" t="str">
        <f>IF(SUM(NFM_ued!B$33,NFM_ued!B$70)=0,"",SUM(NFM_ued!B$33,NFM_ued!B$70)/B$12)</f>
        <v/>
      </c>
      <c r="C91" s="182" t="str">
        <f>IF(SUM(NFM_ued!C$33,NFM_ued!C$70)=0,"",SUM(NFM_ued!C$33,NFM_ued!C$70)/C$12)</f>
        <v/>
      </c>
      <c r="D91" s="182" t="str">
        <f>IF(SUM(NFM_ued!D$33,NFM_ued!D$70)=0,"",SUM(NFM_ued!D$33,NFM_ued!D$70)/D$12)</f>
        <v/>
      </c>
      <c r="E91" s="182" t="str">
        <f>IF(SUM(NFM_ued!E$33,NFM_ued!E$70)=0,"",SUM(NFM_ued!E$33,NFM_ued!E$70)/E$12)</f>
        <v/>
      </c>
      <c r="F91" s="182" t="str">
        <f>IF(SUM(NFM_ued!F$33,NFM_ued!F$70)=0,"",SUM(NFM_ued!F$33,NFM_ued!F$70)/F$12)</f>
        <v/>
      </c>
      <c r="G91" s="182" t="str">
        <f>IF(SUM(NFM_ued!G$33,NFM_ued!G$70)=0,"",SUM(NFM_ued!G$33,NFM_ued!G$70)/G$12)</f>
        <v/>
      </c>
      <c r="H91" s="182" t="str">
        <f>IF(SUM(NFM_ued!H$33,NFM_ued!H$70)=0,"",SUM(NFM_ued!H$33,NFM_ued!H$70)/H$12)</f>
        <v/>
      </c>
      <c r="I91" s="182" t="str">
        <f>IF(SUM(NFM_ued!I$33,NFM_ued!I$70)=0,"",SUM(NFM_ued!I$33,NFM_ued!I$70)/I$12)</f>
        <v/>
      </c>
      <c r="J91" s="182" t="str">
        <f>IF(SUM(NFM_ued!J$33,NFM_ued!J$70)=0,"",SUM(NFM_ued!J$33,NFM_ued!J$70)/J$12)</f>
        <v/>
      </c>
      <c r="K91" s="182" t="str">
        <f>IF(SUM(NFM_ued!K$33,NFM_ued!K$70)=0,"",SUM(NFM_ued!K$33,NFM_ued!K$70)/K$12)</f>
        <v/>
      </c>
      <c r="L91" s="182" t="str">
        <f>IF(SUM(NFM_ued!L$33,NFM_ued!L$70)=0,"",SUM(NFM_ued!L$33,NFM_ued!L$70)/L$12)</f>
        <v/>
      </c>
      <c r="M91" s="182" t="str">
        <f>IF(SUM(NFM_ued!M$33,NFM_ued!M$70)=0,"",SUM(NFM_ued!M$33,NFM_ued!M$70)/M$12)</f>
        <v/>
      </c>
      <c r="N91" s="182" t="str">
        <f>IF(SUM(NFM_ued!N$33,NFM_ued!N$70)=0,"",SUM(NFM_ued!N$33,NFM_ued!N$70)/N$12)</f>
        <v/>
      </c>
      <c r="O91" s="182" t="str">
        <f>IF(SUM(NFM_ued!O$33,NFM_ued!O$70)=0,"",SUM(NFM_ued!O$33,NFM_ued!O$70)/O$12)</f>
        <v/>
      </c>
      <c r="P91" s="182" t="str">
        <f>IF(SUM(NFM_ued!P$33,NFM_ued!P$70)=0,"",SUM(NFM_ued!P$33,NFM_ued!P$70)/P$12)</f>
        <v/>
      </c>
      <c r="Q91" s="182" t="str">
        <f>IF(SUM(NFM_ued!Q$33,NFM_ued!Q$70)=0,"",SUM(NFM_ued!Q$33,NFM_ued!Q$70)/Q$12)</f>
        <v/>
      </c>
    </row>
    <row r="92" spans="1:17" x14ac:dyDescent="0.25">
      <c r="A92" s="179" t="s">
        <v>43</v>
      </c>
      <c r="B92" s="182" t="str">
        <f>IF(NFM_ued!B$33=0,"",NFM_ued!B$33/B$13)</f>
        <v/>
      </c>
      <c r="C92" s="182" t="str">
        <f>IF(NFM_ued!C$33=0,"",NFM_ued!C$33/C$13)</f>
        <v/>
      </c>
      <c r="D92" s="182" t="str">
        <f>IF(NFM_ued!D$33=0,"",NFM_ued!D$33/D$13)</f>
        <v/>
      </c>
      <c r="E92" s="182" t="str">
        <f>IF(NFM_ued!E$33=0,"",NFM_ued!E$33/E$13)</f>
        <v/>
      </c>
      <c r="F92" s="182" t="str">
        <f>IF(NFM_ued!F$33=0,"",NFM_ued!F$33/F$13)</f>
        <v/>
      </c>
      <c r="G92" s="182" t="str">
        <f>IF(NFM_ued!G$33=0,"",NFM_ued!G$33/G$13)</f>
        <v/>
      </c>
      <c r="H92" s="182" t="str">
        <f>IF(NFM_ued!H$33=0,"",NFM_ued!H$33/H$13)</f>
        <v/>
      </c>
      <c r="I92" s="182" t="str">
        <f>IF(NFM_ued!I$33=0,"",NFM_ued!I$33/I$13)</f>
        <v/>
      </c>
      <c r="J92" s="182" t="str">
        <f>IF(NFM_ued!J$33=0,"",NFM_ued!J$33/J$13)</f>
        <v/>
      </c>
      <c r="K92" s="182" t="str">
        <f>IF(NFM_ued!K$33=0,"",NFM_ued!K$33/K$13)</f>
        <v/>
      </c>
      <c r="L92" s="182" t="str">
        <f>IF(NFM_ued!L$33=0,"",NFM_ued!L$33/L$13)</f>
        <v/>
      </c>
      <c r="M92" s="182" t="str">
        <f>IF(NFM_ued!M$33=0,"",NFM_ued!M$33/M$13)</f>
        <v/>
      </c>
      <c r="N92" s="182" t="str">
        <f>IF(NFM_ued!N$33=0,"",NFM_ued!N$33/N$13)</f>
        <v/>
      </c>
      <c r="O92" s="182" t="str">
        <f>IF(NFM_ued!O$33=0,"",NFM_ued!O$33/O$13)</f>
        <v/>
      </c>
      <c r="P92" s="182" t="str">
        <f>IF(NFM_ued!P$33=0,"",NFM_ued!P$33/P$13)</f>
        <v/>
      </c>
      <c r="Q92" s="182" t="str">
        <f>IF(NFM_ued!Q$33=0,"",NFM_ued!Q$33/Q$13)</f>
        <v/>
      </c>
    </row>
    <row r="93" spans="1:17" x14ac:dyDescent="0.25">
      <c r="A93" s="179" t="s">
        <v>344</v>
      </c>
      <c r="B93" s="182" t="str">
        <f>IF(NFM_ued!B$70=0,"",NFM_ued!B$70/B$14)</f>
        <v/>
      </c>
      <c r="C93" s="182" t="str">
        <f>IF(NFM_ued!C$70=0,"",NFM_ued!C$70/C$14)</f>
        <v/>
      </c>
      <c r="D93" s="182" t="str">
        <f>IF(NFM_ued!D$70=0,"",NFM_ued!D$70/D$14)</f>
        <v/>
      </c>
      <c r="E93" s="182" t="str">
        <f>IF(NFM_ued!E$70=0,"",NFM_ued!E$70/E$14)</f>
        <v/>
      </c>
      <c r="F93" s="182" t="str">
        <f>IF(NFM_ued!F$70=0,"",NFM_ued!F$70/F$14)</f>
        <v/>
      </c>
      <c r="G93" s="182" t="str">
        <f>IF(NFM_ued!G$70=0,"",NFM_ued!G$70/G$14)</f>
        <v/>
      </c>
      <c r="H93" s="182" t="str">
        <f>IF(NFM_ued!H$70=0,"",NFM_ued!H$70/H$14)</f>
        <v/>
      </c>
      <c r="I93" s="182" t="str">
        <f>IF(NFM_ued!I$70=0,"",NFM_ued!I$70/I$14)</f>
        <v/>
      </c>
      <c r="J93" s="182" t="str">
        <f>IF(NFM_ued!J$70=0,"",NFM_ued!J$70/J$14)</f>
        <v/>
      </c>
      <c r="K93" s="182" t="str">
        <f>IF(NFM_ued!K$70=0,"",NFM_ued!K$70/K$14)</f>
        <v/>
      </c>
      <c r="L93" s="182" t="str">
        <f>IF(NFM_ued!L$70=0,"",NFM_ued!L$70/L$14)</f>
        <v/>
      </c>
      <c r="M93" s="182" t="str">
        <f>IF(NFM_ued!M$70=0,"",NFM_ued!M$70/M$14)</f>
        <v/>
      </c>
      <c r="N93" s="182" t="str">
        <f>IF(NFM_ued!N$70=0,"",NFM_ued!N$70/N$14)</f>
        <v/>
      </c>
      <c r="O93" s="182" t="str">
        <f>IF(NFM_ued!O$70=0,"",NFM_ued!O$70/O$14)</f>
        <v/>
      </c>
      <c r="P93" s="182" t="str">
        <f>IF(NFM_ued!P$70=0,"",NFM_ued!P$70/P$14)</f>
        <v/>
      </c>
      <c r="Q93" s="182" t="str">
        <f>IF(NFM_ued!Q$70=0,"",NFM_ued!Q$70/Q$14)</f>
        <v/>
      </c>
    </row>
    <row r="94" spans="1:17" x14ac:dyDescent="0.25">
      <c r="A94" s="108" t="s">
        <v>42</v>
      </c>
      <c r="B94" s="112">
        <f>IF(NFM_ued!B$112=0,"",NFM_ued!B$112/B$15)</f>
        <v>6.3753821101679542E-2</v>
      </c>
      <c r="C94" s="112">
        <f>IF(NFM_ued!C$112=0,"",NFM_ued!C$112/C$15)</f>
        <v>6.0623588662838374E-2</v>
      </c>
      <c r="D94" s="112">
        <f>IF(NFM_ued!D$112=0,"",NFM_ued!D$112/D$15)</f>
        <v>6.3037923348939248E-2</v>
      </c>
      <c r="E94" s="112">
        <f>IF(NFM_ued!E$112=0,"",NFM_ued!E$112/E$15)</f>
        <v>7.1457946293985913E-2</v>
      </c>
      <c r="F94" s="112">
        <f>IF(NFM_ued!F$112=0,"",NFM_ued!F$112/F$15)</f>
        <v>7.0789355277572075E-2</v>
      </c>
      <c r="G94" s="112">
        <f>IF(NFM_ued!G$112=0,"",NFM_ued!G$112/G$15)</f>
        <v>6.3314827084493319E-2</v>
      </c>
      <c r="H94" s="112">
        <f>IF(NFM_ued!H$112=0,"",NFM_ued!H$112/H$15)</f>
        <v>8.2579976534266464E-2</v>
      </c>
      <c r="I94" s="112">
        <f>IF(NFM_ued!I$112=0,"",NFM_ued!I$112/I$15)</f>
        <v>8.0087178689868616E-2</v>
      </c>
      <c r="J94" s="112">
        <f>IF(NFM_ued!J$112=0,"",NFM_ued!J$112/J$15)</f>
        <v>7.1085965240287957E-2</v>
      </c>
      <c r="K94" s="112">
        <f>IF(NFM_ued!K$112=0,"",NFM_ued!K$112/K$15)</f>
        <v>7.2168152908620761E-2</v>
      </c>
      <c r="L94" s="112">
        <f>IF(NFM_ued!L$112=0,"",NFM_ued!L$112/L$15)</f>
        <v>6.2653316784996957E-2</v>
      </c>
      <c r="M94" s="112">
        <f>IF(NFM_ued!M$112=0,"",NFM_ued!M$112/M$15)</f>
        <v>6.0473306163022073E-2</v>
      </c>
      <c r="N94" s="112">
        <f>IF(NFM_ued!N$112=0,"",NFM_ued!N$112/N$15)</f>
        <v>6.4945562067913812E-2</v>
      </c>
      <c r="O94" s="112">
        <f>IF(NFM_ued!O$112=0,"",NFM_ued!O$112/O$15)</f>
        <v>6.6746132153152546E-2</v>
      </c>
      <c r="P94" s="112">
        <f>IF(NFM_ued!P$112=0,"",NFM_ued!P$112/P$15)</f>
        <v>6.4348956095675619E-2</v>
      </c>
      <c r="Q94" s="112">
        <f>IF(NFM_ued!Q$112=0,"",NFM_ued!Q$112/Q$15)</f>
        <v>6.5368356803060176E-2</v>
      </c>
    </row>
    <row r="95" spans="1:17" x14ac:dyDescent="0.25">
      <c r="A95" s="39" t="s">
        <v>60</v>
      </c>
      <c r="B95" s="181">
        <f t="shared" ref="B95:Q95" si="57">IF(B$62=0,"",B$72/B$62)</f>
        <v>1.4742895625926644</v>
      </c>
      <c r="C95" s="181">
        <f t="shared" si="57"/>
        <v>1.4663551126814103</v>
      </c>
      <c r="D95" s="181">
        <f t="shared" si="57"/>
        <v>1.4993752828264464</v>
      </c>
      <c r="E95" s="181">
        <f t="shared" si="57"/>
        <v>1.560337304195176</v>
      </c>
      <c r="F95" s="181">
        <f t="shared" si="57"/>
        <v>1.4618750969572545</v>
      </c>
      <c r="G95" s="181">
        <f t="shared" si="57"/>
        <v>1.6601660447583027</v>
      </c>
      <c r="H95" s="181">
        <f t="shared" si="57"/>
        <v>1.4643771649200812</v>
      </c>
      <c r="I95" s="181">
        <f t="shared" si="57"/>
        <v>1.5226730467649461</v>
      </c>
      <c r="J95" s="181">
        <f t="shared" si="57"/>
        <v>1.4474753780750129</v>
      </c>
      <c r="K95" s="181">
        <f t="shared" si="57"/>
        <v>1.6702170375162169</v>
      </c>
      <c r="L95" s="181">
        <f t="shared" si="57"/>
        <v>1.4250369857875862</v>
      </c>
      <c r="M95" s="181">
        <f t="shared" si="57"/>
        <v>1.3771464171515548</v>
      </c>
      <c r="N95" s="181">
        <f t="shared" si="57"/>
        <v>1.422935989651045</v>
      </c>
      <c r="O95" s="181">
        <f t="shared" si="57"/>
        <v>1.3257496882224364</v>
      </c>
      <c r="P95" s="181">
        <f t="shared" si="57"/>
        <v>1.3181225984619553</v>
      </c>
      <c r="Q95" s="181">
        <f t="shared" si="57"/>
        <v>1.2767616748120576</v>
      </c>
    </row>
    <row r="96" spans="1:17" x14ac:dyDescent="0.25">
      <c r="A96" s="110" t="s">
        <v>44</v>
      </c>
      <c r="B96" s="109" t="str">
        <f t="shared" ref="B96:Q96" si="58">IF(B$63=0,"",B$73/B$63)</f>
        <v/>
      </c>
      <c r="C96" s="109" t="str">
        <f t="shared" si="58"/>
        <v/>
      </c>
      <c r="D96" s="109" t="str">
        <f t="shared" si="58"/>
        <v/>
      </c>
      <c r="E96" s="109" t="str">
        <f t="shared" si="58"/>
        <v/>
      </c>
      <c r="F96" s="109" t="str">
        <f t="shared" si="58"/>
        <v/>
      </c>
      <c r="G96" s="109" t="str">
        <f t="shared" si="58"/>
        <v/>
      </c>
      <c r="H96" s="109" t="str">
        <f t="shared" si="58"/>
        <v/>
      </c>
      <c r="I96" s="109" t="str">
        <f t="shared" si="58"/>
        <v/>
      </c>
      <c r="J96" s="109" t="str">
        <f t="shared" si="58"/>
        <v/>
      </c>
      <c r="K96" s="109" t="str">
        <f t="shared" si="58"/>
        <v/>
      </c>
      <c r="L96" s="109" t="str">
        <f t="shared" si="58"/>
        <v/>
      </c>
      <c r="M96" s="109" t="str">
        <f t="shared" si="58"/>
        <v/>
      </c>
      <c r="N96" s="109" t="str">
        <f t="shared" si="58"/>
        <v/>
      </c>
      <c r="O96" s="109" t="str">
        <f t="shared" si="58"/>
        <v/>
      </c>
      <c r="P96" s="109" t="str">
        <f t="shared" si="58"/>
        <v/>
      </c>
      <c r="Q96" s="109" t="str">
        <f t="shared" si="58"/>
        <v/>
      </c>
    </row>
    <row r="97" spans="1:17" x14ac:dyDescent="0.25">
      <c r="A97" s="180" t="s">
        <v>59</v>
      </c>
      <c r="B97" s="178" t="str">
        <f t="shared" ref="B97:Q97" si="59">IF(B$64=0,"",B$74/B$64)</f>
        <v/>
      </c>
      <c r="C97" s="178" t="str">
        <f t="shared" si="59"/>
        <v/>
      </c>
      <c r="D97" s="178" t="str">
        <f t="shared" si="59"/>
        <v/>
      </c>
      <c r="E97" s="178" t="str">
        <f t="shared" si="59"/>
        <v/>
      </c>
      <c r="F97" s="178" t="str">
        <f t="shared" si="59"/>
        <v/>
      </c>
      <c r="G97" s="178" t="str">
        <f t="shared" si="59"/>
        <v/>
      </c>
      <c r="H97" s="178" t="str">
        <f t="shared" si="59"/>
        <v/>
      </c>
      <c r="I97" s="178" t="str">
        <f t="shared" si="59"/>
        <v/>
      </c>
      <c r="J97" s="178" t="str">
        <f t="shared" si="59"/>
        <v/>
      </c>
      <c r="K97" s="178" t="str">
        <f t="shared" si="59"/>
        <v/>
      </c>
      <c r="L97" s="178" t="str">
        <f t="shared" si="59"/>
        <v/>
      </c>
      <c r="M97" s="178" t="str">
        <f t="shared" si="59"/>
        <v/>
      </c>
      <c r="N97" s="178" t="str">
        <f t="shared" si="59"/>
        <v/>
      </c>
      <c r="O97" s="178" t="str">
        <f t="shared" si="59"/>
        <v/>
      </c>
      <c r="P97" s="178" t="str">
        <f t="shared" si="59"/>
        <v/>
      </c>
      <c r="Q97" s="178" t="str">
        <f t="shared" si="59"/>
        <v/>
      </c>
    </row>
    <row r="98" spans="1:17" x14ac:dyDescent="0.25">
      <c r="A98" s="179" t="s">
        <v>43</v>
      </c>
      <c r="B98" s="178" t="str">
        <f t="shared" ref="B98:Q98" si="60">IF(B$65=0,"",B$75/B$65)</f>
        <v/>
      </c>
      <c r="C98" s="178" t="str">
        <f t="shared" si="60"/>
        <v/>
      </c>
      <c r="D98" s="178" t="str">
        <f t="shared" si="60"/>
        <v/>
      </c>
      <c r="E98" s="178" t="str">
        <f t="shared" si="60"/>
        <v/>
      </c>
      <c r="F98" s="178" t="str">
        <f t="shared" si="60"/>
        <v/>
      </c>
      <c r="G98" s="178" t="str">
        <f t="shared" si="60"/>
        <v/>
      </c>
      <c r="H98" s="178" t="str">
        <f t="shared" si="60"/>
        <v/>
      </c>
      <c r="I98" s="178" t="str">
        <f t="shared" si="60"/>
        <v/>
      </c>
      <c r="J98" s="178" t="str">
        <f t="shared" si="60"/>
        <v/>
      </c>
      <c r="K98" s="178" t="str">
        <f t="shared" si="60"/>
        <v/>
      </c>
      <c r="L98" s="178" t="str">
        <f t="shared" si="60"/>
        <v/>
      </c>
      <c r="M98" s="178" t="str">
        <f t="shared" si="60"/>
        <v/>
      </c>
      <c r="N98" s="178" t="str">
        <f t="shared" si="60"/>
        <v/>
      </c>
      <c r="O98" s="178" t="str">
        <f t="shared" si="60"/>
        <v/>
      </c>
      <c r="P98" s="178" t="str">
        <f t="shared" si="60"/>
        <v/>
      </c>
      <c r="Q98" s="178" t="str">
        <f t="shared" si="60"/>
        <v/>
      </c>
    </row>
    <row r="99" spans="1:17" x14ac:dyDescent="0.25">
      <c r="A99" s="179" t="s">
        <v>344</v>
      </c>
      <c r="B99" s="178" t="str">
        <f t="shared" ref="B99:Q99" si="61">IF(B$66=0,"",B$76/B$66)</f>
        <v/>
      </c>
      <c r="C99" s="178" t="str">
        <f t="shared" si="61"/>
        <v/>
      </c>
      <c r="D99" s="178" t="str">
        <f t="shared" si="61"/>
        <v/>
      </c>
      <c r="E99" s="178" t="str">
        <f t="shared" si="61"/>
        <v/>
      </c>
      <c r="F99" s="178" t="str">
        <f t="shared" si="61"/>
        <v/>
      </c>
      <c r="G99" s="178" t="str">
        <f t="shared" si="61"/>
        <v/>
      </c>
      <c r="H99" s="178" t="str">
        <f t="shared" si="61"/>
        <v/>
      </c>
      <c r="I99" s="178" t="str">
        <f t="shared" si="61"/>
        <v/>
      </c>
      <c r="J99" s="178" t="str">
        <f t="shared" si="61"/>
        <v/>
      </c>
      <c r="K99" s="178" t="str">
        <f t="shared" si="61"/>
        <v/>
      </c>
      <c r="L99" s="178" t="str">
        <f t="shared" si="61"/>
        <v/>
      </c>
      <c r="M99" s="178" t="str">
        <f t="shared" si="61"/>
        <v/>
      </c>
      <c r="N99" s="178" t="str">
        <f t="shared" si="61"/>
        <v/>
      </c>
      <c r="O99" s="178" t="str">
        <f t="shared" si="61"/>
        <v/>
      </c>
      <c r="P99" s="178" t="str">
        <f t="shared" si="61"/>
        <v/>
      </c>
      <c r="Q99" s="178" t="str">
        <f t="shared" si="61"/>
        <v/>
      </c>
    </row>
    <row r="100" spans="1:17" x14ac:dyDescent="0.25">
      <c r="A100" s="108" t="s">
        <v>42</v>
      </c>
      <c r="B100" s="107">
        <f t="shared" ref="B100:Q100" si="62">IF(B$67=0,"",B$77/B$67)</f>
        <v>1.4742895625926644</v>
      </c>
      <c r="C100" s="107">
        <f t="shared" si="62"/>
        <v>1.4663551126814103</v>
      </c>
      <c r="D100" s="107">
        <f t="shared" si="62"/>
        <v>1.4993752828264464</v>
      </c>
      <c r="E100" s="107">
        <f t="shared" si="62"/>
        <v>1.560337304195176</v>
      </c>
      <c r="F100" s="107">
        <f t="shared" si="62"/>
        <v>1.4618750969572545</v>
      </c>
      <c r="G100" s="107">
        <f t="shared" si="62"/>
        <v>1.6601660447583027</v>
      </c>
      <c r="H100" s="107">
        <f t="shared" si="62"/>
        <v>1.4643771649200812</v>
      </c>
      <c r="I100" s="107">
        <f t="shared" si="62"/>
        <v>1.5226730467649461</v>
      </c>
      <c r="J100" s="107">
        <f t="shared" si="62"/>
        <v>1.4474753780750129</v>
      </c>
      <c r="K100" s="107">
        <f t="shared" si="62"/>
        <v>1.6702170375162169</v>
      </c>
      <c r="L100" s="107">
        <f t="shared" si="62"/>
        <v>1.4250369857875862</v>
      </c>
      <c r="M100" s="107">
        <f t="shared" si="62"/>
        <v>1.3771464171515548</v>
      </c>
      <c r="N100" s="107">
        <f t="shared" si="62"/>
        <v>1.422935989651045</v>
      </c>
      <c r="O100" s="107">
        <f t="shared" si="62"/>
        <v>1.3257496882224364</v>
      </c>
      <c r="P100" s="107">
        <f t="shared" si="62"/>
        <v>1.3181225984619553</v>
      </c>
      <c r="Q100" s="107">
        <f t="shared" si="62"/>
        <v>1.2767616748120576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127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0</v>
      </c>
      <c r="C33" s="96">
        <v>0</v>
      </c>
      <c r="D33" s="96">
        <v>0</v>
      </c>
      <c r="E33" s="96">
        <v>0</v>
      </c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0</v>
      </c>
      <c r="C38" s="158">
        <v>0</v>
      </c>
      <c r="D38" s="158">
        <v>0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0</v>
      </c>
      <c r="C40" s="91">
        <v>0</v>
      </c>
      <c r="D40" s="91">
        <v>0</v>
      </c>
      <c r="E40" s="91">
        <v>0</v>
      </c>
      <c r="F40" s="91">
        <v>0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0</v>
      </c>
      <c r="C46" s="205">
        <v>0</v>
      </c>
      <c r="D46" s="205">
        <v>0</v>
      </c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0</v>
      </c>
      <c r="C47" s="205">
        <v>0</v>
      </c>
      <c r="D47" s="205">
        <v>0</v>
      </c>
      <c r="E47" s="205">
        <v>0</v>
      </c>
      <c r="F47" s="205">
        <v>0</v>
      </c>
      <c r="G47" s="205">
        <v>0</v>
      </c>
      <c r="H47" s="205">
        <v>0</v>
      </c>
      <c r="I47" s="205">
        <v>0</v>
      </c>
      <c r="J47" s="205">
        <v>0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0</v>
      </c>
      <c r="C49" s="205">
        <v>0</v>
      </c>
      <c r="D49" s="205">
        <v>0</v>
      </c>
      <c r="E49" s="205">
        <v>0</v>
      </c>
      <c r="F49" s="205">
        <v>0</v>
      </c>
      <c r="G49" s="205">
        <v>0</v>
      </c>
      <c r="H49" s="205">
        <v>0</v>
      </c>
      <c r="I49" s="205">
        <v>0</v>
      </c>
      <c r="J49" s="205">
        <v>0</v>
      </c>
      <c r="K49" s="205">
        <v>0</v>
      </c>
      <c r="L49" s="205">
        <v>0</v>
      </c>
      <c r="M49" s="205">
        <v>0</v>
      </c>
      <c r="N49" s="205">
        <v>0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0</v>
      </c>
      <c r="C51" s="206">
        <v>0</v>
      </c>
      <c r="D51" s="206">
        <v>0</v>
      </c>
      <c r="E51" s="206">
        <v>0</v>
      </c>
      <c r="F51" s="206">
        <v>0</v>
      </c>
      <c r="G51" s="206">
        <v>0</v>
      </c>
      <c r="H51" s="206">
        <v>0</v>
      </c>
      <c r="I51" s="206">
        <v>0</v>
      </c>
      <c r="J51" s="206">
        <v>0</v>
      </c>
      <c r="K51" s="206">
        <v>0</v>
      </c>
      <c r="L51" s="206">
        <v>0</v>
      </c>
      <c r="M51" s="206">
        <v>0</v>
      </c>
      <c r="N51" s="206">
        <v>0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0</v>
      </c>
      <c r="C53" s="153">
        <v>0</v>
      </c>
      <c r="D53" s="153">
        <v>0</v>
      </c>
      <c r="E53" s="153">
        <v>0</v>
      </c>
      <c r="F53" s="153">
        <v>0</v>
      </c>
      <c r="G53" s="153">
        <v>0</v>
      </c>
      <c r="H53" s="153">
        <v>0</v>
      </c>
      <c r="I53" s="153">
        <v>0</v>
      </c>
      <c r="J53" s="153">
        <v>0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0</v>
      </c>
      <c r="C54" s="153">
        <v>0</v>
      </c>
      <c r="D54" s="153">
        <v>0</v>
      </c>
      <c r="E54" s="153">
        <v>0</v>
      </c>
      <c r="F54" s="153">
        <v>0</v>
      </c>
      <c r="G54" s="153">
        <v>0</v>
      </c>
      <c r="H54" s="153">
        <v>0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0</v>
      </c>
      <c r="C55" s="153">
        <v>0</v>
      </c>
      <c r="D55" s="153">
        <v>0</v>
      </c>
      <c r="E55" s="153">
        <v>0</v>
      </c>
      <c r="F55" s="153">
        <v>0</v>
      </c>
      <c r="G55" s="153">
        <v>0</v>
      </c>
      <c r="H55" s="153">
        <v>0</v>
      </c>
      <c r="I55" s="153">
        <v>0</v>
      </c>
      <c r="J55" s="153">
        <v>0</v>
      </c>
      <c r="K55" s="153">
        <v>0</v>
      </c>
      <c r="L55" s="153">
        <v>0</v>
      </c>
      <c r="M55" s="153">
        <v>0</v>
      </c>
      <c r="N55" s="153">
        <v>0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0</v>
      </c>
      <c r="C67" s="148">
        <v>0</v>
      </c>
      <c r="D67" s="148">
        <v>0</v>
      </c>
      <c r="E67" s="148">
        <v>0</v>
      </c>
      <c r="F67" s="148">
        <v>0</v>
      </c>
      <c r="G67" s="148">
        <v>0</v>
      </c>
      <c r="H67" s="148">
        <v>0</v>
      </c>
      <c r="I67" s="148">
        <v>0</v>
      </c>
      <c r="J67" s="148">
        <v>0</v>
      </c>
      <c r="K67" s="148">
        <v>0</v>
      </c>
      <c r="L67" s="148">
        <v>0</v>
      </c>
      <c r="M67" s="148">
        <v>0</v>
      </c>
      <c r="N67" s="148">
        <v>0</v>
      </c>
      <c r="O67" s="148">
        <v>0</v>
      </c>
      <c r="P67" s="148">
        <v>0</v>
      </c>
      <c r="Q67" s="148">
        <v>0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0</v>
      </c>
      <c r="C70" s="96">
        <v>0</v>
      </c>
      <c r="D70" s="96">
        <v>0</v>
      </c>
      <c r="E70" s="96">
        <v>0</v>
      </c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0</v>
      </c>
      <c r="L70" s="96">
        <v>0</v>
      </c>
      <c r="M70" s="96">
        <v>0</v>
      </c>
      <c r="N70" s="96">
        <v>0</v>
      </c>
      <c r="O70" s="96">
        <v>0</v>
      </c>
      <c r="P70" s="96">
        <v>0</v>
      </c>
      <c r="Q70" s="96">
        <v>0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0</v>
      </c>
      <c r="C75" s="158">
        <v>0</v>
      </c>
      <c r="D75" s="158">
        <v>0</v>
      </c>
      <c r="E75" s="158">
        <v>0</v>
      </c>
      <c r="F75" s="158">
        <v>0</v>
      </c>
      <c r="G75" s="158">
        <v>0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0</v>
      </c>
      <c r="P75" s="158">
        <v>0</v>
      </c>
      <c r="Q75" s="158">
        <v>0</v>
      </c>
    </row>
    <row r="76" spans="1:17" x14ac:dyDescent="0.25">
      <c r="A76" s="92" t="s">
        <v>125</v>
      </c>
      <c r="B76" s="91">
        <v>0</v>
      </c>
      <c r="C76" s="91">
        <v>0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0</v>
      </c>
      <c r="C77" s="91">
        <v>0</v>
      </c>
      <c r="D77" s="91">
        <v>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v>0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0</v>
      </c>
      <c r="C80" s="204">
        <v>0</v>
      </c>
      <c r="D80" s="204">
        <v>0</v>
      </c>
      <c r="E80" s="204">
        <v>0</v>
      </c>
      <c r="F80" s="204">
        <v>0</v>
      </c>
      <c r="G80" s="204">
        <v>0</v>
      </c>
      <c r="H80" s="204">
        <v>0</v>
      </c>
      <c r="I80" s="204">
        <v>0</v>
      </c>
      <c r="J80" s="204">
        <v>0</v>
      </c>
      <c r="K80" s="204">
        <v>0</v>
      </c>
      <c r="L80" s="204">
        <v>0</v>
      </c>
      <c r="M80" s="204">
        <v>0</v>
      </c>
      <c r="N80" s="204">
        <v>0</v>
      </c>
      <c r="O80" s="204">
        <v>0</v>
      </c>
      <c r="P80" s="204">
        <v>0</v>
      </c>
      <c r="Q80" s="204">
        <v>0</v>
      </c>
    </row>
    <row r="81" spans="1:17" x14ac:dyDescent="0.25">
      <c r="A81" s="152" t="s">
        <v>166</v>
      </c>
      <c r="B81" s="151">
        <v>0</v>
      </c>
      <c r="C81" s="151">
        <v>0</v>
      </c>
      <c r="D81" s="151">
        <v>0</v>
      </c>
      <c r="E81" s="151">
        <v>0</v>
      </c>
      <c r="F81" s="151">
        <v>0</v>
      </c>
      <c r="G81" s="151">
        <v>0</v>
      </c>
      <c r="H81" s="151">
        <v>0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0</v>
      </c>
      <c r="Q81" s="151">
        <v>0</v>
      </c>
    </row>
    <row r="82" spans="1:17" x14ac:dyDescent="0.25">
      <c r="A82" s="154" t="s">
        <v>30</v>
      </c>
      <c r="B82" s="153">
        <v>0</v>
      </c>
      <c r="C82" s="153">
        <v>0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0</v>
      </c>
      <c r="J82" s="153">
        <v>0</v>
      </c>
      <c r="K82" s="153">
        <v>0</v>
      </c>
      <c r="L82" s="153">
        <v>0</v>
      </c>
      <c r="M82" s="153">
        <v>0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0</v>
      </c>
      <c r="C83" s="153">
        <v>0</v>
      </c>
      <c r="D83" s="153">
        <v>0</v>
      </c>
      <c r="E83" s="153">
        <v>0</v>
      </c>
      <c r="F83" s="153">
        <v>0</v>
      </c>
      <c r="G83" s="153">
        <v>0</v>
      </c>
      <c r="H83" s="153">
        <v>0</v>
      </c>
      <c r="I83" s="153">
        <v>0</v>
      </c>
      <c r="J83" s="153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0</v>
      </c>
      <c r="C85" s="153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</v>
      </c>
      <c r="I85" s="153">
        <v>0</v>
      </c>
      <c r="J85" s="153">
        <v>0</v>
      </c>
      <c r="K85" s="153">
        <v>0</v>
      </c>
      <c r="L85" s="153">
        <v>0</v>
      </c>
      <c r="M85" s="153">
        <v>0</v>
      </c>
      <c r="N85" s="153">
        <v>0</v>
      </c>
      <c r="O85" s="153">
        <v>0</v>
      </c>
      <c r="P85" s="153">
        <v>0</v>
      </c>
      <c r="Q85" s="153">
        <v>0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0</v>
      </c>
      <c r="C87" s="206">
        <v>0</v>
      </c>
      <c r="D87" s="206">
        <v>0</v>
      </c>
      <c r="E87" s="206">
        <v>0</v>
      </c>
      <c r="F87" s="206">
        <v>0</v>
      </c>
      <c r="G87" s="206">
        <v>0</v>
      </c>
      <c r="H87" s="206">
        <v>0</v>
      </c>
      <c r="I87" s="206">
        <v>0</v>
      </c>
      <c r="J87" s="206">
        <v>0</v>
      </c>
      <c r="K87" s="206">
        <v>0</v>
      </c>
      <c r="L87" s="206">
        <v>0</v>
      </c>
      <c r="M87" s="206">
        <v>0</v>
      </c>
      <c r="N87" s="206">
        <v>0</v>
      </c>
      <c r="O87" s="206">
        <v>0</v>
      </c>
      <c r="P87" s="206">
        <v>0</v>
      </c>
      <c r="Q87" s="206">
        <v>0</v>
      </c>
    </row>
    <row r="88" spans="1:17" x14ac:dyDescent="0.25">
      <c r="A88" s="152" t="s">
        <v>164</v>
      </c>
      <c r="B88" s="151">
        <v>0</v>
      </c>
      <c r="C88" s="151">
        <v>0</v>
      </c>
      <c r="D88" s="151">
        <v>0</v>
      </c>
      <c r="E88" s="151">
        <v>0</v>
      </c>
      <c r="F88" s="151">
        <v>0</v>
      </c>
      <c r="G88" s="151">
        <v>0</v>
      </c>
      <c r="H88" s="151">
        <v>0</v>
      </c>
      <c r="I88" s="151">
        <v>0</v>
      </c>
      <c r="J88" s="151">
        <v>0</v>
      </c>
      <c r="K88" s="151">
        <v>0</v>
      </c>
      <c r="L88" s="151">
        <v>0</v>
      </c>
      <c r="M88" s="151">
        <v>0</v>
      </c>
      <c r="N88" s="151">
        <v>0</v>
      </c>
      <c r="O88" s="151">
        <v>0</v>
      </c>
      <c r="P88" s="151">
        <v>0</v>
      </c>
      <c r="Q88" s="151">
        <v>0</v>
      </c>
    </row>
    <row r="89" spans="1:17" x14ac:dyDescent="0.25">
      <c r="A89" s="154" t="s">
        <v>30</v>
      </c>
      <c r="B89" s="205">
        <v>0</v>
      </c>
      <c r="C89" s="205">
        <v>0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0</v>
      </c>
      <c r="J89" s="205">
        <v>0</v>
      </c>
      <c r="K89" s="205">
        <v>0</v>
      </c>
      <c r="L89" s="205">
        <v>0</v>
      </c>
      <c r="M89" s="205">
        <v>0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0</v>
      </c>
      <c r="C90" s="205">
        <v>0</v>
      </c>
      <c r="D90" s="205">
        <v>0</v>
      </c>
      <c r="E90" s="205">
        <v>0</v>
      </c>
      <c r="F90" s="205">
        <v>0</v>
      </c>
      <c r="G90" s="205">
        <v>0</v>
      </c>
      <c r="H90" s="205">
        <v>0</v>
      </c>
      <c r="I90" s="205">
        <v>0</v>
      </c>
      <c r="J90" s="205">
        <v>0</v>
      </c>
      <c r="K90" s="205">
        <v>0</v>
      </c>
      <c r="L90" s="205">
        <v>0</v>
      </c>
      <c r="M90" s="205">
        <v>0</v>
      </c>
      <c r="N90" s="205">
        <v>0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</v>
      </c>
      <c r="C92" s="205">
        <v>0</v>
      </c>
      <c r="D92" s="205">
        <v>0</v>
      </c>
      <c r="E92" s="205">
        <v>0</v>
      </c>
      <c r="F92" s="205">
        <v>0</v>
      </c>
      <c r="G92" s="205">
        <v>0</v>
      </c>
      <c r="H92" s="205">
        <v>0</v>
      </c>
      <c r="I92" s="205">
        <v>0</v>
      </c>
      <c r="J92" s="205">
        <v>0</v>
      </c>
      <c r="K92" s="205">
        <v>0</v>
      </c>
      <c r="L92" s="205">
        <v>0</v>
      </c>
      <c r="M92" s="205">
        <v>0</v>
      </c>
      <c r="N92" s="205">
        <v>0</v>
      </c>
      <c r="O92" s="205">
        <v>0</v>
      </c>
      <c r="P92" s="205">
        <v>0</v>
      </c>
      <c r="Q92" s="205">
        <v>0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0</v>
      </c>
      <c r="C94" s="206">
        <v>0</v>
      </c>
      <c r="D94" s="206">
        <v>0</v>
      </c>
      <c r="E94" s="206">
        <v>0</v>
      </c>
      <c r="F94" s="206">
        <v>0</v>
      </c>
      <c r="G94" s="206">
        <v>0</v>
      </c>
      <c r="H94" s="206">
        <v>0</v>
      </c>
      <c r="I94" s="206">
        <v>0</v>
      </c>
      <c r="J94" s="206">
        <v>0</v>
      </c>
      <c r="K94" s="206">
        <v>0</v>
      </c>
      <c r="L94" s="206">
        <v>0</v>
      </c>
      <c r="M94" s="206">
        <v>0</v>
      </c>
      <c r="N94" s="206">
        <v>0</v>
      </c>
      <c r="O94" s="206">
        <v>0</v>
      </c>
      <c r="P94" s="206">
        <v>0</v>
      </c>
      <c r="Q94" s="206">
        <v>0</v>
      </c>
    </row>
    <row r="95" spans="1:17" x14ac:dyDescent="0.25">
      <c r="A95" s="152" t="s">
        <v>162</v>
      </c>
      <c r="B95" s="151">
        <v>0</v>
      </c>
      <c r="C95" s="151">
        <v>0</v>
      </c>
      <c r="D95" s="151">
        <v>0</v>
      </c>
      <c r="E95" s="151">
        <v>0</v>
      </c>
      <c r="F95" s="151">
        <v>0</v>
      </c>
      <c r="G95" s="151">
        <v>0</v>
      </c>
      <c r="H95" s="151">
        <v>0</v>
      </c>
      <c r="I95" s="151">
        <v>0</v>
      </c>
      <c r="J95" s="151">
        <v>0</v>
      </c>
      <c r="K95" s="151">
        <v>0</v>
      </c>
      <c r="L95" s="151">
        <v>0</v>
      </c>
      <c r="M95" s="151">
        <v>0</v>
      </c>
      <c r="N95" s="151">
        <v>0</v>
      </c>
      <c r="O95" s="151">
        <v>0</v>
      </c>
      <c r="P95" s="151">
        <v>0</v>
      </c>
      <c r="Q95" s="151">
        <v>0</v>
      </c>
    </row>
    <row r="96" spans="1:17" x14ac:dyDescent="0.25">
      <c r="A96" s="154" t="s">
        <v>30</v>
      </c>
      <c r="B96" s="153">
        <v>0</v>
      </c>
      <c r="C96" s="153">
        <v>0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0</v>
      </c>
      <c r="J96" s="153">
        <v>0</v>
      </c>
      <c r="K96" s="153">
        <v>0</v>
      </c>
      <c r="L96" s="153">
        <v>0</v>
      </c>
      <c r="M96" s="153">
        <v>0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0</v>
      </c>
      <c r="C97" s="153">
        <v>0</v>
      </c>
      <c r="D97" s="153">
        <v>0</v>
      </c>
      <c r="E97" s="153">
        <v>0</v>
      </c>
      <c r="F97" s="153">
        <v>0</v>
      </c>
      <c r="G97" s="153">
        <v>0</v>
      </c>
      <c r="H97" s="153">
        <v>0</v>
      </c>
      <c r="I97" s="153">
        <v>0</v>
      </c>
      <c r="J97" s="153">
        <v>0</v>
      </c>
      <c r="K97" s="153">
        <v>0</v>
      </c>
      <c r="L97" s="153">
        <v>0</v>
      </c>
      <c r="M97" s="153">
        <v>0</v>
      </c>
      <c r="N97" s="153">
        <v>0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0</v>
      </c>
      <c r="C98" s="153">
        <v>0</v>
      </c>
      <c r="D98" s="153">
        <v>0</v>
      </c>
      <c r="E98" s="153">
        <v>0</v>
      </c>
      <c r="F98" s="153">
        <v>0</v>
      </c>
      <c r="G98" s="153">
        <v>0</v>
      </c>
      <c r="H98" s="153">
        <v>0</v>
      </c>
      <c r="I98" s="153">
        <v>0</v>
      </c>
      <c r="J98" s="153">
        <v>0</v>
      </c>
      <c r="K98" s="153">
        <v>0</v>
      </c>
      <c r="L98" s="153">
        <v>0</v>
      </c>
      <c r="M98" s="153">
        <v>0</v>
      </c>
      <c r="N98" s="153">
        <v>0</v>
      </c>
      <c r="O98" s="153">
        <v>0</v>
      </c>
      <c r="P98" s="153">
        <v>0</v>
      </c>
      <c r="Q98" s="153">
        <v>0</v>
      </c>
    </row>
    <row r="99" spans="1:17" x14ac:dyDescent="0.25">
      <c r="A99" s="152" t="s">
        <v>161</v>
      </c>
      <c r="B99" s="151">
        <v>0</v>
      </c>
      <c r="C99" s="151">
        <v>0</v>
      </c>
      <c r="D99" s="151">
        <v>0</v>
      </c>
      <c r="E99" s="151">
        <v>0</v>
      </c>
      <c r="F99" s="151">
        <v>0</v>
      </c>
      <c r="G99" s="151">
        <v>0</v>
      </c>
      <c r="H99" s="151">
        <v>0</v>
      </c>
      <c r="I99" s="151">
        <v>0</v>
      </c>
      <c r="J99" s="151">
        <v>0</v>
      </c>
      <c r="K99" s="151">
        <v>0</v>
      </c>
      <c r="L99" s="151">
        <v>0</v>
      </c>
      <c r="M99" s="151">
        <v>0</v>
      </c>
      <c r="N99" s="151">
        <v>0</v>
      </c>
      <c r="O99" s="151">
        <v>0</v>
      </c>
      <c r="P99" s="151">
        <v>0</v>
      </c>
      <c r="Q99" s="151">
        <v>0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0</v>
      </c>
      <c r="C104" s="87">
        <v>0</v>
      </c>
      <c r="D104" s="87">
        <v>0</v>
      </c>
      <c r="E104" s="87">
        <v>0</v>
      </c>
      <c r="F104" s="87">
        <v>0</v>
      </c>
      <c r="G104" s="87">
        <v>0</v>
      </c>
      <c r="H104" s="87">
        <v>0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</v>
      </c>
      <c r="C106" s="87">
        <v>0</v>
      </c>
      <c r="D106" s="87">
        <v>0</v>
      </c>
      <c r="E106" s="87">
        <v>0</v>
      </c>
      <c r="F106" s="87">
        <v>0</v>
      </c>
      <c r="G106" s="87">
        <v>0</v>
      </c>
      <c r="H106" s="87">
        <v>0</v>
      </c>
      <c r="I106" s="87">
        <v>0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0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327.64726907014557</v>
      </c>
      <c r="C112" s="96">
        <v>309.70568999999989</v>
      </c>
      <c r="D112" s="96">
        <v>321.99358000000007</v>
      </c>
      <c r="E112" s="96">
        <v>352.89222999999998</v>
      </c>
      <c r="F112" s="96">
        <v>340.10208</v>
      </c>
      <c r="G112" s="96">
        <v>303.14227383681498</v>
      </c>
      <c r="H112" s="96">
        <v>389.0973699999999</v>
      </c>
      <c r="I112" s="96">
        <v>379.59646000000004</v>
      </c>
      <c r="J112" s="96">
        <v>325.20164999999997</v>
      </c>
      <c r="K112" s="96">
        <v>231.61311999999995</v>
      </c>
      <c r="L112" s="96">
        <v>280.64407979633984</v>
      </c>
      <c r="M112" s="96">
        <v>279.21282382099827</v>
      </c>
      <c r="N112" s="96">
        <v>292.0108255785417</v>
      </c>
      <c r="O112" s="96">
        <v>288.85984764269739</v>
      </c>
      <c r="P112" s="96">
        <v>283.72848743184028</v>
      </c>
      <c r="Q112" s="96">
        <v>286.73740047131849</v>
      </c>
    </row>
    <row r="113" spans="1:17" x14ac:dyDescent="0.25">
      <c r="A113" s="132" t="s">
        <v>83</v>
      </c>
      <c r="B113" s="160">
        <v>0.7546993297555884</v>
      </c>
      <c r="C113" s="160">
        <v>0.71337288214800298</v>
      </c>
      <c r="D113" s="160">
        <v>0.74167668084417038</v>
      </c>
      <c r="E113" s="160">
        <v>0.81284831157844084</v>
      </c>
      <c r="F113" s="160">
        <v>0.78338761239462762</v>
      </c>
      <c r="G113" s="160">
        <v>0.69825477726246432</v>
      </c>
      <c r="H113" s="160">
        <v>0.8962428564780579</v>
      </c>
      <c r="I113" s="160">
        <v>0.87435855867994916</v>
      </c>
      <c r="J113" s="160">
        <v>0.74906611609165508</v>
      </c>
      <c r="K113" s="160">
        <v>0.53349526435142758</v>
      </c>
      <c r="L113" s="160">
        <v>0.64643266987470949</v>
      </c>
      <c r="M113" s="160">
        <v>0.64313592966880317</v>
      </c>
      <c r="N113" s="160">
        <v>0.67261471450970789</v>
      </c>
      <c r="O113" s="160">
        <v>0.66535678453212821</v>
      </c>
      <c r="P113" s="160">
        <v>0.65353726251120958</v>
      </c>
      <c r="Q113" s="160">
        <v>0.6604679616762954</v>
      </c>
    </row>
    <row r="114" spans="1:17" x14ac:dyDescent="0.25">
      <c r="A114" s="76" t="s">
        <v>82</v>
      </c>
      <c r="B114" s="159">
        <v>0.37619456217544023</v>
      </c>
      <c r="C114" s="159">
        <v>0.35559459043697755</v>
      </c>
      <c r="D114" s="159">
        <v>0.369703169494355</v>
      </c>
      <c r="E114" s="159">
        <v>0.40518005334432727</v>
      </c>
      <c r="F114" s="159">
        <v>0.39049479473355547</v>
      </c>
      <c r="G114" s="159">
        <v>0.34805867696242931</v>
      </c>
      <c r="H114" s="159">
        <v>0.44674968653386732</v>
      </c>
      <c r="I114" s="159">
        <v>0.43584103257846674</v>
      </c>
      <c r="J114" s="159">
        <v>0.37338657724105523</v>
      </c>
      <c r="K114" s="159">
        <v>0.26593109266487974</v>
      </c>
      <c r="L114" s="159">
        <v>0.32222693943318226</v>
      </c>
      <c r="M114" s="159">
        <v>0.32058361514565603</v>
      </c>
      <c r="N114" s="159">
        <v>0.3352778889040276</v>
      </c>
      <c r="O114" s="159">
        <v>0.33166003251729964</v>
      </c>
      <c r="P114" s="159">
        <v>0.32576836183935898</v>
      </c>
      <c r="Q114" s="159">
        <v>0.32922310366193819</v>
      </c>
    </row>
    <row r="115" spans="1:17" x14ac:dyDescent="0.25">
      <c r="A115" s="76" t="s">
        <v>81</v>
      </c>
      <c r="B115" s="159">
        <v>9.5888772959724733</v>
      </c>
      <c r="C115" s="159">
        <v>9.0638016538410486</v>
      </c>
      <c r="D115" s="159">
        <v>9.4234172543946482</v>
      </c>
      <c r="E115" s="159">
        <v>10.327692648790716</v>
      </c>
      <c r="F115" s="159">
        <v>9.9533779801681419</v>
      </c>
      <c r="G115" s="159">
        <v>8.8717176715457153</v>
      </c>
      <c r="H115" s="159">
        <v>11.387267007303619</v>
      </c>
      <c r="I115" s="159">
        <v>11.109214757856751</v>
      </c>
      <c r="J115" s="159">
        <v>9.5173041641625584</v>
      </c>
      <c r="K115" s="159">
        <v>6.7783558645864259</v>
      </c>
      <c r="L115" s="159">
        <v>8.2132887987907655</v>
      </c>
      <c r="M115" s="159">
        <v>8.1714018696989204</v>
      </c>
      <c r="N115" s="159">
        <v>8.5459463267151357</v>
      </c>
      <c r="O115" s="159">
        <v>8.4537302649885273</v>
      </c>
      <c r="P115" s="159">
        <v>8.3035566237951031</v>
      </c>
      <c r="Q115" s="159">
        <v>8.3916150349385568</v>
      </c>
    </row>
    <row r="116" spans="1:17" x14ac:dyDescent="0.25">
      <c r="A116" s="76" t="s">
        <v>80</v>
      </c>
      <c r="B116" s="159">
        <v>0.25156644325186273</v>
      </c>
      <c r="C116" s="159">
        <v>0.23779096071600095</v>
      </c>
      <c r="D116" s="159">
        <v>0.24722556028139009</v>
      </c>
      <c r="E116" s="159">
        <v>0.27094943719281356</v>
      </c>
      <c r="F116" s="159">
        <v>0.26112920413154245</v>
      </c>
      <c r="G116" s="159">
        <v>0.23275159242082138</v>
      </c>
      <c r="H116" s="159">
        <v>0.29874761882601925</v>
      </c>
      <c r="I116" s="159">
        <v>0.29145285289331635</v>
      </c>
      <c r="J116" s="159">
        <v>0.24968870536388496</v>
      </c>
      <c r="K116" s="159">
        <v>0.17783175478380917</v>
      </c>
      <c r="L116" s="159">
        <v>0.21547755662490312</v>
      </c>
      <c r="M116" s="159">
        <v>0.21437864322293435</v>
      </c>
      <c r="N116" s="159">
        <v>0.22420490483656924</v>
      </c>
      <c r="O116" s="159">
        <v>0.22178559484404267</v>
      </c>
      <c r="P116" s="159">
        <v>0.21784575417040314</v>
      </c>
      <c r="Q116" s="159">
        <v>0.22015598722543175</v>
      </c>
    </row>
    <row r="117" spans="1:17" x14ac:dyDescent="0.25">
      <c r="A117" s="129" t="s">
        <v>79</v>
      </c>
      <c r="B117" s="158">
        <v>0.50313288650372545</v>
      </c>
      <c r="C117" s="158">
        <v>0.4755819214320019</v>
      </c>
      <c r="D117" s="158">
        <v>0.49445112056278018</v>
      </c>
      <c r="E117" s="158">
        <v>0.54189887438562723</v>
      </c>
      <c r="F117" s="158">
        <v>0.52225840826308489</v>
      </c>
      <c r="G117" s="158">
        <v>0.46550318484164277</v>
      </c>
      <c r="H117" s="158">
        <v>0.5974952376520386</v>
      </c>
      <c r="I117" s="158">
        <v>0.5829057057866327</v>
      </c>
      <c r="J117" s="158">
        <v>0.49937741072776992</v>
      </c>
      <c r="K117" s="158">
        <v>0.35566350956761827</v>
      </c>
      <c r="L117" s="158">
        <v>0.43095511324980629</v>
      </c>
      <c r="M117" s="158">
        <v>0.42875728644586875</v>
      </c>
      <c r="N117" s="158">
        <v>0.44840980967313848</v>
      </c>
      <c r="O117" s="158">
        <v>0.4435711896880854</v>
      </c>
      <c r="P117" s="158">
        <v>0.43569150834080628</v>
      </c>
      <c r="Q117" s="158">
        <v>0.44031197445086351</v>
      </c>
    </row>
    <row r="118" spans="1:17" x14ac:dyDescent="0.25">
      <c r="A118" s="92" t="s">
        <v>125</v>
      </c>
      <c r="B118" s="91">
        <v>0.10062657730074509</v>
      </c>
      <c r="C118" s="91">
        <v>9.5116384286400388E-2</v>
      </c>
      <c r="D118" s="91">
        <v>9.8890224112556047E-2</v>
      </c>
      <c r="E118" s="91">
        <v>0.10837977487712543</v>
      </c>
      <c r="F118" s="91">
        <v>0.10445168165261698</v>
      </c>
      <c r="G118" s="91">
        <v>9.3100636968328557E-2</v>
      </c>
      <c r="H118" s="91">
        <v>0.1194990475304077</v>
      </c>
      <c r="I118" s="91">
        <v>0.11658114115732654</v>
      </c>
      <c r="J118" s="91">
        <v>9.9875482145553987E-2</v>
      </c>
      <c r="K118" s="91">
        <v>0</v>
      </c>
      <c r="L118" s="91">
        <v>8.6191022649961271E-2</v>
      </c>
      <c r="M118" s="91">
        <v>8.5751457289173758E-2</v>
      </c>
      <c r="N118" s="91">
        <v>8.9681961934627699E-2</v>
      </c>
      <c r="O118" s="91">
        <v>8.8714237937617083E-2</v>
      </c>
      <c r="P118" s="91">
        <v>8.7138301668161264E-2</v>
      </c>
      <c r="Q118" s="91">
        <v>8.8062394890172702E-2</v>
      </c>
    </row>
    <row r="119" spans="1:17" x14ac:dyDescent="0.25">
      <c r="A119" s="92" t="s">
        <v>26</v>
      </c>
      <c r="B119" s="91">
        <v>0.15093986595111764</v>
      </c>
      <c r="C119" s="91">
        <v>0.14267457642960057</v>
      </c>
      <c r="D119" s="91">
        <v>0.14833533616883404</v>
      </c>
      <c r="E119" s="91">
        <v>0.16256966231568812</v>
      </c>
      <c r="F119" s="91">
        <v>0.15667752247892547</v>
      </c>
      <c r="G119" s="91">
        <v>0.13965095545249281</v>
      </c>
      <c r="H119" s="91">
        <v>0.17924857129561153</v>
      </c>
      <c r="I119" s="91">
        <v>0.17487171173598981</v>
      </c>
      <c r="J119" s="91">
        <v>0.14981322321833096</v>
      </c>
      <c r="K119" s="91">
        <v>0.1066990528702855</v>
      </c>
      <c r="L119" s="91">
        <v>0.12928653397494186</v>
      </c>
      <c r="M119" s="91">
        <v>0.1286271859337606</v>
      </c>
      <c r="N119" s="91">
        <v>0.13452294290194153</v>
      </c>
      <c r="O119" s="91">
        <v>0.1330713569064256</v>
      </c>
      <c r="P119" s="91">
        <v>0.13070745250224189</v>
      </c>
      <c r="Q119" s="91">
        <v>0.13209359233525905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0.25156644325186273</v>
      </c>
      <c r="C121" s="157">
        <v>0.23779096071600092</v>
      </c>
      <c r="D121" s="157">
        <v>0.24722556028139009</v>
      </c>
      <c r="E121" s="157">
        <v>0.27094943719281361</v>
      </c>
      <c r="F121" s="157">
        <v>0.26112920413154245</v>
      </c>
      <c r="G121" s="157">
        <v>0.23275159242082141</v>
      </c>
      <c r="H121" s="157">
        <v>0.2987476188260193</v>
      </c>
      <c r="I121" s="157">
        <v>0.29145285289331635</v>
      </c>
      <c r="J121" s="157">
        <v>0.24968870536388499</v>
      </c>
      <c r="K121" s="157">
        <v>0.2489644566973328</v>
      </c>
      <c r="L121" s="157">
        <v>0.21547755662490312</v>
      </c>
      <c r="M121" s="157">
        <v>0.21437864322293437</v>
      </c>
      <c r="N121" s="157">
        <v>0.22420490483656927</v>
      </c>
      <c r="O121" s="157">
        <v>0.22178559484404273</v>
      </c>
      <c r="P121" s="157">
        <v>0.21784575417040311</v>
      </c>
      <c r="Q121" s="157">
        <v>0.22015598722543175</v>
      </c>
    </row>
    <row r="122" spans="1:17" x14ac:dyDescent="0.25">
      <c r="A122" s="156" t="s">
        <v>146</v>
      </c>
      <c r="B122" s="206">
        <v>184.13046908018856</v>
      </c>
      <c r="C122" s="206">
        <v>174.04770117065976</v>
      </c>
      <c r="D122" s="206">
        <v>180.95322172063078</v>
      </c>
      <c r="E122" s="206">
        <v>198.31757496120838</v>
      </c>
      <c r="F122" s="206">
        <v>191.12979547569768</v>
      </c>
      <c r="G122" s="206">
        <v>170.35920744286062</v>
      </c>
      <c r="H122" s="206">
        <v>218.66405741544384</v>
      </c>
      <c r="I122" s="206">
        <v>213.32475756425501</v>
      </c>
      <c r="J122" s="206">
        <v>182.75608562246791</v>
      </c>
      <c r="K122" s="206">
        <v>130.16141581694598</v>
      </c>
      <c r="L122" s="206">
        <v>157.71572338793055</v>
      </c>
      <c r="M122" s="206">
        <v>156.9113894013804</v>
      </c>
      <c r="N122" s="206">
        <v>164.10358139978533</v>
      </c>
      <c r="O122" s="206">
        <v>162.33280196666237</v>
      </c>
      <c r="P122" s="206">
        <v>159.44909179466555</v>
      </c>
      <c r="Q122" s="206">
        <v>161.14003391957004</v>
      </c>
    </row>
    <row r="123" spans="1:17" x14ac:dyDescent="0.25">
      <c r="A123" s="152" t="s">
        <v>159</v>
      </c>
      <c r="B123" s="151">
        <v>78.809055658673103</v>
      </c>
      <c r="C123" s="151">
        <v>81.991999025440748</v>
      </c>
      <c r="D123" s="151">
        <v>90.225562321317653</v>
      </c>
      <c r="E123" s="151">
        <v>96.802545350234922</v>
      </c>
      <c r="F123" s="151">
        <v>88.055315169170484</v>
      </c>
      <c r="G123" s="151">
        <v>81.726633114248528</v>
      </c>
      <c r="H123" s="151">
        <v>96.832372334965555</v>
      </c>
      <c r="I123" s="151">
        <v>93.719208340709287</v>
      </c>
      <c r="J123" s="151">
        <v>82.660541351309277</v>
      </c>
      <c r="K123" s="151">
        <v>55.373023051901292</v>
      </c>
      <c r="L123" s="151">
        <v>63.086289355172234</v>
      </c>
      <c r="M123" s="151">
        <v>62.76455576055217</v>
      </c>
      <c r="N123" s="151">
        <v>65.641432559914136</v>
      </c>
      <c r="O123" s="151">
        <v>64.933120786664958</v>
      </c>
      <c r="P123" s="151">
        <v>63.779636717866211</v>
      </c>
      <c r="Q123" s="151">
        <v>64.456013567828037</v>
      </c>
    </row>
    <row r="124" spans="1:17" x14ac:dyDescent="0.25">
      <c r="A124" s="154" t="s">
        <v>33</v>
      </c>
      <c r="B124" s="153">
        <v>6.1053468052259543</v>
      </c>
      <c r="C124" s="153">
        <v>10.479260912084632</v>
      </c>
      <c r="D124" s="153">
        <v>10.239943468831555</v>
      </c>
      <c r="E124" s="153">
        <v>11.346957786681092</v>
      </c>
      <c r="F124" s="153">
        <v>8.3751545683627029</v>
      </c>
      <c r="G124" s="153">
        <v>8.8278231759818695</v>
      </c>
      <c r="H124" s="153">
        <v>6.9806461703263949</v>
      </c>
      <c r="I124" s="153">
        <v>7.0978314633498218</v>
      </c>
      <c r="J124" s="153">
        <v>13.649543607716872</v>
      </c>
      <c r="K124" s="153">
        <v>5.5140945418715077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0</v>
      </c>
      <c r="C125" s="153">
        <v>0</v>
      </c>
      <c r="D125" s="153">
        <v>0</v>
      </c>
      <c r="E125" s="153">
        <v>0</v>
      </c>
      <c r="F125" s="153">
        <v>0</v>
      </c>
      <c r="G125" s="153">
        <v>0</v>
      </c>
      <c r="H125" s="153">
        <v>0</v>
      </c>
      <c r="I125" s="153">
        <v>0</v>
      </c>
      <c r="J125" s="153">
        <v>0</v>
      </c>
      <c r="K125" s="153">
        <v>0</v>
      </c>
      <c r="L125" s="153">
        <v>0</v>
      </c>
      <c r="M125" s="153">
        <v>0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7.6717897856753634</v>
      </c>
      <c r="C126" s="153">
        <v>0.57122494581215666</v>
      </c>
      <c r="D126" s="153">
        <v>0.55558551901414688</v>
      </c>
      <c r="E126" s="153">
        <v>0.51003608349214358</v>
      </c>
      <c r="F126" s="153">
        <v>0.53747370409408579</v>
      </c>
      <c r="G126" s="153">
        <v>2.1310080285417703</v>
      </c>
      <c r="H126" s="153">
        <v>3.03543819387429</v>
      </c>
      <c r="I126" s="153">
        <v>2.2497949500073573</v>
      </c>
      <c r="J126" s="153">
        <v>2.0712687792520845</v>
      </c>
      <c r="K126" s="153">
        <v>0</v>
      </c>
      <c r="L126" s="153">
        <v>0.4747781516652822</v>
      </c>
      <c r="M126" s="153">
        <v>0.49879967572236361</v>
      </c>
      <c r="N126" s="153">
        <v>2.1832000440433865</v>
      </c>
      <c r="O126" s="153">
        <v>2.0983557932774608</v>
      </c>
      <c r="P126" s="153">
        <v>0.52124118563846211</v>
      </c>
      <c r="Q126" s="153">
        <v>0.50430224273731949</v>
      </c>
    </row>
    <row r="127" spans="1:17" x14ac:dyDescent="0.25">
      <c r="A127" s="154" t="s">
        <v>29</v>
      </c>
      <c r="B127" s="153">
        <v>2.4894332391035094</v>
      </c>
      <c r="C127" s="153">
        <v>10.14227001654343</v>
      </c>
      <c r="D127" s="153">
        <v>19.500512586277331</v>
      </c>
      <c r="E127" s="153">
        <v>17.778901156238195</v>
      </c>
      <c r="F127" s="153">
        <v>10.963840396456307</v>
      </c>
      <c r="G127" s="153">
        <v>13.810427052525261</v>
      </c>
      <c r="H127" s="153">
        <v>8.6306027776536336</v>
      </c>
      <c r="I127" s="153">
        <v>6.8843440616623219</v>
      </c>
      <c r="J127" s="153">
        <v>2.280634896153316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62.542485828668276</v>
      </c>
      <c r="C128" s="153">
        <v>60.799243151000539</v>
      </c>
      <c r="D128" s="153">
        <v>59.929520747194616</v>
      </c>
      <c r="E128" s="153">
        <v>67.16665032382349</v>
      </c>
      <c r="F128" s="153">
        <v>68.178846500257393</v>
      </c>
      <c r="G128" s="153">
        <v>56.957374857199625</v>
      </c>
      <c r="H128" s="153">
        <v>78.18568519311124</v>
      </c>
      <c r="I128" s="153">
        <v>77.487237865689792</v>
      </c>
      <c r="J128" s="153">
        <v>64.659094068187002</v>
      </c>
      <c r="K128" s="153">
        <v>49.858928510029784</v>
      </c>
      <c r="L128" s="153">
        <v>62.61151120350695</v>
      </c>
      <c r="M128" s="153">
        <v>62.265756084829803</v>
      </c>
      <c r="N128" s="153">
        <v>63.458232515870748</v>
      </c>
      <c r="O128" s="153">
        <v>62.834764993387495</v>
      </c>
      <c r="P128" s="153">
        <v>63.258395532227752</v>
      </c>
      <c r="Q128" s="153">
        <v>63.951711325090713</v>
      </c>
    </row>
    <row r="129" spans="1:17" x14ac:dyDescent="0.25">
      <c r="A129" s="152" t="s">
        <v>158</v>
      </c>
      <c r="B129" s="151">
        <v>105.32141342151547</v>
      </c>
      <c r="C129" s="151">
        <v>92.05570214521903</v>
      </c>
      <c r="D129" s="151">
        <v>90.72765939931314</v>
      </c>
      <c r="E129" s="151">
        <v>101.51502961097344</v>
      </c>
      <c r="F129" s="151">
        <v>103.07448030652721</v>
      </c>
      <c r="G129" s="151">
        <v>88.632574328612094</v>
      </c>
      <c r="H129" s="151">
        <v>121.83168508047827</v>
      </c>
      <c r="I129" s="151">
        <v>119.60554922354572</v>
      </c>
      <c r="J129" s="151">
        <v>100.09554427115863</v>
      </c>
      <c r="K129" s="151">
        <v>74.788392765044676</v>
      </c>
      <c r="L129" s="151">
        <v>94.629434032758326</v>
      </c>
      <c r="M129" s="151">
        <v>94.14683364082822</v>
      </c>
      <c r="N129" s="151">
        <v>98.46214883987119</v>
      </c>
      <c r="O129" s="151">
        <v>97.399681179997401</v>
      </c>
      <c r="P129" s="151">
        <v>95.669455076799323</v>
      </c>
      <c r="Q129" s="151">
        <v>96.684020351742021</v>
      </c>
    </row>
    <row r="130" spans="1:17" x14ac:dyDescent="0.25">
      <c r="A130" s="156" t="s">
        <v>145</v>
      </c>
      <c r="B130" s="206">
        <v>88.499664582046307</v>
      </c>
      <c r="C130" s="206">
        <v>83.65352704430228</v>
      </c>
      <c r="D130" s="206">
        <v>86.972566285823518</v>
      </c>
      <c r="E130" s="206">
        <v>95.318493199234211</v>
      </c>
      <c r="F130" s="206">
        <v>91.863790255527618</v>
      </c>
      <c r="G130" s="206">
        <v>81.880705526202263</v>
      </c>
      <c r="H130" s="206">
        <v>105.09773767528097</v>
      </c>
      <c r="I130" s="206">
        <v>102.5314799109161</v>
      </c>
      <c r="J130" s="206">
        <v>87.839086918702492</v>
      </c>
      <c r="K130" s="206">
        <v>62.560214498271669</v>
      </c>
      <c r="L130" s="206">
        <v>75.803796562686486</v>
      </c>
      <c r="M130" s="206">
        <v>75.417204987825343</v>
      </c>
      <c r="N130" s="206">
        <v>78.874028742460538</v>
      </c>
      <c r="O130" s="206">
        <v>78.022929048515152</v>
      </c>
      <c r="P130" s="206">
        <v>76.636915184278422</v>
      </c>
      <c r="Q130" s="206">
        <v>77.449642223042048</v>
      </c>
    </row>
    <row r="131" spans="1:17" x14ac:dyDescent="0.25">
      <c r="A131" s="152" t="s">
        <v>157</v>
      </c>
      <c r="B131" s="151">
        <v>32.171126034269996</v>
      </c>
      <c r="C131" s="151">
        <v>19.437615077725489</v>
      </c>
      <c r="D131" s="151">
        <v>20.525004029202158</v>
      </c>
      <c r="E131" s="151">
        <v>33.145590723353159</v>
      </c>
      <c r="F131" s="151">
        <v>27.472257402509904</v>
      </c>
      <c r="G131" s="151">
        <v>34.711701431645338</v>
      </c>
      <c r="H131" s="151">
        <v>31.956838550304525</v>
      </c>
      <c r="I131" s="151">
        <v>40.796669725441241</v>
      </c>
      <c r="J131" s="151">
        <v>13.206202031115087</v>
      </c>
      <c r="K131" s="151">
        <v>32.758563636493804</v>
      </c>
      <c r="L131" s="151">
        <v>29.842398601840163</v>
      </c>
      <c r="M131" s="151">
        <v>22.096242758689474</v>
      </c>
      <c r="N131" s="151">
        <v>25.807756629071669</v>
      </c>
      <c r="O131" s="151">
        <v>26.225328107005851</v>
      </c>
      <c r="P131" s="151">
        <v>18.547016258047812</v>
      </c>
      <c r="Q131" s="151">
        <v>19.750979559151254</v>
      </c>
    </row>
    <row r="132" spans="1:17" x14ac:dyDescent="0.25">
      <c r="A132" s="154" t="s">
        <v>30</v>
      </c>
      <c r="B132" s="205">
        <v>0</v>
      </c>
      <c r="C132" s="205">
        <v>0</v>
      </c>
      <c r="D132" s="205">
        <v>0</v>
      </c>
      <c r="E132" s="205">
        <v>0</v>
      </c>
      <c r="F132" s="205">
        <v>0</v>
      </c>
      <c r="G132" s="205">
        <v>0</v>
      </c>
      <c r="H132" s="205">
        <v>0</v>
      </c>
      <c r="I132" s="205">
        <v>0</v>
      </c>
      <c r="J132" s="205">
        <v>0</v>
      </c>
      <c r="K132" s="205">
        <v>0</v>
      </c>
      <c r="L132" s="205">
        <v>0</v>
      </c>
      <c r="M132" s="205">
        <v>0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3.5150988021155056</v>
      </c>
      <c r="C133" s="205">
        <v>0.18092171957977876</v>
      </c>
      <c r="D133" s="205">
        <v>0.18853228042855355</v>
      </c>
      <c r="E133" s="205">
        <v>0.24979720750254028</v>
      </c>
      <c r="F133" s="205">
        <v>0.21487786164978789</v>
      </c>
      <c r="G133" s="205">
        <v>1.251868993914047</v>
      </c>
      <c r="H133" s="205">
        <v>1.1943076412387068</v>
      </c>
      <c r="I133" s="205">
        <v>1.1510854904466294</v>
      </c>
      <c r="J133" s="205">
        <v>0.40991226171032114</v>
      </c>
      <c r="K133" s="205">
        <v>0</v>
      </c>
      <c r="L133" s="205">
        <v>0.22458951056183249</v>
      </c>
      <c r="M133" s="205">
        <v>0.175602274072719</v>
      </c>
      <c r="N133" s="205">
        <v>0.85835261681443054</v>
      </c>
      <c r="O133" s="205">
        <v>0.84748843883134695</v>
      </c>
      <c r="P133" s="205">
        <v>0.15157610237206925</v>
      </c>
      <c r="Q133" s="205">
        <v>0.15453117151679552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28.656027232154493</v>
      </c>
      <c r="C135" s="205">
        <v>19.256693358145711</v>
      </c>
      <c r="D135" s="205">
        <v>20.336471748773604</v>
      </c>
      <c r="E135" s="205">
        <v>32.89579351585062</v>
      </c>
      <c r="F135" s="205">
        <v>27.257379540860114</v>
      </c>
      <c r="G135" s="205">
        <v>33.459832437731293</v>
      </c>
      <c r="H135" s="205">
        <v>30.762530909065816</v>
      </c>
      <c r="I135" s="205">
        <v>39.645584234994608</v>
      </c>
      <c r="J135" s="205">
        <v>12.796289769404765</v>
      </c>
      <c r="K135" s="205">
        <v>32.758563636493804</v>
      </c>
      <c r="L135" s="205">
        <v>29.617809091278332</v>
      </c>
      <c r="M135" s="205">
        <v>21.920640484616754</v>
      </c>
      <c r="N135" s="205">
        <v>24.94940401225724</v>
      </c>
      <c r="O135" s="205">
        <v>25.377839668174502</v>
      </c>
      <c r="P135" s="205">
        <v>18.395440155675743</v>
      </c>
      <c r="Q135" s="205">
        <v>19.59644838763446</v>
      </c>
    </row>
    <row r="136" spans="1:17" x14ac:dyDescent="0.25">
      <c r="A136" s="152" t="s">
        <v>156</v>
      </c>
      <c r="B136" s="151">
        <v>56.328538547776311</v>
      </c>
      <c r="C136" s="151">
        <v>64.215911966576783</v>
      </c>
      <c r="D136" s="151">
        <v>66.447562256621367</v>
      </c>
      <c r="E136" s="151">
        <v>62.17290247588106</v>
      </c>
      <c r="F136" s="151">
        <v>64.391532853017722</v>
      </c>
      <c r="G136" s="151">
        <v>47.169004094556925</v>
      </c>
      <c r="H136" s="151">
        <v>73.140899124976443</v>
      </c>
      <c r="I136" s="151">
        <v>61.734810185474863</v>
      </c>
      <c r="J136" s="151">
        <v>74.632884887587409</v>
      </c>
      <c r="K136" s="151">
        <v>29.801650861777865</v>
      </c>
      <c r="L136" s="151">
        <v>45.961397960846327</v>
      </c>
      <c r="M136" s="151">
        <v>53.320962229135873</v>
      </c>
      <c r="N136" s="151">
        <v>53.06627211338887</v>
      </c>
      <c r="O136" s="151">
        <v>51.797600941509302</v>
      </c>
      <c r="P136" s="151">
        <v>58.089898926230603</v>
      </c>
      <c r="Q136" s="151">
        <v>57.698662663890801</v>
      </c>
    </row>
    <row r="137" spans="1:17" x14ac:dyDescent="0.25">
      <c r="A137" s="156" t="s">
        <v>144</v>
      </c>
      <c r="B137" s="204">
        <v>43.542664890251608</v>
      </c>
      <c r="C137" s="204">
        <v>41.158319776463856</v>
      </c>
      <c r="D137" s="204">
        <v>42.791318207968338</v>
      </c>
      <c r="E137" s="204">
        <v>46.897592514265476</v>
      </c>
      <c r="F137" s="204">
        <v>45.197846269083698</v>
      </c>
      <c r="G137" s="204">
        <v>40.286074964718928</v>
      </c>
      <c r="H137" s="204">
        <v>51.70907250248154</v>
      </c>
      <c r="I137" s="204">
        <v>50.446449617033743</v>
      </c>
      <c r="J137" s="204">
        <v>43.217654485242676</v>
      </c>
      <c r="K137" s="204">
        <v>30.780212198828174</v>
      </c>
      <c r="L137" s="204">
        <v>37.296178767749453</v>
      </c>
      <c r="M137" s="204">
        <v>37.105972087610347</v>
      </c>
      <c r="N137" s="204">
        <v>38.806761791657202</v>
      </c>
      <c r="O137" s="204">
        <v>38.38801276094982</v>
      </c>
      <c r="P137" s="204">
        <v>37.706080942239339</v>
      </c>
      <c r="Q137" s="204">
        <v>38.105950266753275</v>
      </c>
    </row>
    <row r="138" spans="1:17" x14ac:dyDescent="0.25">
      <c r="A138" s="152" t="s">
        <v>155</v>
      </c>
      <c r="B138" s="151">
        <v>15.309640057113935</v>
      </c>
      <c r="C138" s="151">
        <v>13.89383596792667</v>
      </c>
      <c r="D138" s="151">
        <v>14.46172926154199</v>
      </c>
      <c r="E138" s="151">
        <v>16.410062203573858</v>
      </c>
      <c r="F138" s="151">
        <v>15.57993040732026</v>
      </c>
      <c r="G138" s="151">
        <v>14.424971645170706</v>
      </c>
      <c r="H138" s="151">
        <v>17.852115882548301</v>
      </c>
      <c r="I138" s="151">
        <v>17.922529664302935</v>
      </c>
      <c r="J138" s="151">
        <v>14.209850694289717</v>
      </c>
      <c r="K138" s="151">
        <v>11.34955374970292</v>
      </c>
      <c r="L138" s="151">
        <v>13.233708639636738</v>
      </c>
      <c r="M138" s="151">
        <v>12.766535839012439</v>
      </c>
      <c r="N138" s="151">
        <v>13.493740284701147</v>
      </c>
      <c r="O138" s="151">
        <v>13.38476883505248</v>
      </c>
      <c r="P138" s="151">
        <v>12.767397187661622</v>
      </c>
      <c r="Q138" s="151">
        <v>12.955808615072332</v>
      </c>
    </row>
    <row r="139" spans="1:17" x14ac:dyDescent="0.25">
      <c r="A139" s="154" t="s">
        <v>30</v>
      </c>
      <c r="B139" s="153">
        <v>0</v>
      </c>
      <c r="C139" s="153">
        <v>0</v>
      </c>
      <c r="D139" s="153">
        <v>0</v>
      </c>
      <c r="E139" s="153">
        <v>0</v>
      </c>
      <c r="F139" s="153">
        <v>0</v>
      </c>
      <c r="G139" s="153">
        <v>0</v>
      </c>
      <c r="H139" s="153">
        <v>0</v>
      </c>
      <c r="I139" s="153">
        <v>0</v>
      </c>
      <c r="J139" s="153">
        <v>0</v>
      </c>
      <c r="K139" s="153">
        <v>0</v>
      </c>
      <c r="L139" s="153">
        <v>0</v>
      </c>
      <c r="M139" s="153">
        <v>0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1.6727700910516772</v>
      </c>
      <c r="C140" s="153">
        <v>0.12932125082347379</v>
      </c>
      <c r="D140" s="153">
        <v>0.13283811261326403</v>
      </c>
      <c r="E140" s="153">
        <v>0.12367218758022028</v>
      </c>
      <c r="F140" s="153">
        <v>0.12186046750827367</v>
      </c>
      <c r="G140" s="153">
        <v>0.52023306250887336</v>
      </c>
      <c r="H140" s="153">
        <v>0.66717858768301497</v>
      </c>
      <c r="I140" s="153">
        <v>0.5056874491844392</v>
      </c>
      <c r="J140" s="153">
        <v>0.44106488927993859</v>
      </c>
      <c r="K140" s="153">
        <v>0</v>
      </c>
      <c r="L140" s="153">
        <v>9.9594948313257881E-2</v>
      </c>
      <c r="M140" s="153">
        <v>0.101457643719987</v>
      </c>
      <c r="N140" s="153">
        <v>0.44879481198068583</v>
      </c>
      <c r="O140" s="153">
        <v>0.43253746141337335</v>
      </c>
      <c r="P140" s="153">
        <v>0.10434197480697965</v>
      </c>
      <c r="Q140" s="153">
        <v>0.10136592350969731</v>
      </c>
    </row>
    <row r="141" spans="1:17" x14ac:dyDescent="0.25">
      <c r="A141" s="154" t="s">
        <v>26</v>
      </c>
      <c r="B141" s="153">
        <v>13.636869966062257</v>
      </c>
      <c r="C141" s="153">
        <v>13.764514717103197</v>
      </c>
      <c r="D141" s="153">
        <v>14.328891148928726</v>
      </c>
      <c r="E141" s="153">
        <v>16.286390015993639</v>
      </c>
      <c r="F141" s="153">
        <v>15.458069939811987</v>
      </c>
      <c r="G141" s="153">
        <v>13.904738582661832</v>
      </c>
      <c r="H141" s="153">
        <v>17.184937294865286</v>
      </c>
      <c r="I141" s="153">
        <v>17.416842215118496</v>
      </c>
      <c r="J141" s="153">
        <v>13.768785805009777</v>
      </c>
      <c r="K141" s="153">
        <v>11.34955374970292</v>
      </c>
      <c r="L141" s="153">
        <v>13.134113691323481</v>
      </c>
      <c r="M141" s="153">
        <v>12.665078195292452</v>
      </c>
      <c r="N141" s="153">
        <v>13.04494547272046</v>
      </c>
      <c r="O141" s="153">
        <v>12.952231373639107</v>
      </c>
      <c r="P141" s="153">
        <v>12.663055212854642</v>
      </c>
      <c r="Q141" s="153">
        <v>12.854442691562635</v>
      </c>
    </row>
    <row r="142" spans="1:17" x14ac:dyDescent="0.25">
      <c r="A142" s="152" t="s">
        <v>154</v>
      </c>
      <c r="B142" s="151">
        <v>25.268364909570497</v>
      </c>
      <c r="C142" s="151">
        <v>23.884698968191039</v>
      </c>
      <c r="D142" s="151">
        <v>24.832348827656794</v>
      </c>
      <c r="E142" s="151">
        <v>27.215272285645238</v>
      </c>
      <c r="F142" s="151">
        <v>26.228887816867772</v>
      </c>
      <c r="G142" s="151">
        <v>23.378524156676807</v>
      </c>
      <c r="H142" s="151">
        <v>30.007435613355522</v>
      </c>
      <c r="I142" s="151">
        <v>29.274719416653181</v>
      </c>
      <c r="J142" s="151">
        <v>25.079757217922033</v>
      </c>
      <c r="K142" s="151">
        <v>17.862150509031679</v>
      </c>
      <c r="L142" s="151">
        <v>21.643449182805011</v>
      </c>
      <c r="M142" s="151">
        <v>21.53306981548549</v>
      </c>
      <c r="N142" s="151">
        <v>22.520059816777689</v>
      </c>
      <c r="O142" s="151">
        <v>22.277054402660006</v>
      </c>
      <c r="P142" s="151">
        <v>21.881320653197161</v>
      </c>
      <c r="Q142" s="151">
        <v>22.113369932528791</v>
      </c>
    </row>
    <row r="143" spans="1:17" x14ac:dyDescent="0.25">
      <c r="A143" s="150" t="s">
        <v>33</v>
      </c>
      <c r="B143" s="87">
        <v>15.677125685145372</v>
      </c>
      <c r="C143" s="87">
        <v>10.627099087915367</v>
      </c>
      <c r="D143" s="87">
        <v>7.4587265311684439</v>
      </c>
      <c r="E143" s="87">
        <v>4.3482422133189083</v>
      </c>
      <c r="F143" s="87">
        <v>9.3231154316372979</v>
      </c>
      <c r="G143" s="87">
        <v>6.149270956773532</v>
      </c>
      <c r="H143" s="87">
        <v>8.7136638296736049</v>
      </c>
      <c r="I143" s="87">
        <v>9.9031985366501782</v>
      </c>
      <c r="J143" s="87">
        <v>19.152556392283145</v>
      </c>
      <c r="K143" s="87">
        <v>16.075935458128512</v>
      </c>
      <c r="L143" s="87">
        <v>4.084382629501091</v>
      </c>
      <c r="M143" s="87">
        <v>0</v>
      </c>
      <c r="N143" s="87">
        <v>2.7228285828264491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0.27132973381114961</v>
      </c>
      <c r="C146" s="87">
        <v>2.3945699498190341E-2</v>
      </c>
      <c r="D146" s="87">
        <v>2.4673863831479667E-2</v>
      </c>
      <c r="E146" s="87">
        <v>1.0444746547970393E-2</v>
      </c>
      <c r="F146" s="87">
        <v>2.1056285095235758E-2</v>
      </c>
      <c r="G146" s="87">
        <v>6.4798517226664146E-2</v>
      </c>
      <c r="H146" s="87">
        <v>8.3526529673580208E-2</v>
      </c>
      <c r="I146" s="87">
        <v>6.3360969204247039E-2</v>
      </c>
      <c r="J146" s="87">
        <v>7.8298587612101733E-2</v>
      </c>
      <c r="K146" s="87">
        <v>0</v>
      </c>
      <c r="L146" s="87">
        <v>0.14190226719175184</v>
      </c>
      <c r="M146" s="87">
        <v>0.16544666874853159</v>
      </c>
      <c r="N146" s="87">
        <v>0.48068910142575072</v>
      </c>
      <c r="O146" s="87">
        <v>0.59346303337690576</v>
      </c>
      <c r="P146" s="87">
        <v>0.16231314815424241</v>
      </c>
      <c r="Q146" s="87">
        <v>0.17876715976610355</v>
      </c>
    </row>
    <row r="147" spans="1:17" x14ac:dyDescent="0.25">
      <c r="A147" s="150" t="s">
        <v>29</v>
      </c>
      <c r="B147" s="87">
        <v>7.0644027334680795</v>
      </c>
      <c r="C147" s="87">
        <v>10.869129983456569</v>
      </c>
      <c r="D147" s="87">
        <v>14.890387413722671</v>
      </c>
      <c r="E147" s="87">
        <v>7.0739388437618063</v>
      </c>
      <c r="F147" s="87">
        <v>12.933639603543694</v>
      </c>
      <c r="G147" s="87">
        <v>10.07589998138644</v>
      </c>
      <c r="H147" s="87">
        <v>11.460327222346367</v>
      </c>
      <c r="I147" s="87">
        <v>10.260715938337679</v>
      </c>
      <c r="J147" s="87">
        <v>3.4192251038466841</v>
      </c>
      <c r="K147" s="87">
        <v>0</v>
      </c>
      <c r="L147" s="87">
        <v>0</v>
      </c>
      <c r="M147" s="87">
        <v>0</v>
      </c>
      <c r="N147" s="87">
        <v>2.8661007534941523</v>
      </c>
      <c r="O147" s="87">
        <v>1.9106913188305743</v>
      </c>
      <c r="P147" s="87">
        <v>0.95533974299552515</v>
      </c>
      <c r="Q147" s="87">
        <v>0.95535779995485959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14.523960000000001</v>
      </c>
      <c r="F148" s="87">
        <v>1.4991599999999998</v>
      </c>
      <c r="G148" s="87">
        <v>5.3505564476101721</v>
      </c>
      <c r="H148" s="87">
        <v>7.5918900000000002</v>
      </c>
      <c r="I148" s="87">
        <v>6.8703700000000083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2.2555067571458953</v>
      </c>
      <c r="C149" s="87">
        <v>2.3645241973209128</v>
      </c>
      <c r="D149" s="87">
        <v>2.4585610189341991</v>
      </c>
      <c r="E149" s="87">
        <v>1.2586864820165549</v>
      </c>
      <c r="F149" s="87">
        <v>2.4519164965915423</v>
      </c>
      <c r="G149" s="87">
        <v>1.7379982536799996</v>
      </c>
      <c r="H149" s="87">
        <v>2.1580280316619711</v>
      </c>
      <c r="I149" s="87">
        <v>2.1770739724610699</v>
      </c>
      <c r="J149" s="87">
        <v>2.4296771341801011</v>
      </c>
      <c r="K149" s="87">
        <v>1.7862150509031665</v>
      </c>
      <c r="L149" s="87">
        <v>17.417164286112168</v>
      </c>
      <c r="M149" s="87">
        <v>19.194126732667296</v>
      </c>
      <c r="N149" s="87">
        <v>14.038135160338699</v>
      </c>
      <c r="O149" s="87">
        <v>17.862159994221734</v>
      </c>
      <c r="P149" s="87">
        <v>18.279867213799239</v>
      </c>
      <c r="Q149" s="87">
        <v>20.979244972807827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2.1734964140696604</v>
      </c>
      <c r="N151" s="87">
        <v>2.4123062186926396</v>
      </c>
      <c r="O151" s="87">
        <v>1.910740056230793</v>
      </c>
      <c r="P151" s="87">
        <v>2.4838005482481549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49" t="s">
        <v>153</v>
      </c>
      <c r="B153" s="148">
        <v>2.9646599235671758</v>
      </c>
      <c r="C153" s="148">
        <v>3.3797848403461472</v>
      </c>
      <c r="D153" s="148">
        <v>3.4972401187695539</v>
      </c>
      <c r="E153" s="148">
        <v>3.272258025046376</v>
      </c>
      <c r="F153" s="148">
        <v>3.3890280448956673</v>
      </c>
      <c r="G153" s="148">
        <v>2.4825791628714171</v>
      </c>
      <c r="H153" s="148">
        <v>3.8495210065777172</v>
      </c>
      <c r="I153" s="148">
        <v>3.2492005360776304</v>
      </c>
      <c r="J153" s="148">
        <v>3.9280465730309255</v>
      </c>
      <c r="K153" s="148">
        <v>1.5685079400935749</v>
      </c>
      <c r="L153" s="148">
        <v>2.4190209453077074</v>
      </c>
      <c r="M153" s="148">
        <v>2.8063664331124158</v>
      </c>
      <c r="N153" s="148">
        <v>2.792961690178366</v>
      </c>
      <c r="O153" s="148">
        <v>2.7261895232373377</v>
      </c>
      <c r="P153" s="148">
        <v>3.0573631013805596</v>
      </c>
      <c r="Q153" s="148">
        <v>3.0367717191521493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SUM(B159:B165)</f>
        <v>0</v>
      </c>
      <c r="C158" s="77">
        <f t="shared" si="0"/>
        <v>0</v>
      </c>
      <c r="D158" s="77">
        <f t="shared" si="0"/>
        <v>0</v>
      </c>
      <c r="E158" s="77">
        <f t="shared" si="0"/>
        <v>0</v>
      </c>
      <c r="F158" s="77">
        <f t="shared" si="0"/>
        <v>0</v>
      </c>
      <c r="G158" s="77">
        <f t="shared" si="0"/>
        <v>0</v>
      </c>
      <c r="H158" s="77">
        <f t="shared" si="0"/>
        <v>0</v>
      </c>
      <c r="I158" s="77">
        <f t="shared" si="0"/>
        <v>0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IF(B6=0,0,B6/B$5)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IF(B7=0,0,B7/B$5)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IF(B8=0,0,B8/B$5)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IF(B9=0,0,B9/B$5)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IF(B10=0,0,B10/B$5)</f>
        <v>0</v>
      </c>
      <c r="C163" s="201">
        <f t="shared" si="5"/>
        <v>0</v>
      </c>
      <c r="D163" s="201">
        <f t="shared" si="5"/>
        <v>0</v>
      </c>
      <c r="E163" s="201">
        <f t="shared" si="5"/>
        <v>0</v>
      </c>
      <c r="F163" s="201">
        <f t="shared" si="5"/>
        <v>0</v>
      </c>
      <c r="G163" s="201">
        <f t="shared" si="5"/>
        <v>0</v>
      </c>
      <c r="H163" s="201">
        <f t="shared" si="5"/>
        <v>0</v>
      </c>
      <c r="I163" s="201">
        <f t="shared" si="5"/>
        <v>0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IF(B15=0,0,B15/B$5)</f>
        <v>0</v>
      </c>
      <c r="C164" s="200">
        <f t="shared" si="6"/>
        <v>0</v>
      </c>
      <c r="D164" s="200">
        <f t="shared" si="6"/>
        <v>0</v>
      </c>
      <c r="E164" s="200">
        <f t="shared" si="6"/>
        <v>0</v>
      </c>
      <c r="F164" s="200">
        <f t="shared" si="6"/>
        <v>0</v>
      </c>
      <c r="G164" s="200">
        <f t="shared" si="6"/>
        <v>0</v>
      </c>
      <c r="H164" s="200">
        <f t="shared" si="6"/>
        <v>0</v>
      </c>
      <c r="I164" s="200">
        <f t="shared" si="6"/>
        <v>0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IF(B26=0,0,B26/B$5)</f>
        <v>0</v>
      </c>
      <c r="C165" s="71">
        <f t="shared" si="7"/>
        <v>0</v>
      </c>
      <c r="D165" s="71">
        <f t="shared" si="7"/>
        <v>0</v>
      </c>
      <c r="E165" s="71">
        <f t="shared" si="7"/>
        <v>0</v>
      </c>
      <c r="F165" s="71">
        <f t="shared" si="7"/>
        <v>0</v>
      </c>
      <c r="G165" s="71">
        <f t="shared" si="7"/>
        <v>0</v>
      </c>
      <c r="H165" s="71">
        <f t="shared" si="7"/>
        <v>0</v>
      </c>
      <c r="I165" s="71">
        <f t="shared" si="7"/>
        <v>0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0</v>
      </c>
      <c r="C167" s="77">
        <f t="shared" si="8"/>
        <v>0</v>
      </c>
      <c r="D167" s="77">
        <f t="shared" si="8"/>
        <v>0</v>
      </c>
      <c r="E167" s="77">
        <f t="shared" si="8"/>
        <v>0</v>
      </c>
      <c r="F167" s="77">
        <f t="shared" si="8"/>
        <v>0</v>
      </c>
      <c r="G167" s="77">
        <f t="shared" si="8"/>
        <v>0</v>
      </c>
      <c r="H167" s="77">
        <f t="shared" si="8"/>
        <v>0</v>
      </c>
      <c r="I167" s="77">
        <f t="shared" si="8"/>
        <v>0</v>
      </c>
      <c r="J167" s="77">
        <f t="shared" si="8"/>
        <v>0</v>
      </c>
      <c r="K167" s="77">
        <f t="shared" si="8"/>
        <v>0</v>
      </c>
      <c r="L167" s="77">
        <f t="shared" si="8"/>
        <v>0</v>
      </c>
      <c r="M167" s="77">
        <f t="shared" si="8"/>
        <v>0</v>
      </c>
      <c r="N167" s="77">
        <f t="shared" si="8"/>
        <v>0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0</v>
      </c>
      <c r="C172" s="201">
        <f t="shared" si="13"/>
        <v>0</v>
      </c>
      <c r="D172" s="201">
        <f t="shared" si="13"/>
        <v>0</v>
      </c>
      <c r="E172" s="201">
        <f t="shared" si="13"/>
        <v>0</v>
      </c>
      <c r="F172" s="201">
        <f t="shared" si="13"/>
        <v>0</v>
      </c>
      <c r="G172" s="201">
        <f t="shared" si="13"/>
        <v>0</v>
      </c>
      <c r="H172" s="201">
        <f t="shared" si="13"/>
        <v>0</v>
      </c>
      <c r="I172" s="201">
        <f t="shared" si="13"/>
        <v>0</v>
      </c>
      <c r="J172" s="201">
        <f t="shared" si="13"/>
        <v>0</v>
      </c>
      <c r="K172" s="201">
        <f t="shared" si="13"/>
        <v>0</v>
      </c>
      <c r="L172" s="201">
        <f t="shared" si="13"/>
        <v>0</v>
      </c>
      <c r="M172" s="201">
        <f t="shared" si="13"/>
        <v>0</v>
      </c>
      <c r="N172" s="201">
        <f t="shared" si="13"/>
        <v>0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0</v>
      </c>
      <c r="C174" s="200">
        <f t="shared" si="15"/>
        <v>0</v>
      </c>
      <c r="D174" s="200">
        <f t="shared" si="15"/>
        <v>0</v>
      </c>
      <c r="E174" s="200">
        <f t="shared" si="15"/>
        <v>0</v>
      </c>
      <c r="F174" s="200">
        <f t="shared" si="15"/>
        <v>0</v>
      </c>
      <c r="G174" s="200">
        <f t="shared" si="15"/>
        <v>0</v>
      </c>
      <c r="H174" s="200">
        <f t="shared" si="15"/>
        <v>0</v>
      </c>
      <c r="I174" s="200">
        <f t="shared" si="15"/>
        <v>0</v>
      </c>
      <c r="J174" s="200">
        <f t="shared" si="15"/>
        <v>0</v>
      </c>
      <c r="K174" s="200">
        <f t="shared" si="15"/>
        <v>0</v>
      </c>
      <c r="L174" s="200">
        <f t="shared" si="15"/>
        <v>0</v>
      </c>
      <c r="M174" s="200">
        <f t="shared" si="15"/>
        <v>0</v>
      </c>
      <c r="N174" s="200">
        <f t="shared" si="15"/>
        <v>0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0</v>
      </c>
      <c r="C175" s="199">
        <f t="shared" si="16"/>
        <v>0</v>
      </c>
      <c r="D175" s="199">
        <f t="shared" si="16"/>
        <v>0</v>
      </c>
      <c r="E175" s="199">
        <f t="shared" si="16"/>
        <v>0</v>
      </c>
      <c r="F175" s="199">
        <f t="shared" si="16"/>
        <v>0</v>
      </c>
      <c r="G175" s="199">
        <f t="shared" si="16"/>
        <v>0</v>
      </c>
      <c r="H175" s="199">
        <f t="shared" si="16"/>
        <v>0</v>
      </c>
      <c r="I175" s="199">
        <f t="shared" si="16"/>
        <v>0</v>
      </c>
      <c r="J175" s="199">
        <f t="shared" si="16"/>
        <v>0</v>
      </c>
      <c r="K175" s="199">
        <f t="shared" si="16"/>
        <v>0</v>
      </c>
      <c r="L175" s="199">
        <f t="shared" si="16"/>
        <v>0</v>
      </c>
      <c r="M175" s="199">
        <f t="shared" si="16"/>
        <v>0</v>
      </c>
      <c r="N175" s="199">
        <f t="shared" si="16"/>
        <v>0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0</v>
      </c>
      <c r="C177" s="200">
        <f t="shared" si="18"/>
        <v>0</v>
      </c>
      <c r="D177" s="200">
        <f t="shared" si="18"/>
        <v>0</v>
      </c>
      <c r="E177" s="200">
        <f t="shared" si="18"/>
        <v>0</v>
      </c>
      <c r="F177" s="200">
        <f t="shared" si="18"/>
        <v>0</v>
      </c>
      <c r="G177" s="200">
        <f t="shared" si="18"/>
        <v>0</v>
      </c>
      <c r="H177" s="200">
        <f t="shared" si="18"/>
        <v>0</v>
      </c>
      <c r="I177" s="200">
        <f t="shared" si="18"/>
        <v>0</v>
      </c>
      <c r="J177" s="200">
        <f t="shared" si="18"/>
        <v>0</v>
      </c>
      <c r="K177" s="200">
        <f t="shared" si="18"/>
        <v>0</v>
      </c>
      <c r="L177" s="200">
        <f t="shared" si="18"/>
        <v>0</v>
      </c>
      <c r="M177" s="200">
        <f t="shared" si="18"/>
        <v>0</v>
      </c>
      <c r="N177" s="200">
        <f t="shared" si="18"/>
        <v>0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0</v>
      </c>
      <c r="C178" s="199">
        <f t="shared" si="19"/>
        <v>0</v>
      </c>
      <c r="D178" s="199">
        <f t="shared" si="19"/>
        <v>0</v>
      </c>
      <c r="E178" s="199">
        <f t="shared" si="19"/>
        <v>0</v>
      </c>
      <c r="F178" s="199">
        <f t="shared" si="19"/>
        <v>0</v>
      </c>
      <c r="G178" s="199">
        <f t="shared" si="19"/>
        <v>0</v>
      </c>
      <c r="H178" s="199">
        <f t="shared" si="19"/>
        <v>0</v>
      </c>
      <c r="I178" s="199">
        <f t="shared" si="19"/>
        <v>0</v>
      </c>
      <c r="J178" s="199">
        <f t="shared" si="19"/>
        <v>0</v>
      </c>
      <c r="K178" s="199">
        <f t="shared" si="19"/>
        <v>0</v>
      </c>
      <c r="L178" s="199">
        <f t="shared" si="19"/>
        <v>0</v>
      </c>
      <c r="M178" s="199">
        <f t="shared" si="19"/>
        <v>0</v>
      </c>
      <c r="N178" s="199">
        <f t="shared" si="19"/>
        <v>0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0</v>
      </c>
      <c r="C179" s="199">
        <f t="shared" si="20"/>
        <v>0</v>
      </c>
      <c r="D179" s="199">
        <f t="shared" si="20"/>
        <v>0</v>
      </c>
      <c r="E179" s="199">
        <f t="shared" si="20"/>
        <v>0</v>
      </c>
      <c r="F179" s="199">
        <f t="shared" si="20"/>
        <v>0</v>
      </c>
      <c r="G179" s="199">
        <f t="shared" si="20"/>
        <v>0</v>
      </c>
      <c r="H179" s="199">
        <f t="shared" si="20"/>
        <v>0</v>
      </c>
      <c r="I179" s="199">
        <f t="shared" si="20"/>
        <v>0</v>
      </c>
      <c r="J179" s="199">
        <f t="shared" si="20"/>
        <v>0</v>
      </c>
      <c r="K179" s="199">
        <f t="shared" si="20"/>
        <v>0</v>
      </c>
      <c r="L179" s="199">
        <f t="shared" si="20"/>
        <v>0</v>
      </c>
      <c r="M179" s="199">
        <f t="shared" si="20"/>
        <v>0</v>
      </c>
      <c r="N179" s="199">
        <f t="shared" si="20"/>
        <v>0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0" t="s">
        <v>160</v>
      </c>
      <c r="B180" s="198">
        <f t="shared" ref="B180:Q180" si="21">IF(B$67=0,0,B$67/B$33)</f>
        <v>0</v>
      </c>
      <c r="C180" s="198">
        <f t="shared" si="21"/>
        <v>0</v>
      </c>
      <c r="D180" s="198">
        <f t="shared" si="21"/>
        <v>0</v>
      </c>
      <c r="E180" s="198">
        <f t="shared" si="21"/>
        <v>0</v>
      </c>
      <c r="F180" s="198">
        <f t="shared" si="21"/>
        <v>0</v>
      </c>
      <c r="G180" s="198">
        <f t="shared" si="21"/>
        <v>0</v>
      </c>
      <c r="H180" s="198">
        <f t="shared" si="21"/>
        <v>0</v>
      </c>
      <c r="I180" s="198">
        <f t="shared" si="21"/>
        <v>0</v>
      </c>
      <c r="J180" s="198">
        <f t="shared" si="21"/>
        <v>0</v>
      </c>
      <c r="K180" s="198">
        <f t="shared" si="21"/>
        <v>0</v>
      </c>
      <c r="L180" s="198">
        <f t="shared" si="21"/>
        <v>0</v>
      </c>
      <c r="M180" s="198">
        <f t="shared" si="21"/>
        <v>0</v>
      </c>
      <c r="N180" s="198">
        <f t="shared" si="21"/>
        <v>0</v>
      </c>
      <c r="O180" s="198">
        <f t="shared" si="21"/>
        <v>0</v>
      </c>
      <c r="P180" s="198">
        <f t="shared" si="21"/>
        <v>0</v>
      </c>
      <c r="Q180" s="198">
        <f t="shared" si="21"/>
        <v>0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0</v>
      </c>
      <c r="C183" s="77">
        <f t="shared" si="22"/>
        <v>0</v>
      </c>
      <c r="D183" s="77">
        <f t="shared" si="22"/>
        <v>0</v>
      </c>
      <c r="E183" s="77">
        <f t="shared" si="22"/>
        <v>0</v>
      </c>
      <c r="F183" s="77">
        <f t="shared" si="22"/>
        <v>0</v>
      </c>
      <c r="G183" s="77">
        <f t="shared" si="22"/>
        <v>0</v>
      </c>
      <c r="H183" s="77">
        <f t="shared" si="22"/>
        <v>0</v>
      </c>
      <c r="I183" s="77">
        <f t="shared" si="22"/>
        <v>0</v>
      </c>
      <c r="J183" s="77">
        <f t="shared" si="22"/>
        <v>0</v>
      </c>
      <c r="K183" s="77">
        <f t="shared" si="22"/>
        <v>0</v>
      </c>
      <c r="L183" s="77">
        <f t="shared" si="22"/>
        <v>0</v>
      </c>
      <c r="M183" s="77">
        <f t="shared" si="22"/>
        <v>0</v>
      </c>
      <c r="N183" s="77">
        <f t="shared" si="22"/>
        <v>0</v>
      </c>
      <c r="O183" s="77">
        <f t="shared" si="22"/>
        <v>0</v>
      </c>
      <c r="P183" s="77">
        <f t="shared" si="22"/>
        <v>0</v>
      </c>
      <c r="Q183" s="77">
        <f t="shared" si="22"/>
        <v>0</v>
      </c>
    </row>
    <row r="184" spans="1:17" x14ac:dyDescent="0.25">
      <c r="A184" s="132" t="s">
        <v>83</v>
      </c>
      <c r="B184" s="203">
        <f t="shared" ref="B184:Q184" si="23">IF(B$71=0,0,B$71/B$70)</f>
        <v>0</v>
      </c>
      <c r="C184" s="203">
        <f t="shared" si="23"/>
        <v>0</v>
      </c>
      <c r="D184" s="203">
        <f t="shared" si="23"/>
        <v>0</v>
      </c>
      <c r="E184" s="203">
        <f t="shared" si="23"/>
        <v>0</v>
      </c>
      <c r="F184" s="203">
        <f t="shared" si="23"/>
        <v>0</v>
      </c>
      <c r="G184" s="203">
        <f t="shared" si="23"/>
        <v>0</v>
      </c>
      <c r="H184" s="203">
        <f t="shared" si="23"/>
        <v>0</v>
      </c>
      <c r="I184" s="203">
        <f t="shared" si="23"/>
        <v>0</v>
      </c>
      <c r="J184" s="203">
        <f t="shared" si="23"/>
        <v>0</v>
      </c>
      <c r="K184" s="203">
        <f t="shared" si="23"/>
        <v>0</v>
      </c>
      <c r="L184" s="203">
        <f t="shared" si="23"/>
        <v>0</v>
      </c>
      <c r="M184" s="203">
        <f t="shared" si="23"/>
        <v>0</v>
      </c>
      <c r="N184" s="203">
        <f t="shared" si="23"/>
        <v>0</v>
      </c>
      <c r="O184" s="203">
        <f t="shared" si="23"/>
        <v>0</v>
      </c>
      <c r="P184" s="203">
        <f t="shared" si="23"/>
        <v>0</v>
      </c>
      <c r="Q184" s="203">
        <f t="shared" si="23"/>
        <v>0</v>
      </c>
    </row>
    <row r="185" spans="1:17" x14ac:dyDescent="0.25">
      <c r="A185" s="76" t="s">
        <v>82</v>
      </c>
      <c r="B185" s="202">
        <f t="shared" ref="B185:Q185" si="24">IF(B$72=0,0,B$72/B$70)</f>
        <v>0</v>
      </c>
      <c r="C185" s="202">
        <f t="shared" si="24"/>
        <v>0</v>
      </c>
      <c r="D185" s="202">
        <f t="shared" si="24"/>
        <v>0</v>
      </c>
      <c r="E185" s="202">
        <f t="shared" si="24"/>
        <v>0</v>
      </c>
      <c r="F185" s="202">
        <f t="shared" si="24"/>
        <v>0</v>
      </c>
      <c r="G185" s="202">
        <f t="shared" si="24"/>
        <v>0</v>
      </c>
      <c r="H185" s="202">
        <f t="shared" si="24"/>
        <v>0</v>
      </c>
      <c r="I185" s="202">
        <f t="shared" si="24"/>
        <v>0</v>
      </c>
      <c r="J185" s="202">
        <f t="shared" si="24"/>
        <v>0</v>
      </c>
      <c r="K185" s="202">
        <f t="shared" si="24"/>
        <v>0</v>
      </c>
      <c r="L185" s="202">
        <f t="shared" si="24"/>
        <v>0</v>
      </c>
      <c r="M185" s="202">
        <f t="shared" si="24"/>
        <v>0</v>
      </c>
      <c r="N185" s="202">
        <f t="shared" si="24"/>
        <v>0</v>
      </c>
      <c r="O185" s="202">
        <f t="shared" si="24"/>
        <v>0</v>
      </c>
      <c r="P185" s="202">
        <f t="shared" si="24"/>
        <v>0</v>
      </c>
      <c r="Q185" s="202">
        <f t="shared" si="24"/>
        <v>0</v>
      </c>
    </row>
    <row r="186" spans="1:17" x14ac:dyDescent="0.25">
      <c r="A186" s="76" t="s">
        <v>81</v>
      </c>
      <c r="B186" s="202">
        <f t="shared" ref="B186:Q186" si="25">IF(B$73=0,0,B$73/B$70)</f>
        <v>0</v>
      </c>
      <c r="C186" s="202">
        <f t="shared" si="25"/>
        <v>0</v>
      </c>
      <c r="D186" s="202">
        <f t="shared" si="25"/>
        <v>0</v>
      </c>
      <c r="E186" s="202">
        <f t="shared" si="25"/>
        <v>0</v>
      </c>
      <c r="F186" s="202">
        <f t="shared" si="25"/>
        <v>0</v>
      </c>
      <c r="G186" s="202">
        <f t="shared" si="25"/>
        <v>0</v>
      </c>
      <c r="H186" s="202">
        <f t="shared" si="25"/>
        <v>0</v>
      </c>
      <c r="I186" s="202">
        <f t="shared" si="25"/>
        <v>0</v>
      </c>
      <c r="J186" s="202">
        <f t="shared" si="25"/>
        <v>0</v>
      </c>
      <c r="K186" s="202">
        <f t="shared" si="25"/>
        <v>0</v>
      </c>
      <c r="L186" s="202">
        <f t="shared" si="25"/>
        <v>0</v>
      </c>
      <c r="M186" s="202">
        <f t="shared" si="25"/>
        <v>0</v>
      </c>
      <c r="N186" s="202">
        <f t="shared" si="25"/>
        <v>0</v>
      </c>
      <c r="O186" s="202">
        <f t="shared" si="25"/>
        <v>0</v>
      </c>
      <c r="P186" s="202">
        <f t="shared" si="25"/>
        <v>0</v>
      </c>
      <c r="Q186" s="202">
        <f t="shared" si="25"/>
        <v>0</v>
      </c>
    </row>
    <row r="187" spans="1:17" x14ac:dyDescent="0.25">
      <c r="A187" s="76" t="s">
        <v>80</v>
      </c>
      <c r="B187" s="202">
        <f t="shared" ref="B187:Q187" si="26">IF(B$74=0,0,B$74/B$70)</f>
        <v>0</v>
      </c>
      <c r="C187" s="202">
        <f t="shared" si="26"/>
        <v>0</v>
      </c>
      <c r="D187" s="202">
        <f t="shared" si="26"/>
        <v>0</v>
      </c>
      <c r="E187" s="202">
        <f t="shared" si="26"/>
        <v>0</v>
      </c>
      <c r="F187" s="202">
        <f t="shared" si="26"/>
        <v>0</v>
      </c>
      <c r="G187" s="202">
        <f t="shared" si="26"/>
        <v>0</v>
      </c>
      <c r="H187" s="202">
        <f t="shared" si="26"/>
        <v>0</v>
      </c>
      <c r="I187" s="202">
        <f t="shared" si="26"/>
        <v>0</v>
      </c>
      <c r="J187" s="202">
        <f t="shared" si="26"/>
        <v>0</v>
      </c>
      <c r="K187" s="202">
        <f t="shared" si="26"/>
        <v>0</v>
      </c>
      <c r="L187" s="202">
        <f t="shared" si="26"/>
        <v>0</v>
      </c>
      <c r="M187" s="202">
        <f t="shared" si="26"/>
        <v>0</v>
      </c>
      <c r="N187" s="202">
        <f t="shared" si="26"/>
        <v>0</v>
      </c>
      <c r="O187" s="202">
        <f t="shared" si="26"/>
        <v>0</v>
      </c>
      <c r="P187" s="202">
        <f t="shared" si="26"/>
        <v>0</v>
      </c>
      <c r="Q187" s="202">
        <f t="shared" si="26"/>
        <v>0</v>
      </c>
    </row>
    <row r="188" spans="1:17" x14ac:dyDescent="0.25">
      <c r="A188" s="129" t="s">
        <v>79</v>
      </c>
      <c r="B188" s="201">
        <f t="shared" ref="B188:Q188" si="27">IF(B$75=0,0,B$75/B$70)</f>
        <v>0</v>
      </c>
      <c r="C188" s="201">
        <f t="shared" si="27"/>
        <v>0</v>
      </c>
      <c r="D188" s="201">
        <f t="shared" si="27"/>
        <v>0</v>
      </c>
      <c r="E188" s="201">
        <f t="shared" si="27"/>
        <v>0</v>
      </c>
      <c r="F188" s="201">
        <f t="shared" si="27"/>
        <v>0</v>
      </c>
      <c r="G188" s="201">
        <f t="shared" si="27"/>
        <v>0</v>
      </c>
      <c r="H188" s="201">
        <f t="shared" si="27"/>
        <v>0</v>
      </c>
      <c r="I188" s="201">
        <f t="shared" si="27"/>
        <v>0</v>
      </c>
      <c r="J188" s="201">
        <f t="shared" si="27"/>
        <v>0</v>
      </c>
      <c r="K188" s="201">
        <f t="shared" si="27"/>
        <v>0</v>
      </c>
      <c r="L188" s="201">
        <f t="shared" si="27"/>
        <v>0</v>
      </c>
      <c r="M188" s="201">
        <f t="shared" si="27"/>
        <v>0</v>
      </c>
      <c r="N188" s="201">
        <f t="shared" si="27"/>
        <v>0</v>
      </c>
      <c r="O188" s="201">
        <f t="shared" si="27"/>
        <v>0</v>
      </c>
      <c r="P188" s="201">
        <f t="shared" si="27"/>
        <v>0</v>
      </c>
      <c r="Q188" s="201">
        <f t="shared" si="27"/>
        <v>0</v>
      </c>
    </row>
    <row r="189" spans="1:17" x14ac:dyDescent="0.25">
      <c r="A189" s="127" t="s">
        <v>149</v>
      </c>
      <c r="B189" s="200">
        <f t="shared" ref="B189:Q189" si="28">IF(B$80=0,0,B$80/B$70)</f>
        <v>0</v>
      </c>
      <c r="C189" s="200">
        <f t="shared" si="28"/>
        <v>0</v>
      </c>
      <c r="D189" s="200">
        <f t="shared" si="28"/>
        <v>0</v>
      </c>
      <c r="E189" s="200">
        <f t="shared" si="28"/>
        <v>0</v>
      </c>
      <c r="F189" s="200">
        <f t="shared" si="28"/>
        <v>0</v>
      </c>
      <c r="G189" s="200">
        <f t="shared" si="28"/>
        <v>0</v>
      </c>
      <c r="H189" s="200">
        <f t="shared" si="28"/>
        <v>0</v>
      </c>
      <c r="I189" s="200">
        <f t="shared" si="28"/>
        <v>0</v>
      </c>
      <c r="J189" s="200">
        <f t="shared" si="28"/>
        <v>0</v>
      </c>
      <c r="K189" s="200">
        <f t="shared" si="28"/>
        <v>0</v>
      </c>
      <c r="L189" s="200">
        <f t="shared" si="28"/>
        <v>0</v>
      </c>
      <c r="M189" s="200">
        <f t="shared" si="28"/>
        <v>0</v>
      </c>
      <c r="N189" s="200">
        <f t="shared" si="28"/>
        <v>0</v>
      </c>
      <c r="O189" s="200">
        <f t="shared" si="28"/>
        <v>0</v>
      </c>
      <c r="P189" s="200">
        <f t="shared" si="28"/>
        <v>0</v>
      </c>
      <c r="Q189" s="200">
        <f t="shared" si="28"/>
        <v>0</v>
      </c>
    </row>
    <row r="190" spans="1:17" x14ac:dyDescent="0.25">
      <c r="A190" s="142" t="s">
        <v>166</v>
      </c>
      <c r="B190" s="199">
        <f t="shared" ref="B190:Q190" si="29">IF(B$81=0,0,B$81/B$70)</f>
        <v>0</v>
      </c>
      <c r="C190" s="199">
        <f t="shared" si="29"/>
        <v>0</v>
      </c>
      <c r="D190" s="199">
        <f t="shared" si="29"/>
        <v>0</v>
      </c>
      <c r="E190" s="199">
        <f t="shared" si="29"/>
        <v>0</v>
      </c>
      <c r="F190" s="199">
        <f t="shared" si="29"/>
        <v>0</v>
      </c>
      <c r="G190" s="199">
        <f t="shared" si="29"/>
        <v>0</v>
      </c>
      <c r="H190" s="199">
        <f t="shared" si="29"/>
        <v>0</v>
      </c>
      <c r="I190" s="199">
        <f t="shared" si="29"/>
        <v>0</v>
      </c>
      <c r="J190" s="199">
        <f t="shared" si="29"/>
        <v>0</v>
      </c>
      <c r="K190" s="199">
        <f t="shared" si="29"/>
        <v>0</v>
      </c>
      <c r="L190" s="199">
        <f t="shared" si="29"/>
        <v>0</v>
      </c>
      <c r="M190" s="199">
        <f t="shared" si="29"/>
        <v>0</v>
      </c>
      <c r="N190" s="199">
        <f t="shared" si="29"/>
        <v>0</v>
      </c>
      <c r="O190" s="199">
        <f t="shared" si="29"/>
        <v>0</v>
      </c>
      <c r="P190" s="199">
        <f t="shared" si="29"/>
        <v>0</v>
      </c>
      <c r="Q190" s="199">
        <f t="shared" si="29"/>
        <v>0</v>
      </c>
    </row>
    <row r="191" spans="1:17" x14ac:dyDescent="0.25">
      <c r="A191" s="142" t="s">
        <v>165</v>
      </c>
      <c r="B191" s="199">
        <f t="shared" ref="B191:Q191" si="30">IF(B$86=0,0,B$86/B$70)</f>
        <v>0</v>
      </c>
      <c r="C191" s="199">
        <f t="shared" si="30"/>
        <v>0</v>
      </c>
      <c r="D191" s="199">
        <f t="shared" si="30"/>
        <v>0</v>
      </c>
      <c r="E191" s="199">
        <f t="shared" si="30"/>
        <v>0</v>
      </c>
      <c r="F191" s="199">
        <f t="shared" si="30"/>
        <v>0</v>
      </c>
      <c r="G191" s="199">
        <f t="shared" si="30"/>
        <v>0</v>
      </c>
      <c r="H191" s="199">
        <f t="shared" si="30"/>
        <v>0</v>
      </c>
      <c r="I191" s="199">
        <f t="shared" si="30"/>
        <v>0</v>
      </c>
      <c r="J191" s="199">
        <f t="shared" si="30"/>
        <v>0</v>
      </c>
      <c r="K191" s="199">
        <f t="shared" si="30"/>
        <v>0</v>
      </c>
      <c r="L191" s="199">
        <f t="shared" si="30"/>
        <v>0</v>
      </c>
      <c r="M191" s="199">
        <f t="shared" si="30"/>
        <v>0</v>
      </c>
      <c r="N191" s="199">
        <f t="shared" si="30"/>
        <v>0</v>
      </c>
      <c r="O191" s="199">
        <f t="shared" si="30"/>
        <v>0</v>
      </c>
      <c r="P191" s="199">
        <f t="shared" si="30"/>
        <v>0</v>
      </c>
      <c r="Q191" s="199">
        <f t="shared" si="30"/>
        <v>0</v>
      </c>
    </row>
    <row r="192" spans="1:17" x14ac:dyDescent="0.25">
      <c r="A192" s="127" t="s">
        <v>148</v>
      </c>
      <c r="B192" s="200">
        <f t="shared" ref="B192:Q192" si="31">IF(B$87=0,0,B$87/B$70)</f>
        <v>0</v>
      </c>
      <c r="C192" s="200">
        <f t="shared" si="31"/>
        <v>0</v>
      </c>
      <c r="D192" s="200">
        <f t="shared" si="31"/>
        <v>0</v>
      </c>
      <c r="E192" s="200">
        <f t="shared" si="31"/>
        <v>0</v>
      </c>
      <c r="F192" s="200">
        <f t="shared" si="31"/>
        <v>0</v>
      </c>
      <c r="G192" s="200">
        <f t="shared" si="31"/>
        <v>0</v>
      </c>
      <c r="H192" s="200">
        <f t="shared" si="31"/>
        <v>0</v>
      </c>
      <c r="I192" s="200">
        <f t="shared" si="31"/>
        <v>0</v>
      </c>
      <c r="J192" s="200">
        <f t="shared" si="31"/>
        <v>0</v>
      </c>
      <c r="K192" s="200">
        <f t="shared" si="31"/>
        <v>0</v>
      </c>
      <c r="L192" s="200">
        <f t="shared" si="31"/>
        <v>0</v>
      </c>
      <c r="M192" s="200">
        <f t="shared" si="31"/>
        <v>0</v>
      </c>
      <c r="N192" s="200">
        <f t="shared" si="31"/>
        <v>0</v>
      </c>
      <c r="O192" s="200">
        <f t="shared" si="31"/>
        <v>0</v>
      </c>
      <c r="P192" s="200">
        <f t="shared" si="31"/>
        <v>0</v>
      </c>
      <c r="Q192" s="200">
        <f t="shared" si="31"/>
        <v>0</v>
      </c>
    </row>
    <row r="193" spans="1:17" x14ac:dyDescent="0.25">
      <c r="A193" s="142" t="s">
        <v>164</v>
      </c>
      <c r="B193" s="199">
        <f t="shared" ref="B193:Q193" si="32">IF(B$88=0,0,B$88/B$70)</f>
        <v>0</v>
      </c>
      <c r="C193" s="199">
        <f t="shared" si="32"/>
        <v>0</v>
      </c>
      <c r="D193" s="199">
        <f t="shared" si="32"/>
        <v>0</v>
      </c>
      <c r="E193" s="199">
        <f t="shared" si="32"/>
        <v>0</v>
      </c>
      <c r="F193" s="199">
        <f t="shared" si="32"/>
        <v>0</v>
      </c>
      <c r="G193" s="199">
        <f t="shared" si="32"/>
        <v>0</v>
      </c>
      <c r="H193" s="199">
        <f t="shared" si="32"/>
        <v>0</v>
      </c>
      <c r="I193" s="199">
        <f t="shared" si="32"/>
        <v>0</v>
      </c>
      <c r="J193" s="199">
        <f t="shared" si="32"/>
        <v>0</v>
      </c>
      <c r="K193" s="199">
        <f t="shared" si="32"/>
        <v>0</v>
      </c>
      <c r="L193" s="199">
        <f t="shared" si="32"/>
        <v>0</v>
      </c>
      <c r="M193" s="199">
        <f t="shared" si="32"/>
        <v>0</v>
      </c>
      <c r="N193" s="199">
        <f t="shared" si="32"/>
        <v>0</v>
      </c>
      <c r="O193" s="199">
        <f t="shared" si="32"/>
        <v>0</v>
      </c>
      <c r="P193" s="199">
        <f t="shared" si="32"/>
        <v>0</v>
      </c>
      <c r="Q193" s="199">
        <f t="shared" si="32"/>
        <v>0</v>
      </c>
    </row>
    <row r="194" spans="1:17" x14ac:dyDescent="0.25">
      <c r="A194" s="142" t="s">
        <v>163</v>
      </c>
      <c r="B194" s="199">
        <f t="shared" ref="B194:Q194" si="33">IF(B$93=0,0,B$93/B$70)</f>
        <v>0</v>
      </c>
      <c r="C194" s="199">
        <f t="shared" si="33"/>
        <v>0</v>
      </c>
      <c r="D194" s="199">
        <f t="shared" si="33"/>
        <v>0</v>
      </c>
      <c r="E194" s="199">
        <f t="shared" si="33"/>
        <v>0</v>
      </c>
      <c r="F194" s="199">
        <f t="shared" si="33"/>
        <v>0</v>
      </c>
      <c r="G194" s="199">
        <f t="shared" si="33"/>
        <v>0</v>
      </c>
      <c r="H194" s="199">
        <f t="shared" si="33"/>
        <v>0</v>
      </c>
      <c r="I194" s="199">
        <f t="shared" si="33"/>
        <v>0</v>
      </c>
      <c r="J194" s="199">
        <f t="shared" si="33"/>
        <v>0</v>
      </c>
      <c r="K194" s="199">
        <f t="shared" si="33"/>
        <v>0</v>
      </c>
      <c r="L194" s="199">
        <f t="shared" si="33"/>
        <v>0</v>
      </c>
      <c r="M194" s="199">
        <f t="shared" si="33"/>
        <v>0</v>
      </c>
      <c r="N194" s="199">
        <f t="shared" si="33"/>
        <v>0</v>
      </c>
      <c r="O194" s="199">
        <f t="shared" si="33"/>
        <v>0</v>
      </c>
      <c r="P194" s="199">
        <f t="shared" si="33"/>
        <v>0</v>
      </c>
      <c r="Q194" s="199">
        <f t="shared" si="33"/>
        <v>0</v>
      </c>
    </row>
    <row r="195" spans="1:17" x14ac:dyDescent="0.25">
      <c r="A195" s="127" t="s">
        <v>147</v>
      </c>
      <c r="B195" s="200">
        <f t="shared" ref="B195:Q195" si="34">IF(B$94=0,0,B$94/B$70)</f>
        <v>0</v>
      </c>
      <c r="C195" s="200">
        <f t="shared" si="34"/>
        <v>0</v>
      </c>
      <c r="D195" s="200">
        <f t="shared" si="34"/>
        <v>0</v>
      </c>
      <c r="E195" s="200">
        <f t="shared" si="34"/>
        <v>0</v>
      </c>
      <c r="F195" s="200">
        <f t="shared" si="34"/>
        <v>0</v>
      </c>
      <c r="G195" s="200">
        <f t="shared" si="34"/>
        <v>0</v>
      </c>
      <c r="H195" s="200">
        <f t="shared" si="34"/>
        <v>0</v>
      </c>
      <c r="I195" s="200">
        <f t="shared" si="34"/>
        <v>0</v>
      </c>
      <c r="J195" s="200">
        <f t="shared" si="34"/>
        <v>0</v>
      </c>
      <c r="K195" s="200">
        <f t="shared" si="34"/>
        <v>0</v>
      </c>
      <c r="L195" s="200">
        <f t="shared" si="34"/>
        <v>0</v>
      </c>
      <c r="M195" s="200">
        <f t="shared" si="34"/>
        <v>0</v>
      </c>
      <c r="N195" s="200">
        <f t="shared" si="34"/>
        <v>0</v>
      </c>
      <c r="O195" s="200">
        <f t="shared" si="34"/>
        <v>0</v>
      </c>
      <c r="P195" s="200">
        <f t="shared" si="34"/>
        <v>0</v>
      </c>
      <c r="Q195" s="200">
        <f t="shared" si="34"/>
        <v>0</v>
      </c>
    </row>
    <row r="196" spans="1:17" x14ac:dyDescent="0.25">
      <c r="A196" s="142" t="s">
        <v>162</v>
      </c>
      <c r="B196" s="199">
        <f t="shared" ref="B196:Q196" si="35">IF(B$95=0,0,B$95/B$70)</f>
        <v>0</v>
      </c>
      <c r="C196" s="199">
        <f t="shared" si="35"/>
        <v>0</v>
      </c>
      <c r="D196" s="199">
        <f t="shared" si="35"/>
        <v>0</v>
      </c>
      <c r="E196" s="199">
        <f t="shared" si="35"/>
        <v>0</v>
      </c>
      <c r="F196" s="199">
        <f t="shared" si="35"/>
        <v>0</v>
      </c>
      <c r="G196" s="199">
        <f t="shared" si="35"/>
        <v>0</v>
      </c>
      <c r="H196" s="199">
        <f t="shared" si="35"/>
        <v>0</v>
      </c>
      <c r="I196" s="199">
        <f t="shared" si="35"/>
        <v>0</v>
      </c>
      <c r="J196" s="199">
        <f t="shared" si="35"/>
        <v>0</v>
      </c>
      <c r="K196" s="199">
        <f t="shared" si="35"/>
        <v>0</v>
      </c>
      <c r="L196" s="199">
        <f t="shared" si="35"/>
        <v>0</v>
      </c>
      <c r="M196" s="199">
        <f t="shared" si="35"/>
        <v>0</v>
      </c>
      <c r="N196" s="199">
        <f t="shared" si="35"/>
        <v>0</v>
      </c>
      <c r="O196" s="199">
        <f t="shared" si="35"/>
        <v>0</v>
      </c>
      <c r="P196" s="199">
        <f t="shared" si="35"/>
        <v>0</v>
      </c>
      <c r="Q196" s="199">
        <f t="shared" si="35"/>
        <v>0</v>
      </c>
    </row>
    <row r="197" spans="1:17" x14ac:dyDescent="0.25">
      <c r="A197" s="142" t="s">
        <v>161</v>
      </c>
      <c r="B197" s="199">
        <f t="shared" ref="B197:Q197" si="36">IF(B$99=0,0,B$99/B$70)</f>
        <v>0</v>
      </c>
      <c r="C197" s="199">
        <f t="shared" si="36"/>
        <v>0</v>
      </c>
      <c r="D197" s="199">
        <f t="shared" si="36"/>
        <v>0</v>
      </c>
      <c r="E197" s="199">
        <f t="shared" si="36"/>
        <v>0</v>
      </c>
      <c r="F197" s="199">
        <f t="shared" si="36"/>
        <v>0</v>
      </c>
      <c r="G197" s="199">
        <f t="shared" si="36"/>
        <v>0</v>
      </c>
      <c r="H197" s="199">
        <f t="shared" si="36"/>
        <v>0</v>
      </c>
      <c r="I197" s="199">
        <f t="shared" si="36"/>
        <v>0</v>
      </c>
      <c r="J197" s="199">
        <f t="shared" si="36"/>
        <v>0</v>
      </c>
      <c r="K197" s="199">
        <f t="shared" si="36"/>
        <v>0</v>
      </c>
      <c r="L197" s="199">
        <f t="shared" si="36"/>
        <v>0</v>
      </c>
      <c r="M197" s="199">
        <f t="shared" si="36"/>
        <v>0</v>
      </c>
      <c r="N197" s="199">
        <f t="shared" si="36"/>
        <v>0</v>
      </c>
      <c r="O197" s="199">
        <f t="shared" si="36"/>
        <v>0</v>
      </c>
      <c r="P197" s="199">
        <f t="shared" si="36"/>
        <v>0</v>
      </c>
      <c r="Q197" s="199">
        <f t="shared" si="36"/>
        <v>0</v>
      </c>
    </row>
    <row r="198" spans="1:17" x14ac:dyDescent="0.25">
      <c r="A198" s="140" t="s">
        <v>160</v>
      </c>
      <c r="B198" s="198">
        <f t="shared" ref="B198:Q198" si="37">IF(B$110=0,0,B$110/B$70)</f>
        <v>0</v>
      </c>
      <c r="C198" s="198">
        <f t="shared" si="37"/>
        <v>0</v>
      </c>
      <c r="D198" s="198">
        <f t="shared" si="37"/>
        <v>0</v>
      </c>
      <c r="E198" s="198">
        <f t="shared" si="37"/>
        <v>0</v>
      </c>
      <c r="F198" s="198">
        <f t="shared" si="37"/>
        <v>0</v>
      </c>
      <c r="G198" s="198">
        <f t="shared" si="37"/>
        <v>0</v>
      </c>
      <c r="H198" s="198">
        <f t="shared" si="37"/>
        <v>0</v>
      </c>
      <c r="I198" s="198">
        <f t="shared" si="37"/>
        <v>0</v>
      </c>
      <c r="J198" s="198">
        <f t="shared" si="37"/>
        <v>0</v>
      </c>
      <c r="K198" s="198">
        <f t="shared" si="37"/>
        <v>0</v>
      </c>
      <c r="L198" s="198">
        <f t="shared" si="37"/>
        <v>0</v>
      </c>
      <c r="M198" s="198">
        <f t="shared" si="37"/>
        <v>0</v>
      </c>
      <c r="N198" s="198">
        <f t="shared" si="37"/>
        <v>0</v>
      </c>
      <c r="O198" s="198">
        <f t="shared" si="37"/>
        <v>0</v>
      </c>
      <c r="P198" s="198">
        <f t="shared" si="37"/>
        <v>0</v>
      </c>
      <c r="Q198" s="198">
        <f t="shared" si="37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1</v>
      </c>
      <c r="C200" s="77">
        <f t="shared" si="38"/>
        <v>1.0000000000000002</v>
      </c>
      <c r="D200" s="77">
        <f t="shared" si="38"/>
        <v>0.99999999999999978</v>
      </c>
      <c r="E200" s="77">
        <f t="shared" si="38"/>
        <v>1</v>
      </c>
      <c r="F200" s="77">
        <f t="shared" si="38"/>
        <v>0.99999999999999989</v>
      </c>
      <c r="G200" s="77">
        <f t="shared" si="38"/>
        <v>0.99999999999999967</v>
      </c>
      <c r="H200" s="77">
        <f t="shared" si="38"/>
        <v>1.0000000000000002</v>
      </c>
      <c r="I200" s="77">
        <f t="shared" si="38"/>
        <v>1</v>
      </c>
      <c r="J200" s="77">
        <f t="shared" si="38"/>
        <v>1.0000000000000002</v>
      </c>
      <c r="K200" s="77">
        <f t="shared" si="38"/>
        <v>1</v>
      </c>
      <c r="L200" s="77">
        <f t="shared" si="38"/>
        <v>1.0000000000000002</v>
      </c>
      <c r="M200" s="77">
        <f t="shared" si="38"/>
        <v>1.0000000000000002</v>
      </c>
      <c r="N200" s="77">
        <f t="shared" si="38"/>
        <v>0.99999999999999989</v>
      </c>
      <c r="O200" s="77">
        <f t="shared" si="38"/>
        <v>1.0000000000000002</v>
      </c>
      <c r="P200" s="77">
        <f t="shared" si="38"/>
        <v>0.99999999999999967</v>
      </c>
      <c r="Q200" s="77">
        <f t="shared" si="38"/>
        <v>1</v>
      </c>
    </row>
    <row r="201" spans="1:17" x14ac:dyDescent="0.25">
      <c r="A201" s="132" t="s">
        <v>83</v>
      </c>
      <c r="B201" s="203">
        <f t="shared" ref="B201:Q201" si="39">IF(B$113=0,0,B$113/B$112)</f>
        <v>2.3033896540551229E-3</v>
      </c>
      <c r="C201" s="203">
        <f t="shared" si="39"/>
        <v>2.3033896540551233E-3</v>
      </c>
      <c r="D201" s="203">
        <f t="shared" si="39"/>
        <v>2.303389654055122E-3</v>
      </c>
      <c r="E201" s="203">
        <f t="shared" si="39"/>
        <v>2.3033896540551229E-3</v>
      </c>
      <c r="F201" s="203">
        <f t="shared" si="39"/>
        <v>2.3033896540551224E-3</v>
      </c>
      <c r="G201" s="203">
        <f t="shared" si="39"/>
        <v>2.303389654055122E-3</v>
      </c>
      <c r="H201" s="203">
        <f t="shared" si="39"/>
        <v>2.3033896540551229E-3</v>
      </c>
      <c r="I201" s="203">
        <f t="shared" si="39"/>
        <v>2.3033896540551224E-3</v>
      </c>
      <c r="J201" s="203">
        <f t="shared" si="39"/>
        <v>2.3033896540551229E-3</v>
      </c>
      <c r="K201" s="203">
        <f t="shared" si="39"/>
        <v>2.3033896540551229E-3</v>
      </c>
      <c r="L201" s="203">
        <f t="shared" si="39"/>
        <v>2.3033896540551229E-3</v>
      </c>
      <c r="M201" s="203">
        <f t="shared" si="39"/>
        <v>2.3033896540551229E-3</v>
      </c>
      <c r="N201" s="203">
        <f t="shared" si="39"/>
        <v>2.3033896540551224E-3</v>
      </c>
      <c r="O201" s="203">
        <f t="shared" si="39"/>
        <v>2.3033896540551229E-3</v>
      </c>
      <c r="P201" s="203">
        <f t="shared" si="39"/>
        <v>2.303389654055122E-3</v>
      </c>
      <c r="Q201" s="203">
        <f t="shared" si="39"/>
        <v>2.3033896540551224E-3</v>
      </c>
    </row>
    <row r="202" spans="1:17" x14ac:dyDescent="0.25">
      <c r="A202" s="76" t="s">
        <v>82</v>
      </c>
      <c r="B202" s="202">
        <f t="shared" ref="B202:Q202" si="40">IF(B$114=0,0,B$114/B$112)</f>
        <v>1.1481693811856593E-3</v>
      </c>
      <c r="C202" s="202">
        <f t="shared" si="40"/>
        <v>1.1481693811856595E-3</v>
      </c>
      <c r="D202" s="202">
        <f t="shared" si="40"/>
        <v>1.1481693811856589E-3</v>
      </c>
      <c r="E202" s="202">
        <f t="shared" si="40"/>
        <v>1.1481693811856591E-3</v>
      </c>
      <c r="F202" s="202">
        <f t="shared" si="40"/>
        <v>1.1481693811856589E-3</v>
      </c>
      <c r="G202" s="202">
        <f t="shared" si="40"/>
        <v>1.1481693811856587E-3</v>
      </c>
      <c r="H202" s="202">
        <f t="shared" si="40"/>
        <v>1.1481693811856591E-3</v>
      </c>
      <c r="I202" s="202">
        <f t="shared" si="40"/>
        <v>1.1481693811856589E-3</v>
      </c>
      <c r="J202" s="202">
        <f t="shared" si="40"/>
        <v>1.1481693811856591E-3</v>
      </c>
      <c r="K202" s="202">
        <f t="shared" si="40"/>
        <v>1.1481693811856591E-3</v>
      </c>
      <c r="L202" s="202">
        <f t="shared" si="40"/>
        <v>1.1481693811856591E-3</v>
      </c>
      <c r="M202" s="202">
        <f t="shared" si="40"/>
        <v>1.1481693811856591E-3</v>
      </c>
      <c r="N202" s="202">
        <f t="shared" si="40"/>
        <v>1.1481693811856589E-3</v>
      </c>
      <c r="O202" s="202">
        <f t="shared" si="40"/>
        <v>1.1481693811856591E-3</v>
      </c>
      <c r="P202" s="202">
        <f t="shared" si="40"/>
        <v>1.1481693811856587E-3</v>
      </c>
      <c r="Q202" s="202">
        <f t="shared" si="40"/>
        <v>1.1481693811856589E-3</v>
      </c>
    </row>
    <row r="203" spans="1:17" x14ac:dyDescent="0.25">
      <c r="A203" s="76" t="s">
        <v>81</v>
      </c>
      <c r="B203" s="202">
        <f t="shared" ref="B203:Q203" si="41">IF(B$115=0,0,B$115/B$112)</f>
        <v>2.9265854475715478E-2</v>
      </c>
      <c r="C203" s="202">
        <f t="shared" si="41"/>
        <v>2.9265854475715482E-2</v>
      </c>
      <c r="D203" s="202">
        <f t="shared" si="41"/>
        <v>2.9265854475715468E-2</v>
      </c>
      <c r="E203" s="202">
        <f t="shared" si="41"/>
        <v>2.9265854475715482E-2</v>
      </c>
      <c r="F203" s="202">
        <f t="shared" si="41"/>
        <v>2.9265854475715471E-2</v>
      </c>
      <c r="G203" s="202">
        <f t="shared" si="41"/>
        <v>2.9265854475715468E-2</v>
      </c>
      <c r="H203" s="202">
        <f t="shared" si="41"/>
        <v>2.9265854475715478E-2</v>
      </c>
      <c r="I203" s="202">
        <f t="shared" si="41"/>
        <v>2.9265854475715475E-2</v>
      </c>
      <c r="J203" s="202">
        <f t="shared" si="41"/>
        <v>2.9265854475715482E-2</v>
      </c>
      <c r="K203" s="202">
        <f t="shared" si="41"/>
        <v>2.9265854475715482E-2</v>
      </c>
      <c r="L203" s="202">
        <f t="shared" si="41"/>
        <v>2.9265854475715482E-2</v>
      </c>
      <c r="M203" s="202">
        <f t="shared" si="41"/>
        <v>2.9265854475715482E-2</v>
      </c>
      <c r="N203" s="202">
        <f t="shared" si="41"/>
        <v>2.9265854475715475E-2</v>
      </c>
      <c r="O203" s="202">
        <f t="shared" si="41"/>
        <v>2.9265854475715482E-2</v>
      </c>
      <c r="P203" s="202">
        <f t="shared" si="41"/>
        <v>2.9265854475715468E-2</v>
      </c>
      <c r="Q203" s="202">
        <f t="shared" si="41"/>
        <v>2.9265854475715475E-2</v>
      </c>
    </row>
    <row r="204" spans="1:17" x14ac:dyDescent="0.25">
      <c r="A204" s="76" t="s">
        <v>80</v>
      </c>
      <c r="B204" s="202">
        <f t="shared" ref="B204:Q204" si="42">IF(B$116=0,0,B$116/B$112)</f>
        <v>7.6779655135170741E-4</v>
      </c>
      <c r="C204" s="202">
        <f t="shared" si="42"/>
        <v>7.6779655135170762E-4</v>
      </c>
      <c r="D204" s="202">
        <f t="shared" si="42"/>
        <v>7.6779655135170719E-4</v>
      </c>
      <c r="E204" s="202">
        <f t="shared" si="42"/>
        <v>7.6779655135170751E-4</v>
      </c>
      <c r="F204" s="202">
        <f t="shared" si="42"/>
        <v>7.677965513517073E-4</v>
      </c>
      <c r="G204" s="202">
        <f t="shared" si="42"/>
        <v>7.6779655135170719E-4</v>
      </c>
      <c r="H204" s="202">
        <f t="shared" si="42"/>
        <v>7.6779655135170751E-4</v>
      </c>
      <c r="I204" s="202">
        <f t="shared" si="42"/>
        <v>7.677965513517073E-4</v>
      </c>
      <c r="J204" s="202">
        <f t="shared" si="42"/>
        <v>7.6779655135170741E-4</v>
      </c>
      <c r="K204" s="202">
        <f t="shared" si="42"/>
        <v>7.6779655135170751E-4</v>
      </c>
      <c r="L204" s="202">
        <f t="shared" si="42"/>
        <v>7.6779655135170741E-4</v>
      </c>
      <c r="M204" s="202">
        <f t="shared" si="42"/>
        <v>7.6779655135170751E-4</v>
      </c>
      <c r="N204" s="202">
        <f t="shared" si="42"/>
        <v>7.677965513517073E-4</v>
      </c>
      <c r="O204" s="202">
        <f t="shared" si="42"/>
        <v>7.6779655135170741E-4</v>
      </c>
      <c r="P204" s="202">
        <f t="shared" si="42"/>
        <v>7.6779655135170708E-4</v>
      </c>
      <c r="Q204" s="202">
        <f t="shared" si="42"/>
        <v>7.677965513517073E-4</v>
      </c>
    </row>
    <row r="205" spans="1:17" x14ac:dyDescent="0.25">
      <c r="A205" s="129" t="s">
        <v>79</v>
      </c>
      <c r="B205" s="201">
        <f t="shared" ref="B205:Q205" si="43">IF(B$117=0,0,B$117/B$112)</f>
        <v>1.5355931027034148E-3</v>
      </c>
      <c r="C205" s="201">
        <f t="shared" si="43"/>
        <v>1.5355931027034152E-3</v>
      </c>
      <c r="D205" s="201">
        <f t="shared" si="43"/>
        <v>1.5355931027034144E-3</v>
      </c>
      <c r="E205" s="201">
        <f t="shared" si="43"/>
        <v>1.5355931027034152E-3</v>
      </c>
      <c r="F205" s="201">
        <f t="shared" si="43"/>
        <v>1.5355931027034146E-3</v>
      </c>
      <c r="G205" s="201">
        <f t="shared" si="43"/>
        <v>1.5355931027034144E-3</v>
      </c>
      <c r="H205" s="201">
        <f t="shared" si="43"/>
        <v>1.5355931027034152E-3</v>
      </c>
      <c r="I205" s="201">
        <f t="shared" si="43"/>
        <v>1.5355931027034146E-3</v>
      </c>
      <c r="J205" s="201">
        <f t="shared" si="43"/>
        <v>1.5355931027034148E-3</v>
      </c>
      <c r="K205" s="201">
        <f t="shared" si="43"/>
        <v>1.5355931027034148E-3</v>
      </c>
      <c r="L205" s="201">
        <f t="shared" si="43"/>
        <v>1.535593102703415E-3</v>
      </c>
      <c r="M205" s="201">
        <f t="shared" si="43"/>
        <v>1.535593102703415E-3</v>
      </c>
      <c r="N205" s="201">
        <f t="shared" si="43"/>
        <v>1.5355931027034146E-3</v>
      </c>
      <c r="O205" s="201">
        <f t="shared" si="43"/>
        <v>1.535593102703415E-3</v>
      </c>
      <c r="P205" s="201">
        <f t="shared" si="43"/>
        <v>1.5355931027034142E-3</v>
      </c>
      <c r="Q205" s="201">
        <f t="shared" si="43"/>
        <v>1.5355931027034146E-3</v>
      </c>
    </row>
    <row r="206" spans="1:17" x14ac:dyDescent="0.25">
      <c r="A206" s="127" t="s">
        <v>146</v>
      </c>
      <c r="B206" s="200">
        <f t="shared" ref="B206:Q206" si="44">IF(B$122=0,0,B$122/B$112)</f>
        <v>0.5619777317318897</v>
      </c>
      <c r="C206" s="200">
        <f t="shared" si="44"/>
        <v>0.56197773173188981</v>
      </c>
      <c r="D206" s="200">
        <f t="shared" si="44"/>
        <v>0.56197773173188958</v>
      </c>
      <c r="E206" s="200">
        <f t="shared" si="44"/>
        <v>0.56197773173188992</v>
      </c>
      <c r="F206" s="200">
        <f t="shared" si="44"/>
        <v>0.5619777317318897</v>
      </c>
      <c r="G206" s="200">
        <f t="shared" si="44"/>
        <v>0.56197773173188958</v>
      </c>
      <c r="H206" s="200">
        <f t="shared" si="44"/>
        <v>0.56197773173188992</v>
      </c>
      <c r="I206" s="200">
        <f t="shared" si="44"/>
        <v>0.5619777317318897</v>
      </c>
      <c r="J206" s="200">
        <f t="shared" si="44"/>
        <v>0.56197773173188981</v>
      </c>
      <c r="K206" s="200">
        <f t="shared" si="44"/>
        <v>0.56197773173188981</v>
      </c>
      <c r="L206" s="200">
        <f t="shared" si="44"/>
        <v>0.56197773173188981</v>
      </c>
      <c r="M206" s="200">
        <f t="shared" si="44"/>
        <v>0.56197773173188992</v>
      </c>
      <c r="N206" s="200">
        <f t="shared" si="44"/>
        <v>0.5619777317318897</v>
      </c>
      <c r="O206" s="200">
        <f t="shared" si="44"/>
        <v>0.56197773173188992</v>
      </c>
      <c r="P206" s="200">
        <f t="shared" si="44"/>
        <v>0.56197773173188958</v>
      </c>
      <c r="Q206" s="200">
        <f t="shared" si="44"/>
        <v>0.5619777317318897</v>
      </c>
    </row>
    <row r="207" spans="1:17" x14ac:dyDescent="0.25">
      <c r="A207" s="142" t="s">
        <v>159</v>
      </c>
      <c r="B207" s="199">
        <f t="shared" ref="B207:Q207" si="45">IF(B$123=0,0,B$123/B$112)</f>
        <v>0.24053017710884989</v>
      </c>
      <c r="C207" s="199">
        <f t="shared" si="45"/>
        <v>0.26474166175455405</v>
      </c>
      <c r="D207" s="199">
        <f t="shared" si="45"/>
        <v>0.28020919647316456</v>
      </c>
      <c r="E207" s="199">
        <f t="shared" si="45"/>
        <v>0.27431192052665748</v>
      </c>
      <c r="F207" s="199">
        <f t="shared" si="45"/>
        <v>0.25890848761986546</v>
      </c>
      <c r="G207" s="199">
        <f t="shared" si="45"/>
        <v>0.26959827172848527</v>
      </c>
      <c r="H207" s="199">
        <f t="shared" si="45"/>
        <v>0.24886411423178106</v>
      </c>
      <c r="I207" s="199">
        <f t="shared" si="45"/>
        <v>0.24689168160501096</v>
      </c>
      <c r="J207" s="199">
        <f t="shared" si="45"/>
        <v>0.25418241682140691</v>
      </c>
      <c r="K207" s="199">
        <f t="shared" si="45"/>
        <v>0.23907550250996706</v>
      </c>
      <c r="L207" s="199">
        <f t="shared" si="45"/>
        <v>0.22479109269275599</v>
      </c>
      <c r="M207" s="199">
        <f t="shared" si="45"/>
        <v>0.22479109269275599</v>
      </c>
      <c r="N207" s="199">
        <f t="shared" si="45"/>
        <v>0.22479109269275588</v>
      </c>
      <c r="O207" s="199">
        <f t="shared" si="45"/>
        <v>0.22479109269275599</v>
      </c>
      <c r="P207" s="199">
        <f t="shared" si="45"/>
        <v>0.22479109269275582</v>
      </c>
      <c r="Q207" s="199">
        <f t="shared" si="45"/>
        <v>0.22479109269275593</v>
      </c>
    </row>
    <row r="208" spans="1:17" x14ac:dyDescent="0.25">
      <c r="A208" s="142" t="s">
        <v>158</v>
      </c>
      <c r="B208" s="199">
        <f t="shared" ref="B208:Q208" si="46">IF(B$129=0,0,B$129/B$112)</f>
        <v>0.32144755462303992</v>
      </c>
      <c r="C208" s="199">
        <f t="shared" si="46"/>
        <v>0.29723606997733576</v>
      </c>
      <c r="D208" s="199">
        <f t="shared" si="46"/>
        <v>0.28176853525872508</v>
      </c>
      <c r="E208" s="199">
        <f t="shared" si="46"/>
        <v>0.28766581120523238</v>
      </c>
      <c r="F208" s="199">
        <f t="shared" si="46"/>
        <v>0.30306924411202429</v>
      </c>
      <c r="G208" s="199">
        <f t="shared" si="46"/>
        <v>0.29237946000340437</v>
      </c>
      <c r="H208" s="199">
        <f t="shared" si="46"/>
        <v>0.3131136175001088</v>
      </c>
      <c r="I208" s="199">
        <f t="shared" si="46"/>
        <v>0.31508605012687874</v>
      </c>
      <c r="J208" s="199">
        <f t="shared" si="46"/>
        <v>0.3077953149104829</v>
      </c>
      <c r="K208" s="199">
        <f t="shared" si="46"/>
        <v>0.32290222922192269</v>
      </c>
      <c r="L208" s="199">
        <f t="shared" si="46"/>
        <v>0.33718663903913387</v>
      </c>
      <c r="M208" s="199">
        <f t="shared" si="46"/>
        <v>0.33718663903913387</v>
      </c>
      <c r="N208" s="199">
        <f t="shared" si="46"/>
        <v>0.33718663903913376</v>
      </c>
      <c r="O208" s="199">
        <f t="shared" si="46"/>
        <v>0.33718663903913382</v>
      </c>
      <c r="P208" s="199">
        <f t="shared" si="46"/>
        <v>0.33718663903913376</v>
      </c>
      <c r="Q208" s="199">
        <f t="shared" si="46"/>
        <v>0.33718663903913382</v>
      </c>
    </row>
    <row r="209" spans="1:17" x14ac:dyDescent="0.25">
      <c r="A209" s="127" t="s">
        <v>145</v>
      </c>
      <c r="B209" s="200">
        <f t="shared" ref="B209:Q209" si="47">IF(B$130=0,0,B$130/B$112)</f>
        <v>0.27010652288726855</v>
      </c>
      <c r="C209" s="200">
        <f t="shared" si="47"/>
        <v>0.27010652288726861</v>
      </c>
      <c r="D209" s="200">
        <f t="shared" si="47"/>
        <v>0.27010652288726844</v>
      </c>
      <c r="E209" s="200">
        <f t="shared" si="47"/>
        <v>0.2701065228872685</v>
      </c>
      <c r="F209" s="200">
        <f t="shared" si="47"/>
        <v>0.2701065228872685</v>
      </c>
      <c r="G209" s="200">
        <f t="shared" si="47"/>
        <v>0.27010652288726844</v>
      </c>
      <c r="H209" s="200">
        <f t="shared" si="47"/>
        <v>0.27010652288726855</v>
      </c>
      <c r="I209" s="200">
        <f t="shared" si="47"/>
        <v>0.2701065228872685</v>
      </c>
      <c r="J209" s="200">
        <f t="shared" si="47"/>
        <v>0.27010652288726855</v>
      </c>
      <c r="K209" s="200">
        <f t="shared" si="47"/>
        <v>0.27010652288726855</v>
      </c>
      <c r="L209" s="200">
        <f t="shared" si="47"/>
        <v>0.27010652288726855</v>
      </c>
      <c r="M209" s="200">
        <f t="shared" si="47"/>
        <v>0.27010652288726855</v>
      </c>
      <c r="N209" s="200">
        <f t="shared" si="47"/>
        <v>0.2701065228872685</v>
      </c>
      <c r="O209" s="200">
        <f t="shared" si="47"/>
        <v>0.27010652288726855</v>
      </c>
      <c r="P209" s="200">
        <f t="shared" si="47"/>
        <v>0.27010652288726844</v>
      </c>
      <c r="Q209" s="200">
        <f t="shared" si="47"/>
        <v>0.27010652288726844</v>
      </c>
    </row>
    <row r="210" spans="1:17" x14ac:dyDescent="0.25">
      <c r="A210" s="142" t="s">
        <v>157</v>
      </c>
      <c r="B210" s="199">
        <f t="shared" ref="B210:Q210" si="48">IF(B$131=0,0,B$131/B$112)</f>
        <v>9.8188292933345106E-2</v>
      </c>
      <c r="C210" s="199">
        <f t="shared" si="48"/>
        <v>6.2761569145615301E-2</v>
      </c>
      <c r="D210" s="199">
        <f t="shared" si="48"/>
        <v>6.3743519449059052E-2</v>
      </c>
      <c r="E210" s="199">
        <f t="shared" si="48"/>
        <v>9.3925532798931732E-2</v>
      </c>
      <c r="F210" s="199">
        <f t="shared" si="48"/>
        <v>8.0776505108436578E-2</v>
      </c>
      <c r="G210" s="199">
        <f t="shared" si="48"/>
        <v>0.11450630422575457</v>
      </c>
      <c r="H210" s="199">
        <f t="shared" si="48"/>
        <v>8.2130697902955588E-2</v>
      </c>
      <c r="I210" s="199">
        <f t="shared" si="48"/>
        <v>0.10747378867927598</v>
      </c>
      <c r="J210" s="199">
        <f t="shared" si="48"/>
        <v>4.0609271297101623E-2</v>
      </c>
      <c r="K210" s="199">
        <f t="shared" si="48"/>
        <v>0.14143656299130986</v>
      </c>
      <c r="L210" s="199">
        <f t="shared" si="48"/>
        <v>0.10633539329779002</v>
      </c>
      <c r="M210" s="199">
        <f t="shared" si="48"/>
        <v>7.9137635787299113E-2</v>
      </c>
      <c r="N210" s="199">
        <f t="shared" si="48"/>
        <v>8.83794516108794E-2</v>
      </c>
      <c r="O210" s="199">
        <f t="shared" si="48"/>
        <v>9.0789108701064727E-2</v>
      </c>
      <c r="P210" s="199">
        <f t="shared" si="48"/>
        <v>6.5368889905717834E-2</v>
      </c>
      <c r="Q210" s="199">
        <f t="shared" si="48"/>
        <v>6.8881769614588126E-2</v>
      </c>
    </row>
    <row r="211" spans="1:17" x14ac:dyDescent="0.25">
      <c r="A211" s="142" t="s">
        <v>156</v>
      </c>
      <c r="B211" s="199">
        <f t="shared" ref="B211:Q211" si="49">IF(B$136=0,0,B$136/B$112)</f>
        <v>0.17191822995392345</v>
      </c>
      <c r="C211" s="199">
        <f t="shared" si="49"/>
        <v>0.20734495374165327</v>
      </c>
      <c r="D211" s="199">
        <f t="shared" si="49"/>
        <v>0.2063630034382094</v>
      </c>
      <c r="E211" s="199">
        <f t="shared" si="49"/>
        <v>0.17618099008833676</v>
      </c>
      <c r="F211" s="199">
        <f t="shared" si="49"/>
        <v>0.18933001777883193</v>
      </c>
      <c r="G211" s="199">
        <f t="shared" si="49"/>
        <v>0.15560021866151386</v>
      </c>
      <c r="H211" s="199">
        <f t="shared" si="49"/>
        <v>0.18797582498431295</v>
      </c>
      <c r="I211" s="199">
        <f t="shared" si="49"/>
        <v>0.16263273420799251</v>
      </c>
      <c r="J211" s="199">
        <f t="shared" si="49"/>
        <v>0.22949725159016696</v>
      </c>
      <c r="K211" s="199">
        <f t="shared" si="49"/>
        <v>0.1286699598959587</v>
      </c>
      <c r="L211" s="199">
        <f t="shared" si="49"/>
        <v>0.16377112958947854</v>
      </c>
      <c r="M211" s="199">
        <f t="shared" si="49"/>
        <v>0.19096888709996943</v>
      </c>
      <c r="N211" s="199">
        <f t="shared" si="49"/>
        <v>0.1817270712763891</v>
      </c>
      <c r="O211" s="199">
        <f t="shared" si="49"/>
        <v>0.17931741418620384</v>
      </c>
      <c r="P211" s="199">
        <f t="shared" si="49"/>
        <v>0.20473763298155059</v>
      </c>
      <c r="Q211" s="199">
        <f t="shared" si="49"/>
        <v>0.20122475327268036</v>
      </c>
    </row>
    <row r="212" spans="1:17" x14ac:dyDescent="0.25">
      <c r="A212" s="127" t="s">
        <v>144</v>
      </c>
      <c r="B212" s="200">
        <f t="shared" ref="B212:Q212" si="50">IF(B$137=0,0,B$137/B$112)</f>
        <v>0.13289494221583034</v>
      </c>
      <c r="C212" s="200">
        <f t="shared" si="50"/>
        <v>0.13289494221583037</v>
      </c>
      <c r="D212" s="200">
        <f t="shared" si="50"/>
        <v>0.13289494221583029</v>
      </c>
      <c r="E212" s="200">
        <f t="shared" si="50"/>
        <v>0.13289494221583026</v>
      </c>
      <c r="F212" s="200">
        <f t="shared" si="50"/>
        <v>0.13289494221583031</v>
      </c>
      <c r="G212" s="200">
        <f t="shared" si="50"/>
        <v>0.13289494221583029</v>
      </c>
      <c r="H212" s="200">
        <f t="shared" si="50"/>
        <v>0.13289494221583034</v>
      </c>
      <c r="I212" s="200">
        <f t="shared" si="50"/>
        <v>0.13289494221583029</v>
      </c>
      <c r="J212" s="200">
        <f t="shared" si="50"/>
        <v>0.13289494221583034</v>
      </c>
      <c r="K212" s="200">
        <f t="shared" si="50"/>
        <v>0.13289494221583034</v>
      </c>
      <c r="L212" s="200">
        <f t="shared" si="50"/>
        <v>0.13289494221583031</v>
      </c>
      <c r="M212" s="200">
        <f t="shared" si="50"/>
        <v>0.1328949422158302</v>
      </c>
      <c r="N212" s="200">
        <f t="shared" si="50"/>
        <v>0.13289494221583031</v>
      </c>
      <c r="O212" s="200">
        <f t="shared" si="50"/>
        <v>0.13289494221583031</v>
      </c>
      <c r="P212" s="200">
        <f t="shared" si="50"/>
        <v>0.13289494221583026</v>
      </c>
      <c r="Q212" s="200">
        <f t="shared" si="50"/>
        <v>0.13289494221583034</v>
      </c>
    </row>
    <row r="213" spans="1:17" x14ac:dyDescent="0.25">
      <c r="A213" s="142" t="s">
        <v>155</v>
      </c>
      <c r="B213" s="199">
        <f t="shared" ref="B213:Q213" si="51">IF(B$138=0,0,B$138/B$112)</f>
        <v>4.6725980962888214E-2</v>
      </c>
      <c r="C213" s="199">
        <f t="shared" si="51"/>
        <v>4.486141655300771E-2</v>
      </c>
      <c r="D213" s="199">
        <f t="shared" si="51"/>
        <v>4.4913098147925767E-2</v>
      </c>
      <c r="E213" s="199">
        <f t="shared" si="51"/>
        <v>4.6501625166340044E-2</v>
      </c>
      <c r="F213" s="199">
        <f t="shared" si="51"/>
        <v>4.5809571077366711E-2</v>
      </c>
      <c r="G213" s="199">
        <f t="shared" si="51"/>
        <v>4.7584823662488708E-2</v>
      </c>
      <c r="H213" s="199">
        <f t="shared" si="51"/>
        <v>4.5880844382341378E-2</v>
      </c>
      <c r="I213" s="199">
        <f t="shared" si="51"/>
        <v>4.7214691265305621E-2</v>
      </c>
      <c r="J213" s="199">
        <f t="shared" si="51"/>
        <v>4.3695506139928002E-2</v>
      </c>
      <c r="K213" s="199">
        <f t="shared" si="51"/>
        <v>4.9002205702781097E-2</v>
      </c>
      <c r="L213" s="199">
        <f t="shared" si="51"/>
        <v>4.7154775718911614E-2</v>
      </c>
      <c r="M213" s="199">
        <f t="shared" si="51"/>
        <v>4.5723314797306701E-2</v>
      </c>
      <c r="N213" s="199">
        <f t="shared" si="51"/>
        <v>4.6209726156442636E-2</v>
      </c>
      <c r="O213" s="199">
        <f t="shared" si="51"/>
        <v>4.6336550213820819E-2</v>
      </c>
      <c r="P213" s="199">
        <f t="shared" si="51"/>
        <v>4.4998643961434139E-2</v>
      </c>
      <c r="Q213" s="199">
        <f t="shared" si="51"/>
        <v>4.5183532367164166E-2</v>
      </c>
    </row>
    <row r="214" spans="1:17" x14ac:dyDescent="0.25">
      <c r="A214" s="142" t="s">
        <v>154</v>
      </c>
      <c r="B214" s="199">
        <f t="shared" ref="B214:Q214" si="52">IF(B$142=0,0,B$142/B$112)</f>
        <v>7.7120633360630353E-2</v>
      </c>
      <c r="C214" s="199">
        <f t="shared" si="52"/>
        <v>7.7120633360630367E-2</v>
      </c>
      <c r="D214" s="199">
        <f t="shared" si="52"/>
        <v>7.7120633360630325E-2</v>
      </c>
      <c r="E214" s="199">
        <f t="shared" si="52"/>
        <v>7.7120633360630353E-2</v>
      </c>
      <c r="F214" s="199">
        <f t="shared" si="52"/>
        <v>7.7120633360630353E-2</v>
      </c>
      <c r="G214" s="199">
        <f t="shared" si="52"/>
        <v>7.7120633360630325E-2</v>
      </c>
      <c r="H214" s="199">
        <f t="shared" si="52"/>
        <v>7.7120633360630353E-2</v>
      </c>
      <c r="I214" s="199">
        <f t="shared" si="52"/>
        <v>7.7120633360630339E-2</v>
      </c>
      <c r="J214" s="199">
        <f t="shared" si="52"/>
        <v>7.7120633360630353E-2</v>
      </c>
      <c r="K214" s="199">
        <f t="shared" si="52"/>
        <v>7.7120633360630353E-2</v>
      </c>
      <c r="L214" s="199">
        <f t="shared" si="52"/>
        <v>7.7120633360630339E-2</v>
      </c>
      <c r="M214" s="199">
        <f t="shared" si="52"/>
        <v>7.7120633360630381E-2</v>
      </c>
      <c r="N214" s="199">
        <f t="shared" si="52"/>
        <v>7.7120633360630339E-2</v>
      </c>
      <c r="O214" s="199">
        <f t="shared" si="52"/>
        <v>7.7120633360630339E-2</v>
      </c>
      <c r="P214" s="199">
        <f t="shared" si="52"/>
        <v>7.7120633360630311E-2</v>
      </c>
      <c r="Q214" s="199">
        <f t="shared" si="52"/>
        <v>7.7120633360630353E-2</v>
      </c>
    </row>
    <row r="215" spans="1:17" x14ac:dyDescent="0.25">
      <c r="A215" s="140" t="s">
        <v>153</v>
      </c>
      <c r="B215" s="198">
        <f t="shared" ref="B215:Q215" si="53">IF(B$153=0,0,B$153/B$112)</f>
        <v>9.0483278923117645E-3</v>
      </c>
      <c r="C215" s="198">
        <f t="shared" si="53"/>
        <v>1.091289230219228E-2</v>
      </c>
      <c r="D215" s="198">
        <f t="shared" si="53"/>
        <v>1.0861210707274204E-2</v>
      </c>
      <c r="E215" s="198">
        <f t="shared" si="53"/>
        <v>9.2726836888598427E-3</v>
      </c>
      <c r="F215" s="198">
        <f t="shared" si="53"/>
        <v>9.964737777833254E-3</v>
      </c>
      <c r="G215" s="198">
        <f t="shared" si="53"/>
        <v>8.1894851927112565E-3</v>
      </c>
      <c r="H215" s="198">
        <f t="shared" si="53"/>
        <v>9.8934644728586024E-3</v>
      </c>
      <c r="I215" s="198">
        <f t="shared" si="53"/>
        <v>8.5596175898943576E-3</v>
      </c>
      <c r="J215" s="198">
        <f t="shared" si="53"/>
        <v>1.2078802715271973E-2</v>
      </c>
      <c r="K215" s="198">
        <f t="shared" si="53"/>
        <v>6.7721031524188924E-3</v>
      </c>
      <c r="L215" s="198">
        <f t="shared" si="53"/>
        <v>8.6195331362883647E-3</v>
      </c>
      <c r="M215" s="198">
        <f t="shared" si="53"/>
        <v>1.0050994057893134E-2</v>
      </c>
      <c r="N215" s="198">
        <f t="shared" si="53"/>
        <v>9.5645826987573353E-3</v>
      </c>
      <c r="O215" s="198">
        <f t="shared" si="53"/>
        <v>9.4377586413791695E-3</v>
      </c>
      <c r="P215" s="198">
        <f t="shared" si="53"/>
        <v>1.0775664893765826E-2</v>
      </c>
      <c r="Q215" s="198">
        <f t="shared" si="53"/>
        <v>1.0590776488035815E-2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118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 t="shared" ref="B220:Q220" si="54">SUM(B$221:B$227)</f>
        <v>0</v>
      </c>
      <c r="C220" s="133">
        <f t="shared" si="54"/>
        <v>0</v>
      </c>
      <c r="D220" s="133">
        <f t="shared" si="54"/>
        <v>0</v>
      </c>
      <c r="E220" s="133">
        <f t="shared" si="54"/>
        <v>0</v>
      </c>
      <c r="F220" s="133">
        <f t="shared" si="54"/>
        <v>0</v>
      </c>
      <c r="G220" s="133">
        <f t="shared" si="54"/>
        <v>0</v>
      </c>
      <c r="H220" s="133">
        <f t="shared" si="54"/>
        <v>0</v>
      </c>
      <c r="I220" s="133">
        <f t="shared" si="54"/>
        <v>0</v>
      </c>
      <c r="J220" s="133">
        <f t="shared" si="54"/>
        <v>0</v>
      </c>
      <c r="K220" s="133">
        <f t="shared" si="54"/>
        <v>0</v>
      </c>
      <c r="L220" s="133">
        <f t="shared" si="54"/>
        <v>0</v>
      </c>
      <c r="M220" s="133">
        <f t="shared" si="54"/>
        <v>0</v>
      </c>
      <c r="N220" s="133">
        <f t="shared" si="54"/>
        <v>0</v>
      </c>
      <c r="O220" s="133">
        <f t="shared" si="54"/>
        <v>0</v>
      </c>
      <c r="P220" s="133">
        <f t="shared" si="54"/>
        <v>0</v>
      </c>
      <c r="Q220" s="133">
        <f t="shared" si="54"/>
        <v>0</v>
      </c>
    </row>
    <row r="221" spans="1:17" x14ac:dyDescent="0.25">
      <c r="A221" s="132" t="s">
        <v>83</v>
      </c>
      <c r="B221" s="131">
        <f>IF(B$6=0,0,B$6/NFM!B$11*1000)</f>
        <v>0</v>
      </c>
      <c r="C221" s="131">
        <f>IF(C$6=0,0,C$6/NFM!C$11*1000)</f>
        <v>0</v>
      </c>
      <c r="D221" s="131">
        <f>IF(D$6=0,0,D$6/NFM!D$11*1000)</f>
        <v>0</v>
      </c>
      <c r="E221" s="131">
        <f>IF(E$6=0,0,E$6/NFM!E$11*1000)</f>
        <v>0</v>
      </c>
      <c r="F221" s="131">
        <f>IF(F$6=0,0,F$6/NFM!F$11*1000)</f>
        <v>0</v>
      </c>
      <c r="G221" s="131">
        <f>IF(G$6=0,0,G$6/NFM!G$11*1000)</f>
        <v>0</v>
      </c>
      <c r="H221" s="131">
        <f>IF(H$6=0,0,H$6/NFM!H$11*1000)</f>
        <v>0</v>
      </c>
      <c r="I221" s="131">
        <f>IF(I$6=0,0,I$6/NFM!I$11*1000)</f>
        <v>0</v>
      </c>
      <c r="J221" s="131">
        <f>IF(J$6=0,0,J$6/NFM!J$11*1000)</f>
        <v>0</v>
      </c>
      <c r="K221" s="131">
        <f>IF(K$6=0,0,K$6/NFM!K$11*1000)</f>
        <v>0</v>
      </c>
      <c r="L221" s="131">
        <f>IF(L$6=0,0,L$6/NFM!L$11*1000)</f>
        <v>0</v>
      </c>
      <c r="M221" s="131">
        <f>IF(M$6=0,0,M$6/NFM!M$11*1000)</f>
        <v>0</v>
      </c>
      <c r="N221" s="131">
        <f>IF(N$6=0,0,N$6/NFM!N$11*1000)</f>
        <v>0</v>
      </c>
      <c r="O221" s="131">
        <f>IF(O$6=0,0,O$6/NFM!O$11*1000)</f>
        <v>0</v>
      </c>
      <c r="P221" s="131">
        <f>IF(P$6=0,0,P$6/NFM!P$11*1000)</f>
        <v>0</v>
      </c>
      <c r="Q221" s="131">
        <f>IF(Q$6=0,0,Q$6/NFM!Q$11*1000)</f>
        <v>0</v>
      </c>
    </row>
    <row r="222" spans="1:17" x14ac:dyDescent="0.25">
      <c r="A222" s="76" t="s">
        <v>82</v>
      </c>
      <c r="B222" s="130">
        <f>IF(B$7=0,0,B$7/NFM!B$11*1000)</f>
        <v>0</v>
      </c>
      <c r="C222" s="130">
        <f>IF(C$7=0,0,C$7/NFM!C$11*1000)</f>
        <v>0</v>
      </c>
      <c r="D222" s="130">
        <f>IF(D$7=0,0,D$7/NFM!D$11*1000)</f>
        <v>0</v>
      </c>
      <c r="E222" s="130">
        <f>IF(E$7=0,0,E$7/NFM!E$11*1000)</f>
        <v>0</v>
      </c>
      <c r="F222" s="130">
        <f>IF(F$7=0,0,F$7/NFM!F$11*1000)</f>
        <v>0</v>
      </c>
      <c r="G222" s="130">
        <f>IF(G$7=0,0,G$7/NFM!G$11*1000)</f>
        <v>0</v>
      </c>
      <c r="H222" s="130">
        <f>IF(H$7=0,0,H$7/NFM!H$11*1000)</f>
        <v>0</v>
      </c>
      <c r="I222" s="130">
        <f>IF(I$7=0,0,I$7/NFM!I$11*1000)</f>
        <v>0</v>
      </c>
      <c r="J222" s="130">
        <f>IF(J$7=0,0,J$7/NFM!J$11*1000)</f>
        <v>0</v>
      </c>
      <c r="K222" s="130">
        <f>IF(K$7=0,0,K$7/NFM!K$11*1000)</f>
        <v>0</v>
      </c>
      <c r="L222" s="130">
        <f>IF(L$7=0,0,L$7/NFM!L$11*1000)</f>
        <v>0</v>
      </c>
      <c r="M222" s="130">
        <f>IF(M$7=0,0,M$7/NFM!M$11*1000)</f>
        <v>0</v>
      </c>
      <c r="N222" s="130">
        <f>IF(N$7=0,0,N$7/NFM!N$11*1000)</f>
        <v>0</v>
      </c>
      <c r="O222" s="130">
        <f>IF(O$7=0,0,O$7/NFM!O$11*1000)</f>
        <v>0</v>
      </c>
      <c r="P222" s="130">
        <f>IF(P$7=0,0,P$7/NFM!P$11*1000)</f>
        <v>0</v>
      </c>
      <c r="Q222" s="130">
        <f>IF(Q$7=0,0,Q$7/NFM!Q$11*1000)</f>
        <v>0</v>
      </c>
    </row>
    <row r="223" spans="1:17" x14ac:dyDescent="0.25">
      <c r="A223" s="76" t="s">
        <v>81</v>
      </c>
      <c r="B223" s="130">
        <f>IF(B$8=0,0,B$8/NFM!B$11*1000)</f>
        <v>0</v>
      </c>
      <c r="C223" s="130">
        <f>IF(C$8=0,0,C$8/NFM!C$11*1000)</f>
        <v>0</v>
      </c>
      <c r="D223" s="130">
        <f>IF(D$8=0,0,D$8/NFM!D$11*1000)</f>
        <v>0</v>
      </c>
      <c r="E223" s="130">
        <f>IF(E$8=0,0,E$8/NFM!E$11*1000)</f>
        <v>0</v>
      </c>
      <c r="F223" s="130">
        <f>IF(F$8=0,0,F$8/NFM!F$11*1000)</f>
        <v>0</v>
      </c>
      <c r="G223" s="130">
        <f>IF(G$8=0,0,G$8/NFM!G$11*1000)</f>
        <v>0</v>
      </c>
      <c r="H223" s="130">
        <f>IF(H$8=0,0,H$8/NFM!H$11*1000)</f>
        <v>0</v>
      </c>
      <c r="I223" s="130">
        <f>IF(I$8=0,0,I$8/NFM!I$11*1000)</f>
        <v>0</v>
      </c>
      <c r="J223" s="130">
        <f>IF(J$8=0,0,J$8/NFM!J$11*1000)</f>
        <v>0</v>
      </c>
      <c r="K223" s="130">
        <f>IF(K$8=0,0,K$8/NFM!K$11*1000)</f>
        <v>0</v>
      </c>
      <c r="L223" s="130">
        <f>IF(L$8=0,0,L$8/NFM!L$11*1000)</f>
        <v>0</v>
      </c>
      <c r="M223" s="130">
        <f>IF(M$8=0,0,M$8/NFM!M$11*1000)</f>
        <v>0</v>
      </c>
      <c r="N223" s="130">
        <f>IF(N$8=0,0,N$8/NFM!N$11*1000)</f>
        <v>0</v>
      </c>
      <c r="O223" s="130">
        <f>IF(O$8=0,0,O$8/NFM!O$11*1000)</f>
        <v>0</v>
      </c>
      <c r="P223" s="130">
        <f>IF(P$8=0,0,P$8/NFM!P$11*1000)</f>
        <v>0</v>
      </c>
      <c r="Q223" s="130">
        <f>IF(Q$8=0,0,Q$8/NFM!Q$11*1000)</f>
        <v>0</v>
      </c>
    </row>
    <row r="224" spans="1:17" x14ac:dyDescent="0.25">
      <c r="A224" s="76" t="s">
        <v>80</v>
      </c>
      <c r="B224" s="130">
        <f>IF(B$9=0,0,B$9/NFM!B$11*1000)</f>
        <v>0</v>
      </c>
      <c r="C224" s="130">
        <f>IF(C$9=0,0,C$9/NFM!C$11*1000)</f>
        <v>0</v>
      </c>
      <c r="D224" s="130">
        <f>IF(D$9=0,0,D$9/NFM!D$11*1000)</f>
        <v>0</v>
      </c>
      <c r="E224" s="130">
        <f>IF(E$9=0,0,E$9/NFM!E$11*1000)</f>
        <v>0</v>
      </c>
      <c r="F224" s="130">
        <f>IF(F$9=0,0,F$9/NFM!F$11*1000)</f>
        <v>0</v>
      </c>
      <c r="G224" s="130">
        <f>IF(G$9=0,0,G$9/NFM!G$11*1000)</f>
        <v>0</v>
      </c>
      <c r="H224" s="130">
        <f>IF(H$9=0,0,H$9/NFM!H$11*1000)</f>
        <v>0</v>
      </c>
      <c r="I224" s="130">
        <f>IF(I$9=0,0,I$9/NFM!I$11*1000)</f>
        <v>0</v>
      </c>
      <c r="J224" s="130">
        <f>IF(J$9=0,0,J$9/NFM!J$11*1000)</f>
        <v>0</v>
      </c>
      <c r="K224" s="130">
        <f>IF(K$9=0,0,K$9/NFM!K$11*1000)</f>
        <v>0</v>
      </c>
      <c r="L224" s="130">
        <f>IF(L$9=0,0,L$9/NFM!L$11*1000)</f>
        <v>0</v>
      </c>
      <c r="M224" s="130">
        <f>IF(M$9=0,0,M$9/NFM!M$11*1000)</f>
        <v>0</v>
      </c>
      <c r="N224" s="130">
        <f>IF(N$9=0,0,N$9/NFM!N$11*1000)</f>
        <v>0</v>
      </c>
      <c r="O224" s="130">
        <f>IF(O$9=0,0,O$9/NFM!O$11*1000)</f>
        <v>0</v>
      </c>
      <c r="P224" s="130">
        <f>IF(P$9=0,0,P$9/NFM!P$11*1000)</f>
        <v>0</v>
      </c>
      <c r="Q224" s="130">
        <f>IF(Q$9=0,0,Q$9/NFM!Q$11*1000)</f>
        <v>0</v>
      </c>
    </row>
    <row r="225" spans="1:17" x14ac:dyDescent="0.25">
      <c r="A225" s="129" t="s">
        <v>79</v>
      </c>
      <c r="B225" s="128">
        <f>IF(B$10=0,0,B$10/NFM!B$11*1000)</f>
        <v>0</v>
      </c>
      <c r="C225" s="128">
        <f>IF(C$10=0,0,C$10/NFM!C$11*1000)</f>
        <v>0</v>
      </c>
      <c r="D225" s="128">
        <f>IF(D$10=0,0,D$10/NFM!D$11*1000)</f>
        <v>0</v>
      </c>
      <c r="E225" s="128">
        <f>IF(E$10=0,0,E$10/NFM!E$11*1000)</f>
        <v>0</v>
      </c>
      <c r="F225" s="128">
        <f>IF(F$10=0,0,F$10/NFM!F$11*1000)</f>
        <v>0</v>
      </c>
      <c r="G225" s="128">
        <f>IF(G$10=0,0,G$10/NFM!G$11*1000)</f>
        <v>0</v>
      </c>
      <c r="H225" s="128">
        <f>IF(H$10=0,0,H$10/NFM!H$11*1000)</f>
        <v>0</v>
      </c>
      <c r="I225" s="128">
        <f>IF(I$10=0,0,I$10/NFM!I$11*1000)</f>
        <v>0</v>
      </c>
      <c r="J225" s="128">
        <f>IF(J$10=0,0,J$10/NFM!J$11*1000)</f>
        <v>0</v>
      </c>
      <c r="K225" s="128">
        <f>IF(K$10=0,0,K$10/NFM!K$11*1000)</f>
        <v>0</v>
      </c>
      <c r="L225" s="128">
        <f>IF(L$10=0,0,L$10/NFM!L$11*1000)</f>
        <v>0</v>
      </c>
      <c r="M225" s="128">
        <f>IF(M$10=0,0,M$10/NFM!M$11*1000)</f>
        <v>0</v>
      </c>
      <c r="N225" s="128">
        <f>IF(N$10=0,0,N$10/NFM!N$11*1000)</f>
        <v>0</v>
      </c>
      <c r="O225" s="128">
        <f>IF(O$10=0,0,O$10/NFM!O$11*1000)</f>
        <v>0</v>
      </c>
      <c r="P225" s="128">
        <f>IF(P$10=0,0,P$10/NFM!P$11*1000)</f>
        <v>0</v>
      </c>
      <c r="Q225" s="128">
        <f>IF(Q$10=0,0,Q$10/NFM!Q$11*1000)</f>
        <v>0</v>
      </c>
    </row>
    <row r="226" spans="1:17" x14ac:dyDescent="0.25">
      <c r="A226" s="127" t="s">
        <v>152</v>
      </c>
      <c r="B226" s="126">
        <f>IF(B$15=0,0,B$15/NFM!B$11*1000)</f>
        <v>0</v>
      </c>
      <c r="C226" s="126">
        <f>IF(C$15=0,0,C$15/NFM!C$11*1000)</f>
        <v>0</v>
      </c>
      <c r="D226" s="126">
        <f>IF(D$15=0,0,D$15/NFM!D$11*1000)</f>
        <v>0</v>
      </c>
      <c r="E226" s="126">
        <f>IF(E$15=0,0,E$15/NFM!E$11*1000)</f>
        <v>0</v>
      </c>
      <c r="F226" s="126">
        <f>IF(F$15=0,0,F$15/NFM!F$11*1000)</f>
        <v>0</v>
      </c>
      <c r="G226" s="126">
        <f>IF(G$15=0,0,G$15/NFM!G$11*1000)</f>
        <v>0</v>
      </c>
      <c r="H226" s="126">
        <f>IF(H$15=0,0,H$15/NFM!H$11*1000)</f>
        <v>0</v>
      </c>
      <c r="I226" s="126">
        <f>IF(I$15=0,0,I$15/NFM!I$11*1000)</f>
        <v>0</v>
      </c>
      <c r="J226" s="126">
        <f>IF(J$15=0,0,J$15/NFM!J$11*1000)</f>
        <v>0</v>
      </c>
      <c r="K226" s="126">
        <f>IF(K$15=0,0,K$15/NFM!K$11*1000)</f>
        <v>0</v>
      </c>
      <c r="L226" s="126">
        <f>IF(L$15=0,0,L$15/NFM!L$11*1000)</f>
        <v>0</v>
      </c>
      <c r="M226" s="126">
        <f>IF(M$15=0,0,M$15/NFM!M$11*1000)</f>
        <v>0</v>
      </c>
      <c r="N226" s="126">
        <f>IF(N$15=0,0,N$15/NFM!N$11*1000)</f>
        <v>0</v>
      </c>
      <c r="O226" s="126">
        <f>IF(O$15=0,0,O$15/NFM!O$11*1000)</f>
        <v>0</v>
      </c>
      <c r="P226" s="126">
        <f>IF(P$15=0,0,P$15/NFM!P$11*1000)</f>
        <v>0</v>
      </c>
      <c r="Q226" s="126">
        <f>IF(Q$15=0,0,Q$15/NFM!Q$11*1000)</f>
        <v>0</v>
      </c>
    </row>
    <row r="227" spans="1:17" x14ac:dyDescent="0.25">
      <c r="A227" s="72" t="s">
        <v>151</v>
      </c>
      <c r="B227" s="125">
        <f>IF(B$26=0,0,B$26/NFM!B$11*1000)</f>
        <v>0</v>
      </c>
      <c r="C227" s="125">
        <f>IF(C$26=0,0,C$26/NFM!C$11*1000)</f>
        <v>0</v>
      </c>
      <c r="D227" s="125">
        <f>IF(D$26=0,0,D$26/NFM!D$11*1000)</f>
        <v>0</v>
      </c>
      <c r="E227" s="125">
        <f>IF(E$26=0,0,E$26/NFM!E$11*1000)</f>
        <v>0</v>
      </c>
      <c r="F227" s="125">
        <f>IF(F$26=0,0,F$26/NFM!F$11*1000)</f>
        <v>0</v>
      </c>
      <c r="G227" s="125">
        <f>IF(G$26=0,0,G$26/NFM!G$11*1000)</f>
        <v>0</v>
      </c>
      <c r="H227" s="125">
        <f>IF(H$26=0,0,H$26/NFM!H$11*1000)</f>
        <v>0</v>
      </c>
      <c r="I227" s="125">
        <f>IF(I$26=0,0,I$26/NFM!I$11*1000)</f>
        <v>0</v>
      </c>
      <c r="J227" s="125">
        <f>IF(J$26=0,0,J$26/NFM!J$11*1000)</f>
        <v>0</v>
      </c>
      <c r="K227" s="125">
        <f>IF(K$26=0,0,K$26/NFM!K$11*1000)</f>
        <v>0</v>
      </c>
      <c r="L227" s="125">
        <f>IF(L$26=0,0,L$26/NFM!L$11*1000)</f>
        <v>0</v>
      </c>
      <c r="M227" s="125">
        <f>IF(M$26=0,0,M$26/NFM!M$11*1000)</f>
        <v>0</v>
      </c>
      <c r="N227" s="125">
        <f>IF(N$26=0,0,N$26/NFM!N$11*1000)</f>
        <v>0</v>
      </c>
      <c r="O227" s="125">
        <f>IF(O$26=0,0,O$26/NFM!O$11*1000)</f>
        <v>0</v>
      </c>
      <c r="P227" s="125">
        <f>IF(P$26=0,0,P$26/NFM!P$11*1000)</f>
        <v>0</v>
      </c>
      <c r="Q227" s="125">
        <f>IF(Q$26=0,0,Q$26/NFM!Q$11*1000)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33">
        <f t="shared" ref="B229:Q229" si="55">SUM(B$230:B$237)</f>
        <v>0</v>
      </c>
      <c r="C229" s="133">
        <f t="shared" si="55"/>
        <v>0</v>
      </c>
      <c r="D229" s="133">
        <f t="shared" si="55"/>
        <v>0</v>
      </c>
      <c r="E229" s="133">
        <f t="shared" si="55"/>
        <v>0</v>
      </c>
      <c r="F229" s="133">
        <f t="shared" si="55"/>
        <v>0</v>
      </c>
      <c r="G229" s="133">
        <f t="shared" si="55"/>
        <v>0</v>
      </c>
      <c r="H229" s="133">
        <f t="shared" si="55"/>
        <v>0</v>
      </c>
      <c r="I229" s="133">
        <f t="shared" si="55"/>
        <v>0</v>
      </c>
      <c r="J229" s="133">
        <f t="shared" si="55"/>
        <v>0</v>
      </c>
      <c r="K229" s="133">
        <f t="shared" si="55"/>
        <v>0</v>
      </c>
      <c r="L229" s="133">
        <f t="shared" si="55"/>
        <v>0</v>
      </c>
      <c r="M229" s="133">
        <f t="shared" si="55"/>
        <v>0</v>
      </c>
      <c r="N229" s="133">
        <f t="shared" si="55"/>
        <v>0</v>
      </c>
      <c r="O229" s="133">
        <f t="shared" si="55"/>
        <v>0</v>
      </c>
      <c r="P229" s="133">
        <f t="shared" si="55"/>
        <v>0</v>
      </c>
      <c r="Q229" s="133">
        <f t="shared" si="55"/>
        <v>0</v>
      </c>
    </row>
    <row r="230" spans="1:17" x14ac:dyDescent="0.25">
      <c r="A230" s="132" t="s">
        <v>83</v>
      </c>
      <c r="B230" s="131">
        <f>IF(B$34=0,0,B$34/NFM!B$13*1000)</f>
        <v>0</v>
      </c>
      <c r="C230" s="131">
        <f>IF(C$34=0,0,C$34/NFM!C$13*1000)</f>
        <v>0</v>
      </c>
      <c r="D230" s="131">
        <f>IF(D$34=0,0,D$34/NFM!D$13*1000)</f>
        <v>0</v>
      </c>
      <c r="E230" s="131">
        <f>IF(E$34=0,0,E$34/NFM!E$13*1000)</f>
        <v>0</v>
      </c>
      <c r="F230" s="131">
        <f>IF(F$34=0,0,F$34/NFM!F$13*1000)</f>
        <v>0</v>
      </c>
      <c r="G230" s="131">
        <f>IF(G$34=0,0,G$34/NFM!G$13*1000)</f>
        <v>0</v>
      </c>
      <c r="H230" s="131">
        <f>IF(H$34=0,0,H$34/NFM!H$13*1000)</f>
        <v>0</v>
      </c>
      <c r="I230" s="131">
        <f>IF(I$34=0,0,I$34/NFM!I$13*1000)</f>
        <v>0</v>
      </c>
      <c r="J230" s="131">
        <f>IF(J$34=0,0,J$34/NFM!J$13*1000)</f>
        <v>0</v>
      </c>
      <c r="K230" s="131">
        <f>IF(K$34=0,0,K$34/NFM!K$13*1000)</f>
        <v>0</v>
      </c>
      <c r="L230" s="131">
        <f>IF(L$34=0,0,L$34/NFM!L$13*1000)</f>
        <v>0</v>
      </c>
      <c r="M230" s="131">
        <f>IF(M$34=0,0,M$34/NFM!M$13*1000)</f>
        <v>0</v>
      </c>
      <c r="N230" s="131">
        <f>IF(N$34=0,0,N$34/NFM!N$13*1000)</f>
        <v>0</v>
      </c>
      <c r="O230" s="131">
        <f>IF(O$34=0,0,O$34/NFM!O$13*1000)</f>
        <v>0</v>
      </c>
      <c r="P230" s="131">
        <f>IF(P$34=0,0,P$34/NFM!P$13*1000)</f>
        <v>0</v>
      </c>
      <c r="Q230" s="131">
        <f>IF(Q$34=0,0,Q$34/NFM!Q$13*1000)</f>
        <v>0</v>
      </c>
    </row>
    <row r="231" spans="1:17" x14ac:dyDescent="0.25">
      <c r="A231" s="76" t="s">
        <v>82</v>
      </c>
      <c r="B231" s="130">
        <f>IF(B$35=0,0,B$35/NFM!B$13*1000)</f>
        <v>0</v>
      </c>
      <c r="C231" s="130">
        <f>IF(C$35=0,0,C$35/NFM!C$13*1000)</f>
        <v>0</v>
      </c>
      <c r="D231" s="130">
        <f>IF(D$35=0,0,D$35/NFM!D$13*1000)</f>
        <v>0</v>
      </c>
      <c r="E231" s="130">
        <f>IF(E$35=0,0,E$35/NFM!E$13*1000)</f>
        <v>0</v>
      </c>
      <c r="F231" s="130">
        <f>IF(F$35=0,0,F$35/NFM!F$13*1000)</f>
        <v>0</v>
      </c>
      <c r="G231" s="130">
        <f>IF(G$35=0,0,G$35/NFM!G$13*1000)</f>
        <v>0</v>
      </c>
      <c r="H231" s="130">
        <f>IF(H$35=0,0,H$35/NFM!H$13*1000)</f>
        <v>0</v>
      </c>
      <c r="I231" s="130">
        <f>IF(I$35=0,0,I$35/NFM!I$13*1000)</f>
        <v>0</v>
      </c>
      <c r="J231" s="130">
        <f>IF(J$35=0,0,J$35/NFM!J$13*1000)</f>
        <v>0</v>
      </c>
      <c r="K231" s="130">
        <f>IF(K$35=0,0,K$35/NFM!K$13*1000)</f>
        <v>0</v>
      </c>
      <c r="L231" s="130">
        <f>IF(L$35=0,0,L$35/NFM!L$13*1000)</f>
        <v>0</v>
      </c>
      <c r="M231" s="130">
        <f>IF(M$35=0,0,M$35/NFM!M$13*1000)</f>
        <v>0</v>
      </c>
      <c r="N231" s="130">
        <f>IF(N$35=0,0,N$35/NFM!N$13*1000)</f>
        <v>0</v>
      </c>
      <c r="O231" s="130">
        <f>IF(O$35=0,0,O$35/NFM!O$13*1000)</f>
        <v>0</v>
      </c>
      <c r="P231" s="130">
        <f>IF(P$35=0,0,P$35/NFM!P$13*1000)</f>
        <v>0</v>
      </c>
      <c r="Q231" s="130">
        <f>IF(Q$35=0,0,Q$35/NFM!Q$13*1000)</f>
        <v>0</v>
      </c>
    </row>
    <row r="232" spans="1:17" x14ac:dyDescent="0.25">
      <c r="A232" s="76" t="s">
        <v>81</v>
      </c>
      <c r="B232" s="130">
        <f>IF(B$36=0,0,B$36/NFM!B$13*1000)</f>
        <v>0</v>
      </c>
      <c r="C232" s="130">
        <f>IF(C$36=0,0,C$36/NFM!C$13*1000)</f>
        <v>0</v>
      </c>
      <c r="D232" s="130">
        <f>IF(D$36=0,0,D$36/NFM!D$13*1000)</f>
        <v>0</v>
      </c>
      <c r="E232" s="130">
        <f>IF(E$36=0,0,E$36/NFM!E$13*1000)</f>
        <v>0</v>
      </c>
      <c r="F232" s="130">
        <f>IF(F$36=0,0,F$36/NFM!F$13*1000)</f>
        <v>0</v>
      </c>
      <c r="G232" s="130">
        <f>IF(G$36=0,0,G$36/NFM!G$13*1000)</f>
        <v>0</v>
      </c>
      <c r="H232" s="130">
        <f>IF(H$36=0,0,H$36/NFM!H$13*1000)</f>
        <v>0</v>
      </c>
      <c r="I232" s="130">
        <f>IF(I$36=0,0,I$36/NFM!I$13*1000)</f>
        <v>0</v>
      </c>
      <c r="J232" s="130">
        <f>IF(J$36=0,0,J$36/NFM!J$13*1000)</f>
        <v>0</v>
      </c>
      <c r="K232" s="130">
        <f>IF(K$36=0,0,K$36/NFM!K$13*1000)</f>
        <v>0</v>
      </c>
      <c r="L232" s="130">
        <f>IF(L$36=0,0,L$36/NFM!L$13*1000)</f>
        <v>0</v>
      </c>
      <c r="M232" s="130">
        <f>IF(M$36=0,0,M$36/NFM!M$13*1000)</f>
        <v>0</v>
      </c>
      <c r="N232" s="130">
        <f>IF(N$36=0,0,N$36/NFM!N$13*1000)</f>
        <v>0</v>
      </c>
      <c r="O232" s="130">
        <f>IF(O$36=0,0,O$36/NFM!O$13*1000)</f>
        <v>0</v>
      </c>
      <c r="P232" s="130">
        <f>IF(P$36=0,0,P$36/NFM!P$13*1000)</f>
        <v>0</v>
      </c>
      <c r="Q232" s="130">
        <f>IF(Q$36=0,0,Q$36/NFM!Q$13*1000)</f>
        <v>0</v>
      </c>
    </row>
    <row r="233" spans="1:17" x14ac:dyDescent="0.25">
      <c r="A233" s="76" t="s">
        <v>80</v>
      </c>
      <c r="B233" s="130">
        <f>IF(B$37=0,0,B$37/NFM!B$13*1000)</f>
        <v>0</v>
      </c>
      <c r="C233" s="130">
        <f>IF(C$37=0,0,C$37/NFM!C$13*1000)</f>
        <v>0</v>
      </c>
      <c r="D233" s="130">
        <f>IF(D$37=0,0,D$37/NFM!D$13*1000)</f>
        <v>0</v>
      </c>
      <c r="E233" s="130">
        <f>IF(E$37=0,0,E$37/NFM!E$13*1000)</f>
        <v>0</v>
      </c>
      <c r="F233" s="130">
        <f>IF(F$37=0,0,F$37/NFM!F$13*1000)</f>
        <v>0</v>
      </c>
      <c r="G233" s="130">
        <f>IF(G$37=0,0,G$37/NFM!G$13*1000)</f>
        <v>0</v>
      </c>
      <c r="H233" s="130">
        <f>IF(H$37=0,0,H$37/NFM!H$13*1000)</f>
        <v>0</v>
      </c>
      <c r="I233" s="130">
        <f>IF(I$37=0,0,I$37/NFM!I$13*1000)</f>
        <v>0</v>
      </c>
      <c r="J233" s="130">
        <f>IF(J$37=0,0,J$37/NFM!J$13*1000)</f>
        <v>0</v>
      </c>
      <c r="K233" s="130">
        <f>IF(K$37=0,0,K$37/NFM!K$13*1000)</f>
        <v>0</v>
      </c>
      <c r="L233" s="130">
        <f>IF(L$37=0,0,L$37/NFM!L$13*1000)</f>
        <v>0</v>
      </c>
      <c r="M233" s="130">
        <f>IF(M$37=0,0,M$37/NFM!M$13*1000)</f>
        <v>0</v>
      </c>
      <c r="N233" s="130">
        <f>IF(N$37=0,0,N$37/NFM!N$13*1000)</f>
        <v>0</v>
      </c>
      <c r="O233" s="130">
        <f>IF(O$37=0,0,O$37/NFM!O$13*1000)</f>
        <v>0</v>
      </c>
      <c r="P233" s="130">
        <f>IF(P$37=0,0,P$37/NFM!P$13*1000)</f>
        <v>0</v>
      </c>
      <c r="Q233" s="130">
        <f>IF(Q$37=0,0,Q$37/NFM!Q$13*1000)</f>
        <v>0</v>
      </c>
    </row>
    <row r="234" spans="1:17" x14ac:dyDescent="0.25">
      <c r="A234" s="129" t="s">
        <v>79</v>
      </c>
      <c r="B234" s="128">
        <f>IF(B$38=0,0,B$38/NFM!B$13*1000)</f>
        <v>0</v>
      </c>
      <c r="C234" s="128">
        <f>IF(C$38=0,0,C$38/NFM!C$13*1000)</f>
        <v>0</v>
      </c>
      <c r="D234" s="128">
        <f>IF(D$38=0,0,D$38/NFM!D$13*1000)</f>
        <v>0</v>
      </c>
      <c r="E234" s="128">
        <f>IF(E$38=0,0,E$38/NFM!E$13*1000)</f>
        <v>0</v>
      </c>
      <c r="F234" s="128">
        <f>IF(F$38=0,0,F$38/NFM!F$13*1000)</f>
        <v>0</v>
      </c>
      <c r="G234" s="128">
        <f>IF(G$38=0,0,G$38/NFM!G$13*1000)</f>
        <v>0</v>
      </c>
      <c r="H234" s="128">
        <f>IF(H$38=0,0,H$38/NFM!H$13*1000)</f>
        <v>0</v>
      </c>
      <c r="I234" s="128">
        <f>IF(I$38=0,0,I$38/NFM!I$13*1000)</f>
        <v>0</v>
      </c>
      <c r="J234" s="128">
        <f>IF(J$38=0,0,J$38/NFM!J$13*1000)</f>
        <v>0</v>
      </c>
      <c r="K234" s="128">
        <f>IF(K$38=0,0,K$38/NFM!K$13*1000)</f>
        <v>0</v>
      </c>
      <c r="L234" s="128">
        <f>IF(L$38=0,0,L$38/NFM!L$13*1000)</f>
        <v>0</v>
      </c>
      <c r="M234" s="128">
        <f>IF(M$38=0,0,M$38/NFM!M$13*1000)</f>
        <v>0</v>
      </c>
      <c r="N234" s="128">
        <f>IF(N$38=0,0,N$38/NFM!N$13*1000)</f>
        <v>0</v>
      </c>
      <c r="O234" s="128">
        <f>IF(O$38=0,0,O$38/NFM!O$13*1000)</f>
        <v>0</v>
      </c>
      <c r="P234" s="128">
        <f>IF(P$38=0,0,P$38/NFM!P$13*1000)</f>
        <v>0</v>
      </c>
      <c r="Q234" s="128">
        <f>IF(Q$38=0,0,Q$38/NFM!Q$13*1000)</f>
        <v>0</v>
      </c>
    </row>
    <row r="235" spans="1:17" x14ac:dyDescent="0.25">
      <c r="A235" s="127" t="s">
        <v>150</v>
      </c>
      <c r="B235" s="126">
        <f>IF(B$43=0,0,B$43/NFM!B$13*1000)</f>
        <v>0</v>
      </c>
      <c r="C235" s="126">
        <f>IF(C$43=0,0,C$43/NFM!C$13*1000)</f>
        <v>0</v>
      </c>
      <c r="D235" s="126">
        <f>IF(D$43=0,0,D$43/NFM!D$13*1000)</f>
        <v>0</v>
      </c>
      <c r="E235" s="126">
        <f>IF(E$43=0,0,E$43/NFM!E$13*1000)</f>
        <v>0</v>
      </c>
      <c r="F235" s="126">
        <f>IF(F$43=0,0,F$43/NFM!F$13*1000)</f>
        <v>0</v>
      </c>
      <c r="G235" s="126">
        <f>IF(G$43=0,0,G$43/NFM!G$13*1000)</f>
        <v>0</v>
      </c>
      <c r="H235" s="126">
        <f>IF(H$43=0,0,H$43/NFM!H$13*1000)</f>
        <v>0</v>
      </c>
      <c r="I235" s="126">
        <f>IF(I$43=0,0,I$43/NFM!I$13*1000)</f>
        <v>0</v>
      </c>
      <c r="J235" s="126">
        <f>IF(J$43=0,0,J$43/NFM!J$13*1000)</f>
        <v>0</v>
      </c>
      <c r="K235" s="126">
        <f>IF(K$43=0,0,K$43/NFM!K$13*1000)</f>
        <v>0</v>
      </c>
      <c r="L235" s="126">
        <f>IF(L$43=0,0,L$43/NFM!L$13*1000)</f>
        <v>0</v>
      </c>
      <c r="M235" s="126">
        <f>IF(M$43=0,0,M$43/NFM!M$13*1000)</f>
        <v>0</v>
      </c>
      <c r="N235" s="126">
        <f>IF(N$43=0,0,N$43/NFM!N$13*1000)</f>
        <v>0</v>
      </c>
      <c r="O235" s="126">
        <f>IF(O$43=0,0,O$43/NFM!O$13*1000)</f>
        <v>0</v>
      </c>
      <c r="P235" s="126">
        <f>IF(P$43=0,0,P$43/NFM!P$13*1000)</f>
        <v>0</v>
      </c>
      <c r="Q235" s="126">
        <f>IF(Q$43=0,0,Q$43/NFM!Q$13*1000)</f>
        <v>0</v>
      </c>
    </row>
    <row r="236" spans="1:17" x14ac:dyDescent="0.25">
      <c r="A236" s="127" t="s">
        <v>148</v>
      </c>
      <c r="B236" s="126">
        <f>IF(B$44=0,0,B$44/NFM!B$13*1000)</f>
        <v>0</v>
      </c>
      <c r="C236" s="126">
        <f>IF(C$44=0,0,C$44/NFM!C$13*1000)</f>
        <v>0</v>
      </c>
      <c r="D236" s="126">
        <f>IF(D$44=0,0,D$44/NFM!D$13*1000)</f>
        <v>0</v>
      </c>
      <c r="E236" s="126">
        <f>IF(E$44=0,0,E$44/NFM!E$13*1000)</f>
        <v>0</v>
      </c>
      <c r="F236" s="126">
        <f>IF(F$44=0,0,F$44/NFM!F$13*1000)</f>
        <v>0</v>
      </c>
      <c r="G236" s="126">
        <f>IF(G$44=0,0,G$44/NFM!G$13*1000)</f>
        <v>0</v>
      </c>
      <c r="H236" s="126">
        <f>IF(H$44=0,0,H$44/NFM!H$13*1000)</f>
        <v>0</v>
      </c>
      <c r="I236" s="126">
        <f>IF(I$44=0,0,I$44/NFM!I$13*1000)</f>
        <v>0</v>
      </c>
      <c r="J236" s="126">
        <f>IF(J$44=0,0,J$44/NFM!J$13*1000)</f>
        <v>0</v>
      </c>
      <c r="K236" s="126">
        <f>IF(K$44=0,0,K$44/NFM!K$13*1000)</f>
        <v>0</v>
      </c>
      <c r="L236" s="126">
        <f>IF(L$44=0,0,L$44/NFM!L$13*1000)</f>
        <v>0</v>
      </c>
      <c r="M236" s="126">
        <f>IF(M$44=0,0,M$44/NFM!M$13*1000)</f>
        <v>0</v>
      </c>
      <c r="N236" s="126">
        <f>IF(N$44=0,0,N$44/NFM!N$13*1000)</f>
        <v>0</v>
      </c>
      <c r="O236" s="126">
        <f>IF(O$44=0,0,O$44/NFM!O$13*1000)</f>
        <v>0</v>
      </c>
      <c r="P236" s="126">
        <f>IF(P$44=0,0,P$44/NFM!P$13*1000)</f>
        <v>0</v>
      </c>
      <c r="Q236" s="126">
        <f>IF(Q$44=0,0,Q$44/NFM!Q$13*1000)</f>
        <v>0</v>
      </c>
    </row>
    <row r="237" spans="1:17" x14ac:dyDescent="0.25">
      <c r="A237" s="72" t="s">
        <v>147</v>
      </c>
      <c r="B237" s="125">
        <f>IF(B$51=0,0,B$51/NFM!B$13*1000)</f>
        <v>0</v>
      </c>
      <c r="C237" s="125">
        <f>IF(C$51=0,0,C$51/NFM!C$13*1000)</f>
        <v>0</v>
      </c>
      <c r="D237" s="125">
        <f>IF(D$51=0,0,D$51/NFM!D$13*1000)</f>
        <v>0</v>
      </c>
      <c r="E237" s="125">
        <f>IF(E$51=0,0,E$51/NFM!E$13*1000)</f>
        <v>0</v>
      </c>
      <c r="F237" s="125">
        <f>IF(F$51=0,0,F$51/NFM!F$13*1000)</f>
        <v>0</v>
      </c>
      <c r="G237" s="125">
        <f>IF(G$51=0,0,G$51/NFM!G$13*1000)</f>
        <v>0</v>
      </c>
      <c r="H237" s="125">
        <f>IF(H$51=0,0,H$51/NFM!H$13*1000)</f>
        <v>0</v>
      </c>
      <c r="I237" s="125">
        <f>IF(I$51=0,0,I$51/NFM!I$13*1000)</f>
        <v>0</v>
      </c>
      <c r="J237" s="125">
        <f>IF(J$51=0,0,J$51/NFM!J$13*1000)</f>
        <v>0</v>
      </c>
      <c r="K237" s="125">
        <f>IF(K$51=0,0,K$51/NFM!K$13*1000)</f>
        <v>0</v>
      </c>
      <c r="L237" s="125">
        <f>IF(L$51=0,0,L$51/NFM!L$13*1000)</f>
        <v>0</v>
      </c>
      <c r="M237" s="125">
        <f>IF(M$51=0,0,M$51/NFM!M$13*1000)</f>
        <v>0</v>
      </c>
      <c r="N237" s="125">
        <f>IF(N$51=0,0,N$51/NFM!N$13*1000)</f>
        <v>0</v>
      </c>
      <c r="O237" s="125">
        <f>IF(O$51=0,0,O$51/NFM!O$13*1000)</f>
        <v>0</v>
      </c>
      <c r="P237" s="125">
        <f>IF(P$51=0,0,P$51/NFM!P$13*1000)</f>
        <v>0</v>
      </c>
      <c r="Q237" s="125">
        <f>IF(Q$51=0,0,Q$51/NFM!Q$13*1000)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 t="shared" ref="B239:Q239" si="56">SUM(B$240:B$247)</f>
        <v>0</v>
      </c>
      <c r="C239" s="133">
        <f t="shared" si="56"/>
        <v>0</v>
      </c>
      <c r="D239" s="133">
        <f t="shared" si="56"/>
        <v>0</v>
      </c>
      <c r="E239" s="133">
        <f t="shared" si="56"/>
        <v>0</v>
      </c>
      <c r="F239" s="133">
        <f t="shared" si="56"/>
        <v>0</v>
      </c>
      <c r="G239" s="133">
        <f t="shared" si="56"/>
        <v>0</v>
      </c>
      <c r="H239" s="133">
        <f t="shared" si="56"/>
        <v>0</v>
      </c>
      <c r="I239" s="133">
        <f t="shared" si="56"/>
        <v>0</v>
      </c>
      <c r="J239" s="133">
        <f t="shared" si="56"/>
        <v>0</v>
      </c>
      <c r="K239" s="133">
        <f t="shared" si="56"/>
        <v>0</v>
      </c>
      <c r="L239" s="133">
        <f t="shared" si="56"/>
        <v>0</v>
      </c>
      <c r="M239" s="133">
        <f t="shared" si="56"/>
        <v>0</v>
      </c>
      <c r="N239" s="133">
        <f t="shared" si="56"/>
        <v>0</v>
      </c>
      <c r="O239" s="133">
        <f t="shared" si="56"/>
        <v>0</v>
      </c>
      <c r="P239" s="133">
        <f t="shared" si="56"/>
        <v>0</v>
      </c>
      <c r="Q239" s="133">
        <f t="shared" si="56"/>
        <v>0</v>
      </c>
    </row>
    <row r="240" spans="1:17" x14ac:dyDescent="0.25">
      <c r="A240" s="132" t="s">
        <v>83</v>
      </c>
      <c r="B240" s="131">
        <f>IF(B$71=0,0,B$71/NFM!B$14*1000)</f>
        <v>0</v>
      </c>
      <c r="C240" s="131">
        <f>IF(C$71=0,0,C$71/NFM!C$14*1000)</f>
        <v>0</v>
      </c>
      <c r="D240" s="131">
        <f>IF(D$71=0,0,D$71/NFM!D$14*1000)</f>
        <v>0</v>
      </c>
      <c r="E240" s="131">
        <f>IF(E$71=0,0,E$71/NFM!E$14*1000)</f>
        <v>0</v>
      </c>
      <c r="F240" s="131">
        <f>IF(F$71=0,0,F$71/NFM!F$14*1000)</f>
        <v>0</v>
      </c>
      <c r="G240" s="131">
        <f>IF(G$71=0,0,G$71/NFM!G$14*1000)</f>
        <v>0</v>
      </c>
      <c r="H240" s="131">
        <f>IF(H$71=0,0,H$71/NFM!H$14*1000)</f>
        <v>0</v>
      </c>
      <c r="I240" s="131">
        <f>IF(I$71=0,0,I$71/NFM!I$14*1000)</f>
        <v>0</v>
      </c>
      <c r="J240" s="131">
        <f>IF(J$71=0,0,J$71/NFM!J$14*1000)</f>
        <v>0</v>
      </c>
      <c r="K240" s="131">
        <f>IF(K$71=0,0,K$71/NFM!K$14*1000)</f>
        <v>0</v>
      </c>
      <c r="L240" s="131">
        <f>IF(L$71=0,0,L$71/NFM!L$14*1000)</f>
        <v>0</v>
      </c>
      <c r="M240" s="131">
        <f>IF(M$71=0,0,M$71/NFM!M$14*1000)</f>
        <v>0</v>
      </c>
      <c r="N240" s="131">
        <f>IF(N$71=0,0,N$71/NFM!N$14*1000)</f>
        <v>0</v>
      </c>
      <c r="O240" s="131">
        <f>IF(O$71=0,0,O$71/NFM!O$14*1000)</f>
        <v>0</v>
      </c>
      <c r="P240" s="131">
        <f>IF(P$71=0,0,P$71/NFM!P$14*1000)</f>
        <v>0</v>
      </c>
      <c r="Q240" s="131">
        <f>IF(Q$71=0,0,Q$71/NFM!Q$14*1000)</f>
        <v>0</v>
      </c>
    </row>
    <row r="241" spans="1:17" x14ac:dyDescent="0.25">
      <c r="A241" s="76" t="s">
        <v>82</v>
      </c>
      <c r="B241" s="130">
        <f>IF(B$72=0,0,B$72/NFM!B$14*1000)</f>
        <v>0</v>
      </c>
      <c r="C241" s="130">
        <f>IF(C$72=0,0,C$72/NFM!C$14*1000)</f>
        <v>0</v>
      </c>
      <c r="D241" s="130">
        <f>IF(D$72=0,0,D$72/NFM!D$14*1000)</f>
        <v>0</v>
      </c>
      <c r="E241" s="130">
        <f>IF(E$72=0,0,E$72/NFM!E$14*1000)</f>
        <v>0</v>
      </c>
      <c r="F241" s="130">
        <f>IF(F$72=0,0,F$72/NFM!F$14*1000)</f>
        <v>0</v>
      </c>
      <c r="G241" s="130">
        <f>IF(G$72=0,0,G$72/NFM!G$14*1000)</f>
        <v>0</v>
      </c>
      <c r="H241" s="130">
        <f>IF(H$72=0,0,H$72/NFM!H$14*1000)</f>
        <v>0</v>
      </c>
      <c r="I241" s="130">
        <f>IF(I$72=0,0,I$72/NFM!I$14*1000)</f>
        <v>0</v>
      </c>
      <c r="J241" s="130">
        <f>IF(J$72=0,0,J$72/NFM!J$14*1000)</f>
        <v>0</v>
      </c>
      <c r="K241" s="130">
        <f>IF(K$72=0,0,K$72/NFM!K$14*1000)</f>
        <v>0</v>
      </c>
      <c r="L241" s="130">
        <f>IF(L$72=0,0,L$72/NFM!L$14*1000)</f>
        <v>0</v>
      </c>
      <c r="M241" s="130">
        <f>IF(M$72=0,0,M$72/NFM!M$14*1000)</f>
        <v>0</v>
      </c>
      <c r="N241" s="130">
        <f>IF(N$72=0,0,N$72/NFM!N$14*1000)</f>
        <v>0</v>
      </c>
      <c r="O241" s="130">
        <f>IF(O$72=0,0,O$72/NFM!O$14*1000)</f>
        <v>0</v>
      </c>
      <c r="P241" s="130">
        <f>IF(P$72=0,0,P$72/NFM!P$14*1000)</f>
        <v>0</v>
      </c>
      <c r="Q241" s="130">
        <f>IF(Q$72=0,0,Q$72/NFM!Q$14*1000)</f>
        <v>0</v>
      </c>
    </row>
    <row r="242" spans="1:17" x14ac:dyDescent="0.25">
      <c r="A242" s="76" t="s">
        <v>81</v>
      </c>
      <c r="B242" s="130">
        <f>IF(B$73=0,0,B$73/NFM!B$14*1000)</f>
        <v>0</v>
      </c>
      <c r="C242" s="130">
        <f>IF(C$73=0,0,C$73/NFM!C$14*1000)</f>
        <v>0</v>
      </c>
      <c r="D242" s="130">
        <f>IF(D$73=0,0,D$73/NFM!D$14*1000)</f>
        <v>0</v>
      </c>
      <c r="E242" s="130">
        <f>IF(E$73=0,0,E$73/NFM!E$14*1000)</f>
        <v>0</v>
      </c>
      <c r="F242" s="130">
        <f>IF(F$73=0,0,F$73/NFM!F$14*1000)</f>
        <v>0</v>
      </c>
      <c r="G242" s="130">
        <f>IF(G$73=0,0,G$73/NFM!G$14*1000)</f>
        <v>0</v>
      </c>
      <c r="H242" s="130">
        <f>IF(H$73=0,0,H$73/NFM!H$14*1000)</f>
        <v>0</v>
      </c>
      <c r="I242" s="130">
        <f>IF(I$73=0,0,I$73/NFM!I$14*1000)</f>
        <v>0</v>
      </c>
      <c r="J242" s="130">
        <f>IF(J$73=0,0,J$73/NFM!J$14*1000)</f>
        <v>0</v>
      </c>
      <c r="K242" s="130">
        <f>IF(K$73=0,0,K$73/NFM!K$14*1000)</f>
        <v>0</v>
      </c>
      <c r="L242" s="130">
        <f>IF(L$73=0,0,L$73/NFM!L$14*1000)</f>
        <v>0</v>
      </c>
      <c r="M242" s="130">
        <f>IF(M$73=0,0,M$73/NFM!M$14*1000)</f>
        <v>0</v>
      </c>
      <c r="N242" s="130">
        <f>IF(N$73=0,0,N$73/NFM!N$14*1000)</f>
        <v>0</v>
      </c>
      <c r="O242" s="130">
        <f>IF(O$73=0,0,O$73/NFM!O$14*1000)</f>
        <v>0</v>
      </c>
      <c r="P242" s="130">
        <f>IF(P$73=0,0,P$73/NFM!P$14*1000)</f>
        <v>0</v>
      </c>
      <c r="Q242" s="130">
        <f>IF(Q$73=0,0,Q$73/NFM!Q$14*1000)</f>
        <v>0</v>
      </c>
    </row>
    <row r="243" spans="1:17" x14ac:dyDescent="0.25">
      <c r="A243" s="76" t="s">
        <v>80</v>
      </c>
      <c r="B243" s="130">
        <f>IF(B$74=0,0,B$74/NFM!B$14*1000)</f>
        <v>0</v>
      </c>
      <c r="C243" s="130">
        <f>IF(C$74=0,0,C$74/NFM!C$14*1000)</f>
        <v>0</v>
      </c>
      <c r="D243" s="130">
        <f>IF(D$74=0,0,D$74/NFM!D$14*1000)</f>
        <v>0</v>
      </c>
      <c r="E243" s="130">
        <f>IF(E$74=0,0,E$74/NFM!E$14*1000)</f>
        <v>0</v>
      </c>
      <c r="F243" s="130">
        <f>IF(F$74=0,0,F$74/NFM!F$14*1000)</f>
        <v>0</v>
      </c>
      <c r="G243" s="130">
        <f>IF(G$74=0,0,G$74/NFM!G$14*1000)</f>
        <v>0</v>
      </c>
      <c r="H243" s="130">
        <f>IF(H$74=0,0,H$74/NFM!H$14*1000)</f>
        <v>0</v>
      </c>
      <c r="I243" s="130">
        <f>IF(I$74=0,0,I$74/NFM!I$14*1000)</f>
        <v>0</v>
      </c>
      <c r="J243" s="130">
        <f>IF(J$74=0,0,J$74/NFM!J$14*1000)</f>
        <v>0</v>
      </c>
      <c r="K243" s="130">
        <f>IF(K$74=0,0,K$74/NFM!K$14*1000)</f>
        <v>0</v>
      </c>
      <c r="L243" s="130">
        <f>IF(L$74=0,0,L$74/NFM!L$14*1000)</f>
        <v>0</v>
      </c>
      <c r="M243" s="130">
        <f>IF(M$74=0,0,M$74/NFM!M$14*1000)</f>
        <v>0</v>
      </c>
      <c r="N243" s="130">
        <f>IF(N$74=0,0,N$74/NFM!N$14*1000)</f>
        <v>0</v>
      </c>
      <c r="O243" s="130">
        <f>IF(O$74=0,0,O$74/NFM!O$14*1000)</f>
        <v>0</v>
      </c>
      <c r="P243" s="130">
        <f>IF(P$74=0,0,P$74/NFM!P$14*1000)</f>
        <v>0</v>
      </c>
      <c r="Q243" s="130">
        <f>IF(Q$74=0,0,Q$74/NFM!Q$14*1000)</f>
        <v>0</v>
      </c>
    </row>
    <row r="244" spans="1:17" x14ac:dyDescent="0.25">
      <c r="A244" s="129" t="s">
        <v>79</v>
      </c>
      <c r="B244" s="128">
        <f>IF(B$75=0,0,B$75/NFM!B$14*1000)</f>
        <v>0</v>
      </c>
      <c r="C244" s="128">
        <f>IF(C$75=0,0,C$75/NFM!C$14*1000)</f>
        <v>0</v>
      </c>
      <c r="D244" s="128">
        <f>IF(D$75=0,0,D$75/NFM!D$14*1000)</f>
        <v>0</v>
      </c>
      <c r="E244" s="128">
        <f>IF(E$75=0,0,E$75/NFM!E$14*1000)</f>
        <v>0</v>
      </c>
      <c r="F244" s="128">
        <f>IF(F$75=0,0,F$75/NFM!F$14*1000)</f>
        <v>0</v>
      </c>
      <c r="G244" s="128">
        <f>IF(G$75=0,0,G$75/NFM!G$14*1000)</f>
        <v>0</v>
      </c>
      <c r="H244" s="128">
        <f>IF(H$75=0,0,H$75/NFM!H$14*1000)</f>
        <v>0</v>
      </c>
      <c r="I244" s="128">
        <f>IF(I$75=0,0,I$75/NFM!I$14*1000)</f>
        <v>0</v>
      </c>
      <c r="J244" s="128">
        <f>IF(J$75=0,0,J$75/NFM!J$14*1000)</f>
        <v>0</v>
      </c>
      <c r="K244" s="128">
        <f>IF(K$75=0,0,K$75/NFM!K$14*1000)</f>
        <v>0</v>
      </c>
      <c r="L244" s="128">
        <f>IF(L$75=0,0,L$75/NFM!L$14*1000)</f>
        <v>0</v>
      </c>
      <c r="M244" s="128">
        <f>IF(M$75=0,0,M$75/NFM!M$14*1000)</f>
        <v>0</v>
      </c>
      <c r="N244" s="128">
        <f>IF(N$75=0,0,N$75/NFM!N$14*1000)</f>
        <v>0</v>
      </c>
      <c r="O244" s="128">
        <f>IF(O$75=0,0,O$75/NFM!O$14*1000)</f>
        <v>0</v>
      </c>
      <c r="P244" s="128">
        <f>IF(P$75=0,0,P$75/NFM!P$14*1000)</f>
        <v>0</v>
      </c>
      <c r="Q244" s="128">
        <f>IF(Q$75=0,0,Q$75/NFM!Q$14*1000)</f>
        <v>0</v>
      </c>
    </row>
    <row r="245" spans="1:17" x14ac:dyDescent="0.25">
      <c r="A245" s="127" t="s">
        <v>149</v>
      </c>
      <c r="B245" s="126">
        <f>IF(B$80=0,0,B$80/NFM!B$14*1000)</f>
        <v>0</v>
      </c>
      <c r="C245" s="126">
        <f>IF(C$80=0,0,C$80/NFM!C$14*1000)</f>
        <v>0</v>
      </c>
      <c r="D245" s="126">
        <f>IF(D$80=0,0,D$80/NFM!D$14*1000)</f>
        <v>0</v>
      </c>
      <c r="E245" s="126">
        <f>IF(E$80=0,0,E$80/NFM!E$14*1000)</f>
        <v>0</v>
      </c>
      <c r="F245" s="126">
        <f>IF(F$80=0,0,F$80/NFM!F$14*1000)</f>
        <v>0</v>
      </c>
      <c r="G245" s="126">
        <f>IF(G$80=0,0,G$80/NFM!G$14*1000)</f>
        <v>0</v>
      </c>
      <c r="H245" s="126">
        <f>IF(H$80=0,0,H$80/NFM!H$14*1000)</f>
        <v>0</v>
      </c>
      <c r="I245" s="126">
        <f>IF(I$80=0,0,I$80/NFM!I$14*1000)</f>
        <v>0</v>
      </c>
      <c r="J245" s="126">
        <f>IF(J$80=0,0,J$80/NFM!J$14*1000)</f>
        <v>0</v>
      </c>
      <c r="K245" s="126">
        <f>IF(K$80=0,0,K$80/NFM!K$14*1000)</f>
        <v>0</v>
      </c>
      <c r="L245" s="126">
        <f>IF(L$80=0,0,L$80/NFM!L$14*1000)</f>
        <v>0</v>
      </c>
      <c r="M245" s="126">
        <f>IF(M$80=0,0,M$80/NFM!M$14*1000)</f>
        <v>0</v>
      </c>
      <c r="N245" s="126">
        <f>IF(N$80=0,0,N$80/NFM!N$14*1000)</f>
        <v>0</v>
      </c>
      <c r="O245" s="126">
        <f>IF(O$80=0,0,O$80/NFM!O$14*1000)</f>
        <v>0</v>
      </c>
      <c r="P245" s="126">
        <f>IF(P$80=0,0,P$80/NFM!P$14*1000)</f>
        <v>0</v>
      </c>
      <c r="Q245" s="126">
        <f>IF(Q$80=0,0,Q$80/NFM!Q$14*1000)</f>
        <v>0</v>
      </c>
    </row>
    <row r="246" spans="1:17" x14ac:dyDescent="0.25">
      <c r="A246" s="127" t="s">
        <v>148</v>
      </c>
      <c r="B246" s="126">
        <f>IF(B$87=0,0,B$87/NFM!B$14*1000)</f>
        <v>0</v>
      </c>
      <c r="C246" s="126">
        <f>IF(C$87=0,0,C$87/NFM!C$14*1000)</f>
        <v>0</v>
      </c>
      <c r="D246" s="126">
        <f>IF(D$87=0,0,D$87/NFM!D$14*1000)</f>
        <v>0</v>
      </c>
      <c r="E246" s="126">
        <f>IF(E$87=0,0,E$87/NFM!E$14*1000)</f>
        <v>0</v>
      </c>
      <c r="F246" s="126">
        <f>IF(F$87=0,0,F$87/NFM!F$14*1000)</f>
        <v>0</v>
      </c>
      <c r="G246" s="126">
        <f>IF(G$87=0,0,G$87/NFM!G$14*1000)</f>
        <v>0</v>
      </c>
      <c r="H246" s="126">
        <f>IF(H$87=0,0,H$87/NFM!H$14*1000)</f>
        <v>0</v>
      </c>
      <c r="I246" s="126">
        <f>IF(I$87=0,0,I$87/NFM!I$14*1000)</f>
        <v>0</v>
      </c>
      <c r="J246" s="126">
        <f>IF(J$87=0,0,J$87/NFM!J$14*1000)</f>
        <v>0</v>
      </c>
      <c r="K246" s="126">
        <f>IF(K$87=0,0,K$87/NFM!K$14*1000)</f>
        <v>0</v>
      </c>
      <c r="L246" s="126">
        <f>IF(L$87=0,0,L$87/NFM!L$14*1000)</f>
        <v>0</v>
      </c>
      <c r="M246" s="126">
        <f>IF(M$87=0,0,M$87/NFM!M$14*1000)</f>
        <v>0</v>
      </c>
      <c r="N246" s="126">
        <f>IF(N$87=0,0,N$87/NFM!N$14*1000)</f>
        <v>0</v>
      </c>
      <c r="O246" s="126">
        <f>IF(O$87=0,0,O$87/NFM!O$14*1000)</f>
        <v>0</v>
      </c>
      <c r="P246" s="126">
        <f>IF(P$87=0,0,P$87/NFM!P$14*1000)</f>
        <v>0</v>
      </c>
      <c r="Q246" s="126">
        <f>IF(Q$87=0,0,Q$87/NFM!Q$14*1000)</f>
        <v>0</v>
      </c>
    </row>
    <row r="247" spans="1:17" x14ac:dyDescent="0.25">
      <c r="A247" s="72" t="s">
        <v>147</v>
      </c>
      <c r="B247" s="125">
        <f>IF(B$94=0,0,B$94/NFM!B$14*1000)</f>
        <v>0</v>
      </c>
      <c r="C247" s="125">
        <f>IF(C$94=0,0,C$94/NFM!C$14*1000)</f>
        <v>0</v>
      </c>
      <c r="D247" s="125">
        <f>IF(D$94=0,0,D$94/NFM!D$14*1000)</f>
        <v>0</v>
      </c>
      <c r="E247" s="125">
        <f>IF(E$94=0,0,E$94/NFM!E$14*1000)</f>
        <v>0</v>
      </c>
      <c r="F247" s="125">
        <f>IF(F$94=0,0,F$94/NFM!F$14*1000)</f>
        <v>0</v>
      </c>
      <c r="G247" s="125">
        <f>IF(G$94=0,0,G$94/NFM!G$14*1000)</f>
        <v>0</v>
      </c>
      <c r="H247" s="125">
        <f>IF(H$94=0,0,H$94/NFM!H$14*1000)</f>
        <v>0</v>
      </c>
      <c r="I247" s="125">
        <f>IF(I$94=0,0,I$94/NFM!I$14*1000)</f>
        <v>0</v>
      </c>
      <c r="J247" s="125">
        <f>IF(J$94=0,0,J$94/NFM!J$14*1000)</f>
        <v>0</v>
      </c>
      <c r="K247" s="125">
        <f>IF(K$94=0,0,K$94/NFM!K$14*1000)</f>
        <v>0</v>
      </c>
      <c r="L247" s="125">
        <f>IF(L$94=0,0,L$94/NFM!L$14*1000)</f>
        <v>0</v>
      </c>
      <c r="M247" s="125">
        <f>IF(M$94=0,0,M$94/NFM!M$14*1000)</f>
        <v>0</v>
      </c>
      <c r="N247" s="125">
        <f>IF(N$94=0,0,N$94/NFM!N$14*1000)</f>
        <v>0</v>
      </c>
      <c r="O247" s="125">
        <f>IF(O$94=0,0,O$94/NFM!O$14*1000)</f>
        <v>0</v>
      </c>
      <c r="P247" s="125">
        <f>IF(P$94=0,0,P$94/NFM!P$14*1000)</f>
        <v>0</v>
      </c>
      <c r="Q247" s="125">
        <f>IF(Q$94=0,0,Q$94/NFM!Q$14*1000)</f>
        <v>0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33">
        <f t="shared" ref="B249:Q249" si="57">SUM(B$250:B$257)</f>
        <v>164.28088299273591</v>
      </c>
      <c r="C249" s="133">
        <f t="shared" si="57"/>
        <v>155.73273495248148</v>
      </c>
      <c r="D249" s="133">
        <f t="shared" si="57"/>
        <v>162.81488960053935</v>
      </c>
      <c r="E249" s="133">
        <f t="shared" si="57"/>
        <v>184.2779268929504</v>
      </c>
      <c r="F249" s="133">
        <f t="shared" si="57"/>
        <v>180.9695352962043</v>
      </c>
      <c r="G249" s="133">
        <f t="shared" si="57"/>
        <v>164.02915093166763</v>
      </c>
      <c r="H249" s="133">
        <f t="shared" si="57"/>
        <v>207.62194692469134</v>
      </c>
      <c r="I249" s="133">
        <f t="shared" si="57"/>
        <v>202.53786148756799</v>
      </c>
      <c r="J249" s="133">
        <f t="shared" si="57"/>
        <v>174.30232080325877</v>
      </c>
      <c r="K249" s="133">
        <f t="shared" si="57"/>
        <v>180.51526550971624</v>
      </c>
      <c r="L249" s="133">
        <f t="shared" si="57"/>
        <v>149.45631146734942</v>
      </c>
      <c r="M249" s="133">
        <f t="shared" si="57"/>
        <v>143.03478892716282</v>
      </c>
      <c r="N249" s="133">
        <f t="shared" si="57"/>
        <v>154.66746082090506</v>
      </c>
      <c r="O249" s="133">
        <f t="shared" si="57"/>
        <v>154.29723179461431</v>
      </c>
      <c r="P249" s="133">
        <f t="shared" si="57"/>
        <v>147.67270338229019</v>
      </c>
      <c r="Q249" s="133">
        <f t="shared" si="57"/>
        <v>145.41457960610992</v>
      </c>
    </row>
    <row r="250" spans="1:17" x14ac:dyDescent="0.25">
      <c r="A250" s="132" t="s">
        <v>83</v>
      </c>
      <c r="B250" s="131">
        <f>IF(B$113=0,0,B$113/NFM!B$15*1000)</f>
        <v>0.37840288624450813</v>
      </c>
      <c r="C250" s="131">
        <f>IF(C$113=0,0,C$113/NFM!C$15*1000)</f>
        <v>0.35871317048725443</v>
      </c>
      <c r="D250" s="131">
        <f>IF(D$113=0,0,D$113/NFM!D$15*1000)</f>
        <v>0.37502613223200931</v>
      </c>
      <c r="E250" s="131">
        <f>IF(E$113=0,0,E$113/NFM!E$15*1000)</f>
        <v>0.42446387027594823</v>
      </c>
      <c r="F250" s="131">
        <f>IF(F$113=0,0,F$113/NFM!F$15*1000)</f>
        <v>0.41684335530044037</v>
      </c>
      <c r="G250" s="131">
        <f>IF(G$113=0,0,G$113/NFM!G$15*1000)</f>
        <v>0.37782304921944937</v>
      </c>
      <c r="H250" s="131">
        <f>IF(H$113=0,0,H$113/NFM!H$15*1000)</f>
        <v>0.47823424450111585</v>
      </c>
      <c r="I250" s="131">
        <f>IF(I$113=0,0,I$113/NFM!I$15*1000)</f>
        <v>0.46652361470491366</v>
      </c>
      <c r="J250" s="131">
        <f>IF(J$113=0,0,J$113/NFM!J$15*1000)</f>
        <v>0.4014861624160232</v>
      </c>
      <c r="K250" s="131">
        <f>IF(K$113=0,0,K$113/NFM!K$15*1000)</f>
        <v>0.41579699497409395</v>
      </c>
      <c r="L250" s="131">
        <f>IF(L$113=0,0,L$113/NFM!L$15*1000)</f>
        <v>0.3442561215671327</v>
      </c>
      <c r="M250" s="131">
        <f>IF(M$113=0,0,M$113/NFM!M$15*1000)</f>
        <v>0.32946485298478506</v>
      </c>
      <c r="N250" s="131">
        <f>IF(N$113=0,0,N$113/NFM!N$15*1000)</f>
        <v>0.35625942907384878</v>
      </c>
      <c r="O250" s="131">
        <f>IF(O$113=0,0,O$113/NFM!O$15*1000)</f>
        <v>0.35540664736505967</v>
      </c>
      <c r="P250" s="131">
        <f>IF(P$113=0,0,P$113/NFM!P$15*1000)</f>
        <v>0.34014777715711808</v>
      </c>
      <c r="Q250" s="131">
        <f>IF(Q$113=0,0,Q$113/NFM!Q$15*1000)</f>
        <v>0.33494643821348868</v>
      </c>
    </row>
    <row r="251" spans="1:17" x14ac:dyDescent="0.25">
      <c r="A251" s="76" t="s">
        <v>82</v>
      </c>
      <c r="B251" s="130">
        <f>IF(B$114=0,0,B$114/NFM!B$15*1000)</f>
        <v>0.18862227976640331</v>
      </c>
      <c r="C251" s="130">
        <f>IF(C$114=0,0,C$114/NFM!C$15*1000)</f>
        <v>0.17880755792074096</v>
      </c>
      <c r="D251" s="130">
        <f>IF(D$114=0,0,D$114/NFM!D$15*1000)</f>
        <v>0.18693907104046267</v>
      </c>
      <c r="E251" s="130">
        <f>IF(E$114=0,0,E$114/NFM!E$15*1000)</f>
        <v>0.21158227328685497</v>
      </c>
      <c r="F251" s="130">
        <f>IF(F$114=0,0,F$114/NFM!F$15*1000)</f>
        <v>0.20778367935449918</v>
      </c>
      <c r="G251" s="130">
        <f>IF(G$114=0,0,G$114/NFM!G$15*1000)</f>
        <v>0.18833324872162185</v>
      </c>
      <c r="H251" s="130">
        <f>IF(H$114=0,0,H$114/NFM!H$15*1000)</f>
        <v>0.23838516232108461</v>
      </c>
      <c r="I251" s="130">
        <f>IF(I$114=0,0,I$114/NFM!I$15*1000)</f>
        <v>0.23254777109084768</v>
      </c>
      <c r="J251" s="130">
        <f>IF(J$114=0,0,J$114/NFM!J$15*1000)</f>
        <v>0.20012858781590179</v>
      </c>
      <c r="K251" s="130">
        <f>IF(K$114=0,0,K$114/NFM!K$15*1000)</f>
        <v>0.20726210069485584</v>
      </c>
      <c r="L251" s="130">
        <f>IF(L$114=0,0,L$114/NFM!L$15*1000)</f>
        <v>0.17160116065175773</v>
      </c>
      <c r="M251" s="130">
        <f>IF(M$114=0,0,M$114/NFM!M$15*1000)</f>
        <v>0.16422816509052188</v>
      </c>
      <c r="N251" s="130">
        <f>IF(N$114=0,0,N$114/NFM!N$15*1000)</f>
        <v>0.17758444278029575</v>
      </c>
      <c r="O251" s="130">
        <f>IF(O$114=0,0,O$114/NFM!O$15*1000)</f>
        <v>0.17715935714828249</v>
      </c>
      <c r="P251" s="130">
        <f>IF(P$114=0,0,P$114/NFM!P$15*1000)</f>
        <v>0.16955327646045748</v>
      </c>
      <c r="Q251" s="130">
        <f>IF(Q$114=0,0,Q$114/NFM!Q$15*1000)</f>
        <v>0.16696056788171998</v>
      </c>
    </row>
    <row r="252" spans="1:17" x14ac:dyDescent="0.25">
      <c r="A252" s="76" t="s">
        <v>81</v>
      </c>
      <c r="B252" s="130">
        <f>IF(B$115=0,0,B$115/NFM!B$15*1000)</f>
        <v>4.807820414807451</v>
      </c>
      <c r="C252" s="130">
        <f>IF(C$115=0,0,C$115/NFM!C$15*1000)</f>
        <v>4.5576515582244932</v>
      </c>
      <c r="D252" s="130">
        <f>IF(D$115=0,0,D$115/NFM!D$15*1000)</f>
        <v>4.7649168655290648</v>
      </c>
      <c r="E252" s="130">
        <f>IF(E$115=0,0,E$115/NFM!E$15*1000)</f>
        <v>5.3930509915356222</v>
      </c>
      <c r="F252" s="130">
        <f>IF(F$115=0,0,F$115/NFM!F$15*1000)</f>
        <v>5.2962280845165699</v>
      </c>
      <c r="G252" s="130">
        <f>IF(G$115=0,0,G$115/NFM!G$15*1000)</f>
        <v>4.8004532609413539</v>
      </c>
      <c r="H252" s="130">
        <f>IF(H$115=0,0,H$115/NFM!H$15*1000)</f>
        <v>6.0762336846627392</v>
      </c>
      <c r="I252" s="130">
        <f>IF(I$115=0,0,I$115/NFM!I$15*1000)</f>
        <v>5.9274435801177834</v>
      </c>
      <c r="J252" s="130">
        <f>IF(J$115=0,0,J$115/NFM!J$15*1000)</f>
        <v>5.1011063554076452</v>
      </c>
      <c r="K252" s="130">
        <f>IF(K$115=0,0,K$115/NFM!K$15*1000)</f>
        <v>5.2829334910524981</v>
      </c>
      <c r="L252" s="130">
        <f>IF(L$115=0,0,L$115/NFM!L$15*1000)</f>
        <v>4.3739666618806554</v>
      </c>
      <c r="M252" s="130">
        <f>IF(M$115=0,0,M$115/NFM!M$15*1000)</f>
        <v>4.1860353177070264</v>
      </c>
      <c r="N252" s="130">
        <f>IF(N$115=0,0,N$115/NFM!N$15*1000)</f>
        <v>4.526475400513033</v>
      </c>
      <c r="O252" s="130">
        <f>IF(O$115=0,0,O$115/NFM!O$15*1000)</f>
        <v>4.5156403317069209</v>
      </c>
      <c r="P252" s="130">
        <f>IF(P$115=0,0,P$115/NFM!P$15*1000)</f>
        <v>4.3217678472216008</v>
      </c>
      <c r="Q252" s="130">
        <f>IF(Q$115=0,0,Q$115/NFM!Q$15*1000)</f>
        <v>4.2556819253997578</v>
      </c>
    </row>
    <row r="253" spans="1:17" x14ac:dyDescent="0.25">
      <c r="A253" s="76" t="s">
        <v>80</v>
      </c>
      <c r="B253" s="130">
        <f>IF(B$116=0,0,B$116/NFM!B$15*1000)</f>
        <v>0.12613429541483601</v>
      </c>
      <c r="C253" s="130">
        <f>IF(C$116=0,0,C$116/NFM!C$15*1000)</f>
        <v>0.1195710568290848</v>
      </c>
      <c r="D253" s="130">
        <f>IF(D$116=0,0,D$116/NFM!D$15*1000)</f>
        <v>0.12500871074400308</v>
      </c>
      <c r="E253" s="130">
        <f>IF(E$116=0,0,E$116/NFM!E$15*1000)</f>
        <v>0.14148795675864936</v>
      </c>
      <c r="F253" s="130">
        <f>IF(F$116=0,0,F$116/NFM!F$15*1000)</f>
        <v>0.13894778510014671</v>
      </c>
      <c r="G253" s="130">
        <f>IF(G$116=0,0,G$116/NFM!G$15*1000)</f>
        <v>0.12594101640648309</v>
      </c>
      <c r="H253" s="130">
        <f>IF(H$116=0,0,H$116/NFM!H$15*1000)</f>
        <v>0.15941141483370525</v>
      </c>
      <c r="I253" s="130">
        <f>IF(I$116=0,0,I$116/NFM!I$15*1000)</f>
        <v>0.15550787156830453</v>
      </c>
      <c r="J253" s="130">
        <f>IF(J$116=0,0,J$116/NFM!J$15*1000)</f>
        <v>0.133828720805341</v>
      </c>
      <c r="K253" s="130">
        <f>IF(K$116=0,0,K$116/NFM!K$15*1000)</f>
        <v>0.13859899832469799</v>
      </c>
      <c r="L253" s="130">
        <f>IF(L$116=0,0,L$116/NFM!L$15*1000)</f>
        <v>0.11475204052237753</v>
      </c>
      <c r="M253" s="130">
        <f>IF(M$116=0,0,M$116/NFM!M$15*1000)</f>
        <v>0.109821617661595</v>
      </c>
      <c r="N253" s="130">
        <f>IF(N$116=0,0,N$116/NFM!N$15*1000)</f>
        <v>0.11875314302461623</v>
      </c>
      <c r="O253" s="130">
        <f>IF(O$116=0,0,O$116/NFM!O$15*1000)</f>
        <v>0.11846888245501985</v>
      </c>
      <c r="P253" s="130">
        <f>IF(P$116=0,0,P$116/NFM!P$15*1000)</f>
        <v>0.113382592385706</v>
      </c>
      <c r="Q253" s="130">
        <f>IF(Q$116=0,0,Q$116/NFM!Q$15*1000)</f>
        <v>0.11164881273782953</v>
      </c>
    </row>
    <row r="254" spans="1:17" x14ac:dyDescent="0.25">
      <c r="A254" s="129" t="s">
        <v>79</v>
      </c>
      <c r="B254" s="128">
        <f>IF(B$117=0,0,B$117/NFM!B$15*1000)</f>
        <v>0.25226859082967201</v>
      </c>
      <c r="C254" s="128">
        <f>IF(C$117=0,0,C$117/NFM!C$15*1000)</f>
        <v>0.23914211365816959</v>
      </c>
      <c r="D254" s="128">
        <f>IF(D$117=0,0,D$117/NFM!D$15*1000)</f>
        <v>0.25001742148800615</v>
      </c>
      <c r="E254" s="128">
        <f>IF(E$117=0,0,E$117/NFM!E$15*1000)</f>
        <v>0.28297591351729878</v>
      </c>
      <c r="F254" s="128">
        <f>IF(F$117=0,0,F$117/NFM!F$15*1000)</f>
        <v>0.27789557020029343</v>
      </c>
      <c r="G254" s="128">
        <f>IF(G$117=0,0,G$117/NFM!G$15*1000)</f>
        <v>0.25188203281296617</v>
      </c>
      <c r="H254" s="128">
        <f>IF(H$117=0,0,H$117/NFM!H$15*1000)</f>
        <v>0.3188228296674106</v>
      </c>
      <c r="I254" s="128">
        <f>IF(I$117=0,0,I$117/NFM!I$15*1000)</f>
        <v>0.31101574313660907</v>
      </c>
      <c r="J254" s="128">
        <f>IF(J$117=0,0,J$117/NFM!J$15*1000)</f>
        <v>0.267657441610682</v>
      </c>
      <c r="K254" s="128">
        <f>IF(K$117=0,0,K$117/NFM!K$15*1000)</f>
        <v>0.27719799664939593</v>
      </c>
      <c r="L254" s="128">
        <f>IF(L$117=0,0,L$117/NFM!L$15*1000)</f>
        <v>0.22950408104475509</v>
      </c>
      <c r="M254" s="128">
        <f>IF(M$117=0,0,M$117/NFM!M$15*1000)</f>
        <v>0.21964323532319002</v>
      </c>
      <c r="N254" s="128">
        <f>IF(N$117=0,0,N$117/NFM!N$15*1000)</f>
        <v>0.23750628604923246</v>
      </c>
      <c r="O254" s="128">
        <f>IF(O$117=0,0,O$117/NFM!O$15*1000)</f>
        <v>0.23693776491003976</v>
      </c>
      <c r="P254" s="128">
        <f>IF(P$117=0,0,P$117/NFM!P$15*1000)</f>
        <v>0.226765184771412</v>
      </c>
      <c r="Q254" s="128">
        <f>IF(Q$117=0,0,Q$117/NFM!Q$15*1000)</f>
        <v>0.22329762547565907</v>
      </c>
    </row>
    <row r="255" spans="1:17" x14ac:dyDescent="0.25">
      <c r="A255" s="127" t="s">
        <v>146</v>
      </c>
      <c r="B255" s="126">
        <f>IF(B$122=0,0,B$122/NFM!B$15*1000)</f>
        <v>92.322197991169716</v>
      </c>
      <c r="C255" s="126">
        <f>IF(C$122=0,0,C$122/NFM!C$15*1000)</f>
        <v>87.518329144999129</v>
      </c>
      <c r="D255" s="126">
        <f>IF(D$122=0,0,D$122/NFM!D$15*1000)</f>
        <v>91.498342349889143</v>
      </c>
      <c r="E255" s="126">
        <f>IF(E$122=0,0,E$122/NFM!E$15*1000)</f>
        <v>103.56009136355529</v>
      </c>
      <c r="F255" s="126">
        <f>IF(F$122=0,0,F$122/NFM!F$15*1000)</f>
        <v>101.70084895833504</v>
      </c>
      <c r="G255" s="126">
        <f>IF(G$122=0,0,G$122/NFM!G$15*1000)</f>
        <v>92.180730178486357</v>
      </c>
      <c r="H255" s="126">
        <f>IF(H$122=0,0,H$122/NFM!H$15*1000)</f>
        <v>116.67891079049686</v>
      </c>
      <c r="I255" s="126">
        <f>IF(I$122=0,0,I$122/NFM!I$15*1000)</f>
        <v>113.82176798861114</v>
      </c>
      <c r="J255" s="126">
        <f>IF(J$122=0,0,J$122/NFM!J$15*1000)</f>
        <v>97.954022880619533</v>
      </c>
      <c r="K255" s="126">
        <f>IF(K$122=0,0,K$122/NFM!K$15*1000)</f>
        <v>101.44555945413018</v>
      </c>
      <c r="L255" s="126">
        <f>IF(L$122=0,0,L$122/NFM!L$15*1000)</f>
        <v>83.991118911435862</v>
      </c>
      <c r="M255" s="126">
        <f>IF(M$122=0,0,M$122/NFM!M$15*1000)</f>
        <v>80.382366240036603</v>
      </c>
      <c r="N255" s="126">
        <f>IF(N$122=0,0,N$122/NFM!N$15*1000)</f>
        <v>86.91966880486315</v>
      </c>
      <c r="O255" s="126">
        <f>IF(O$122=0,0,O$122/NFM!O$15*1000)</f>
        <v>86.711608336446972</v>
      </c>
      <c r="P255" s="126">
        <f>IF(P$122=0,0,P$122/NFM!P$15*1000)</f>
        <v>82.988770885495597</v>
      </c>
      <c r="Q255" s="126">
        <f>IF(Q$122=0,0,Q$122/NFM!Q$15*1000)</f>
        <v>81.719755607787974</v>
      </c>
    </row>
    <row r="256" spans="1:17" x14ac:dyDescent="0.25">
      <c r="A256" s="127" t="s">
        <v>145</v>
      </c>
      <c r="B256" s="126">
        <f>IF(B$130=0,0,B$130/NFM!B$15*1000)</f>
        <v>44.373338082018108</v>
      </c>
      <c r="C256" s="126">
        <f>IF(C$130=0,0,C$130/NFM!C$15*1000)</f>
        <v>42.06442753773937</v>
      </c>
      <c r="D256" s="126">
        <f>IF(D$130=0,0,D$130/NFM!D$15*1000)</f>
        <v>43.977363704276179</v>
      </c>
      <c r="E256" s="126">
        <f>IF(E$130=0,0,E$130/NFM!E$15*1000)</f>
        <v>49.774670077929095</v>
      </c>
      <c r="F256" s="126">
        <f>IF(F$130=0,0,F$130/NFM!F$15*1000)</f>
        <v>48.881051927382558</v>
      </c>
      <c r="G256" s="126">
        <f>IF(G$130=0,0,G$130/NFM!G$15*1000)</f>
        <v>44.305343610303701</v>
      </c>
      <c r="H256" s="126">
        <f>IF(H$130=0,0,H$130/NFM!H$15*1000)</f>
        <v>56.080042158913393</v>
      </c>
      <c r="I256" s="126">
        <f>IF(I$130=0,0,I$130/NFM!I$15*1000)</f>
        <v>54.706797519430211</v>
      </c>
      <c r="J256" s="126">
        <f>IF(J$130=0,0,J$130/NFM!J$15*1000)</f>
        <v>47.080193803349438</v>
      </c>
      <c r="K256" s="126">
        <f>IF(K$130=0,0,K$130/NFM!K$15*1000)</f>
        <v>48.75835069490153</v>
      </c>
      <c r="L256" s="126">
        <f>IF(L$130=0,0,L$130/NFM!L$15*1000)</f>
        <v>40.369124614002352</v>
      </c>
      <c r="M256" s="126">
        <f>IF(M$130=0,0,M$130/NFM!M$15*1000)</f>
        <v>38.634629489030324</v>
      </c>
      <c r="N256" s="126">
        <f>IF(N$130=0,0,N$130/NFM!N$15*1000)</f>
        <v>41.776690046137503</v>
      </c>
      <c r="O256" s="126">
        <f>IF(O$130=0,0,O$130/NFM!O$15*1000)</f>
        <v>41.676688771174163</v>
      </c>
      <c r="P256" s="126">
        <f>IF(P$130=0,0,P$130/NFM!P$15*1000)</f>
        <v>39.887360435953376</v>
      </c>
      <c r="Q256" s="126">
        <f>IF(Q$130=0,0,Q$130/NFM!Q$15*1000)</f>
        <v>39.277426474520261</v>
      </c>
    </row>
    <row r="257" spans="1:17" x14ac:dyDescent="0.25">
      <c r="A257" s="72" t="s">
        <v>144</v>
      </c>
      <c r="B257" s="125">
        <f>IF(B$137=0,0,B$137/NFM!B$15*1000)</f>
        <v>21.832098452485223</v>
      </c>
      <c r="C257" s="125">
        <f>IF(C$137=0,0,C$137/NFM!C$15*1000)</f>
        <v>20.696092812623249</v>
      </c>
      <c r="D257" s="125">
        <f>IF(D$137=0,0,D$137/NFM!D$15*1000)</f>
        <v>21.63727534534047</v>
      </c>
      <c r="E257" s="125">
        <f>IF(E$137=0,0,E$137/NFM!E$15*1000)</f>
        <v>24.489604446091633</v>
      </c>
      <c r="F257" s="125">
        <f>IF(F$137=0,0,F$137/NFM!F$15*1000)</f>
        <v>24.049935936014737</v>
      </c>
      <c r="G257" s="125">
        <f>IF(G$137=0,0,G$137/NFM!G$15*1000)</f>
        <v>21.798644534775679</v>
      </c>
      <c r="H257" s="125">
        <f>IF(H$137=0,0,H$137/NFM!H$15*1000)</f>
        <v>27.591906639295047</v>
      </c>
      <c r="I257" s="125">
        <f>IF(I$137=0,0,I$137/NFM!I$15*1000)</f>
        <v>26.916257398908197</v>
      </c>
      <c r="J257" s="125">
        <f>IF(J$137=0,0,J$137/NFM!J$15*1000)</f>
        <v>23.163896851234192</v>
      </c>
      <c r="K257" s="125">
        <f>IF(K$137=0,0,K$137/NFM!K$15*1000)</f>
        <v>23.989565778989014</v>
      </c>
      <c r="L257" s="125">
        <f>IF(L$137=0,0,L$137/NFM!L$15*1000)</f>
        <v>19.861987876244541</v>
      </c>
      <c r="M257" s="125">
        <f>IF(M$137=0,0,M$137/NFM!M$15*1000)</f>
        <v>19.008600009328774</v>
      </c>
      <c r="N257" s="125">
        <f>IF(N$137=0,0,N$137/NFM!N$15*1000)</f>
        <v>20.554523268463377</v>
      </c>
      <c r="O257" s="125">
        <f>IF(O$137=0,0,O$137/NFM!O$15*1000)</f>
        <v>20.505321703407841</v>
      </c>
      <c r="P257" s="125">
        <f>IF(P$137=0,0,P$137/NFM!P$15*1000)</f>
        <v>19.624955382844902</v>
      </c>
      <c r="Q257" s="125">
        <f>IF(Q$137=0,0,Q$137/NFM!Q$15*1000)</f>
        <v>19.324862154093243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130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0</v>
      </c>
      <c r="C33" s="96">
        <v>0</v>
      </c>
      <c r="D33" s="96">
        <v>0</v>
      </c>
      <c r="E33" s="96">
        <v>0</v>
      </c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0</v>
      </c>
      <c r="C38" s="158">
        <v>0</v>
      </c>
      <c r="D38" s="158">
        <v>0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0</v>
      </c>
      <c r="C40" s="91">
        <v>0</v>
      </c>
      <c r="D40" s="91">
        <v>0</v>
      </c>
      <c r="E40" s="91">
        <v>0</v>
      </c>
      <c r="F40" s="91">
        <v>0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0</v>
      </c>
      <c r="C46" s="205">
        <v>0</v>
      </c>
      <c r="D46" s="205">
        <v>0</v>
      </c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0</v>
      </c>
      <c r="C47" s="205">
        <v>0</v>
      </c>
      <c r="D47" s="205">
        <v>0</v>
      </c>
      <c r="E47" s="205">
        <v>0</v>
      </c>
      <c r="F47" s="205">
        <v>0</v>
      </c>
      <c r="G47" s="205">
        <v>0</v>
      </c>
      <c r="H47" s="205">
        <v>0</v>
      </c>
      <c r="I47" s="205">
        <v>0</v>
      </c>
      <c r="J47" s="205">
        <v>0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0</v>
      </c>
      <c r="C49" s="205">
        <v>0</v>
      </c>
      <c r="D49" s="205">
        <v>0</v>
      </c>
      <c r="E49" s="205">
        <v>0</v>
      </c>
      <c r="F49" s="205">
        <v>0</v>
      </c>
      <c r="G49" s="205">
        <v>0</v>
      </c>
      <c r="H49" s="205">
        <v>0</v>
      </c>
      <c r="I49" s="205">
        <v>0</v>
      </c>
      <c r="J49" s="205">
        <v>0</v>
      </c>
      <c r="K49" s="205">
        <v>0</v>
      </c>
      <c r="L49" s="205">
        <v>0</v>
      </c>
      <c r="M49" s="205">
        <v>0</v>
      </c>
      <c r="N49" s="205">
        <v>0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0</v>
      </c>
      <c r="C51" s="206">
        <v>0</v>
      </c>
      <c r="D51" s="206">
        <v>0</v>
      </c>
      <c r="E51" s="206">
        <v>0</v>
      </c>
      <c r="F51" s="206">
        <v>0</v>
      </c>
      <c r="G51" s="206">
        <v>0</v>
      </c>
      <c r="H51" s="206">
        <v>0</v>
      </c>
      <c r="I51" s="206">
        <v>0</v>
      </c>
      <c r="J51" s="206">
        <v>0</v>
      </c>
      <c r="K51" s="206">
        <v>0</v>
      </c>
      <c r="L51" s="206">
        <v>0</v>
      </c>
      <c r="M51" s="206">
        <v>0</v>
      </c>
      <c r="N51" s="206">
        <v>0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0</v>
      </c>
      <c r="C53" s="153">
        <v>0</v>
      </c>
      <c r="D53" s="153">
        <v>0</v>
      </c>
      <c r="E53" s="153">
        <v>0</v>
      </c>
      <c r="F53" s="153">
        <v>0</v>
      </c>
      <c r="G53" s="153">
        <v>0</v>
      </c>
      <c r="H53" s="153">
        <v>0</v>
      </c>
      <c r="I53" s="153">
        <v>0</v>
      </c>
      <c r="J53" s="153">
        <v>0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0</v>
      </c>
      <c r="C54" s="153">
        <v>0</v>
      </c>
      <c r="D54" s="153">
        <v>0</v>
      </c>
      <c r="E54" s="153">
        <v>0</v>
      </c>
      <c r="F54" s="153">
        <v>0</v>
      </c>
      <c r="G54" s="153">
        <v>0</v>
      </c>
      <c r="H54" s="153">
        <v>0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0</v>
      </c>
      <c r="C55" s="153">
        <v>0</v>
      </c>
      <c r="D55" s="153">
        <v>0</v>
      </c>
      <c r="E55" s="153">
        <v>0</v>
      </c>
      <c r="F55" s="153">
        <v>0</v>
      </c>
      <c r="G55" s="153">
        <v>0</v>
      </c>
      <c r="H55" s="153">
        <v>0</v>
      </c>
      <c r="I55" s="153">
        <v>0</v>
      </c>
      <c r="J55" s="153">
        <v>0</v>
      </c>
      <c r="K55" s="153">
        <v>0</v>
      </c>
      <c r="L55" s="153">
        <v>0</v>
      </c>
      <c r="M55" s="153">
        <v>0</v>
      </c>
      <c r="N55" s="153">
        <v>0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0</v>
      </c>
      <c r="C67" s="148">
        <v>0</v>
      </c>
      <c r="D67" s="148">
        <v>0</v>
      </c>
      <c r="E67" s="148">
        <v>0</v>
      </c>
      <c r="F67" s="148">
        <v>0</v>
      </c>
      <c r="G67" s="148">
        <v>0</v>
      </c>
      <c r="H67" s="148">
        <v>0</v>
      </c>
      <c r="I67" s="148">
        <v>0</v>
      </c>
      <c r="J67" s="148">
        <v>0</v>
      </c>
      <c r="K67" s="148">
        <v>0</v>
      </c>
      <c r="L67" s="148">
        <v>0</v>
      </c>
      <c r="M67" s="148">
        <v>0</v>
      </c>
      <c r="N67" s="148">
        <v>0</v>
      </c>
      <c r="O67" s="148">
        <v>0</v>
      </c>
      <c r="P67" s="148">
        <v>0</v>
      </c>
      <c r="Q67" s="148">
        <v>0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0</v>
      </c>
      <c r="C70" s="96">
        <v>0</v>
      </c>
      <c r="D70" s="96">
        <v>0</v>
      </c>
      <c r="E70" s="96">
        <v>0</v>
      </c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0</v>
      </c>
      <c r="L70" s="96">
        <v>0</v>
      </c>
      <c r="M70" s="96">
        <v>0</v>
      </c>
      <c r="N70" s="96">
        <v>0</v>
      </c>
      <c r="O70" s="96">
        <v>0</v>
      </c>
      <c r="P70" s="96">
        <v>0</v>
      </c>
      <c r="Q70" s="96">
        <v>0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0</v>
      </c>
      <c r="C75" s="158">
        <v>0</v>
      </c>
      <c r="D75" s="158">
        <v>0</v>
      </c>
      <c r="E75" s="158">
        <v>0</v>
      </c>
      <c r="F75" s="158">
        <v>0</v>
      </c>
      <c r="G75" s="158">
        <v>0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0</v>
      </c>
      <c r="P75" s="158">
        <v>0</v>
      </c>
      <c r="Q75" s="158">
        <v>0</v>
      </c>
    </row>
    <row r="76" spans="1:17" x14ac:dyDescent="0.25">
      <c r="A76" s="92" t="s">
        <v>125</v>
      </c>
      <c r="B76" s="91">
        <v>0</v>
      </c>
      <c r="C76" s="91">
        <v>0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0</v>
      </c>
      <c r="C77" s="91">
        <v>0</v>
      </c>
      <c r="D77" s="91">
        <v>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v>0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0</v>
      </c>
      <c r="C80" s="204">
        <v>0</v>
      </c>
      <c r="D80" s="204">
        <v>0</v>
      </c>
      <c r="E80" s="204">
        <v>0</v>
      </c>
      <c r="F80" s="204">
        <v>0</v>
      </c>
      <c r="G80" s="204">
        <v>0</v>
      </c>
      <c r="H80" s="204">
        <v>0</v>
      </c>
      <c r="I80" s="204">
        <v>0</v>
      </c>
      <c r="J80" s="204">
        <v>0</v>
      </c>
      <c r="K80" s="204">
        <v>0</v>
      </c>
      <c r="L80" s="204">
        <v>0</v>
      </c>
      <c r="M80" s="204">
        <v>0</v>
      </c>
      <c r="N80" s="204">
        <v>0</v>
      </c>
      <c r="O80" s="204">
        <v>0</v>
      </c>
      <c r="P80" s="204">
        <v>0</v>
      </c>
      <c r="Q80" s="204">
        <v>0</v>
      </c>
    </row>
    <row r="81" spans="1:17" x14ac:dyDescent="0.25">
      <c r="A81" s="152" t="s">
        <v>166</v>
      </c>
      <c r="B81" s="151">
        <v>0</v>
      </c>
      <c r="C81" s="151">
        <v>0</v>
      </c>
      <c r="D81" s="151">
        <v>0</v>
      </c>
      <c r="E81" s="151">
        <v>0</v>
      </c>
      <c r="F81" s="151">
        <v>0</v>
      </c>
      <c r="G81" s="151">
        <v>0</v>
      </c>
      <c r="H81" s="151">
        <v>0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0</v>
      </c>
      <c r="Q81" s="151">
        <v>0</v>
      </c>
    </row>
    <row r="82" spans="1:17" x14ac:dyDescent="0.25">
      <c r="A82" s="154" t="s">
        <v>30</v>
      </c>
      <c r="B82" s="153">
        <v>0</v>
      </c>
      <c r="C82" s="153">
        <v>0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0</v>
      </c>
      <c r="J82" s="153">
        <v>0</v>
      </c>
      <c r="K82" s="153">
        <v>0</v>
      </c>
      <c r="L82" s="153">
        <v>0</v>
      </c>
      <c r="M82" s="153">
        <v>0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0</v>
      </c>
      <c r="C83" s="153">
        <v>0</v>
      </c>
      <c r="D83" s="153">
        <v>0</v>
      </c>
      <c r="E83" s="153">
        <v>0</v>
      </c>
      <c r="F83" s="153">
        <v>0</v>
      </c>
      <c r="G83" s="153">
        <v>0</v>
      </c>
      <c r="H83" s="153">
        <v>0</v>
      </c>
      <c r="I83" s="153">
        <v>0</v>
      </c>
      <c r="J83" s="153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0</v>
      </c>
      <c r="C85" s="153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</v>
      </c>
      <c r="I85" s="153">
        <v>0</v>
      </c>
      <c r="J85" s="153">
        <v>0</v>
      </c>
      <c r="K85" s="153">
        <v>0</v>
      </c>
      <c r="L85" s="153">
        <v>0</v>
      </c>
      <c r="M85" s="153">
        <v>0</v>
      </c>
      <c r="N85" s="153">
        <v>0</v>
      </c>
      <c r="O85" s="153">
        <v>0</v>
      </c>
      <c r="P85" s="153">
        <v>0</v>
      </c>
      <c r="Q85" s="153">
        <v>0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0</v>
      </c>
      <c r="C87" s="206">
        <v>0</v>
      </c>
      <c r="D87" s="206">
        <v>0</v>
      </c>
      <c r="E87" s="206">
        <v>0</v>
      </c>
      <c r="F87" s="206">
        <v>0</v>
      </c>
      <c r="G87" s="206">
        <v>0</v>
      </c>
      <c r="H87" s="206">
        <v>0</v>
      </c>
      <c r="I87" s="206">
        <v>0</v>
      </c>
      <c r="J87" s="206">
        <v>0</v>
      </c>
      <c r="K87" s="206">
        <v>0</v>
      </c>
      <c r="L87" s="206">
        <v>0</v>
      </c>
      <c r="M87" s="206">
        <v>0</v>
      </c>
      <c r="N87" s="206">
        <v>0</v>
      </c>
      <c r="O87" s="206">
        <v>0</v>
      </c>
      <c r="P87" s="206">
        <v>0</v>
      </c>
      <c r="Q87" s="206">
        <v>0</v>
      </c>
    </row>
    <row r="88" spans="1:17" x14ac:dyDescent="0.25">
      <c r="A88" s="152" t="s">
        <v>164</v>
      </c>
      <c r="B88" s="151">
        <v>0</v>
      </c>
      <c r="C88" s="151">
        <v>0</v>
      </c>
      <c r="D88" s="151">
        <v>0</v>
      </c>
      <c r="E88" s="151">
        <v>0</v>
      </c>
      <c r="F88" s="151">
        <v>0</v>
      </c>
      <c r="G88" s="151">
        <v>0</v>
      </c>
      <c r="H88" s="151">
        <v>0</v>
      </c>
      <c r="I88" s="151">
        <v>0</v>
      </c>
      <c r="J88" s="151">
        <v>0</v>
      </c>
      <c r="K88" s="151">
        <v>0</v>
      </c>
      <c r="L88" s="151">
        <v>0</v>
      </c>
      <c r="M88" s="151">
        <v>0</v>
      </c>
      <c r="N88" s="151">
        <v>0</v>
      </c>
      <c r="O88" s="151">
        <v>0</v>
      </c>
      <c r="P88" s="151">
        <v>0</v>
      </c>
      <c r="Q88" s="151">
        <v>0</v>
      </c>
    </row>
    <row r="89" spans="1:17" x14ac:dyDescent="0.25">
      <c r="A89" s="154" t="s">
        <v>30</v>
      </c>
      <c r="B89" s="205">
        <v>0</v>
      </c>
      <c r="C89" s="205">
        <v>0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0</v>
      </c>
      <c r="J89" s="205">
        <v>0</v>
      </c>
      <c r="K89" s="205">
        <v>0</v>
      </c>
      <c r="L89" s="205">
        <v>0</v>
      </c>
      <c r="M89" s="205">
        <v>0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0</v>
      </c>
      <c r="C90" s="205">
        <v>0</v>
      </c>
      <c r="D90" s="205">
        <v>0</v>
      </c>
      <c r="E90" s="205">
        <v>0</v>
      </c>
      <c r="F90" s="205">
        <v>0</v>
      </c>
      <c r="G90" s="205">
        <v>0</v>
      </c>
      <c r="H90" s="205">
        <v>0</v>
      </c>
      <c r="I90" s="205">
        <v>0</v>
      </c>
      <c r="J90" s="205">
        <v>0</v>
      </c>
      <c r="K90" s="205">
        <v>0</v>
      </c>
      <c r="L90" s="205">
        <v>0</v>
      </c>
      <c r="M90" s="205">
        <v>0</v>
      </c>
      <c r="N90" s="205">
        <v>0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</v>
      </c>
      <c r="C92" s="205">
        <v>0</v>
      </c>
      <c r="D92" s="205">
        <v>0</v>
      </c>
      <c r="E92" s="205">
        <v>0</v>
      </c>
      <c r="F92" s="205">
        <v>0</v>
      </c>
      <c r="G92" s="205">
        <v>0</v>
      </c>
      <c r="H92" s="205">
        <v>0</v>
      </c>
      <c r="I92" s="205">
        <v>0</v>
      </c>
      <c r="J92" s="205">
        <v>0</v>
      </c>
      <c r="K92" s="205">
        <v>0</v>
      </c>
      <c r="L92" s="205">
        <v>0</v>
      </c>
      <c r="M92" s="205">
        <v>0</v>
      </c>
      <c r="N92" s="205">
        <v>0</v>
      </c>
      <c r="O92" s="205">
        <v>0</v>
      </c>
      <c r="P92" s="205">
        <v>0</v>
      </c>
      <c r="Q92" s="205">
        <v>0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0</v>
      </c>
      <c r="C94" s="206">
        <v>0</v>
      </c>
      <c r="D94" s="206">
        <v>0</v>
      </c>
      <c r="E94" s="206">
        <v>0</v>
      </c>
      <c r="F94" s="206">
        <v>0</v>
      </c>
      <c r="G94" s="206">
        <v>0</v>
      </c>
      <c r="H94" s="206">
        <v>0</v>
      </c>
      <c r="I94" s="206">
        <v>0</v>
      </c>
      <c r="J94" s="206">
        <v>0</v>
      </c>
      <c r="K94" s="206">
        <v>0</v>
      </c>
      <c r="L94" s="206">
        <v>0</v>
      </c>
      <c r="M94" s="206">
        <v>0</v>
      </c>
      <c r="N94" s="206">
        <v>0</v>
      </c>
      <c r="O94" s="206">
        <v>0</v>
      </c>
      <c r="P94" s="206">
        <v>0</v>
      </c>
      <c r="Q94" s="206">
        <v>0</v>
      </c>
    </row>
    <row r="95" spans="1:17" x14ac:dyDescent="0.25">
      <c r="A95" s="152" t="s">
        <v>162</v>
      </c>
      <c r="B95" s="151">
        <v>0</v>
      </c>
      <c r="C95" s="151">
        <v>0</v>
      </c>
      <c r="D95" s="151">
        <v>0</v>
      </c>
      <c r="E95" s="151">
        <v>0</v>
      </c>
      <c r="F95" s="151">
        <v>0</v>
      </c>
      <c r="G95" s="151">
        <v>0</v>
      </c>
      <c r="H95" s="151">
        <v>0</v>
      </c>
      <c r="I95" s="151">
        <v>0</v>
      </c>
      <c r="J95" s="151">
        <v>0</v>
      </c>
      <c r="K95" s="151">
        <v>0</v>
      </c>
      <c r="L95" s="151">
        <v>0</v>
      </c>
      <c r="M95" s="151">
        <v>0</v>
      </c>
      <c r="N95" s="151">
        <v>0</v>
      </c>
      <c r="O95" s="151">
        <v>0</v>
      </c>
      <c r="P95" s="151">
        <v>0</v>
      </c>
      <c r="Q95" s="151">
        <v>0</v>
      </c>
    </row>
    <row r="96" spans="1:17" x14ac:dyDescent="0.25">
      <c r="A96" s="154" t="s">
        <v>30</v>
      </c>
      <c r="B96" s="153">
        <v>0</v>
      </c>
      <c r="C96" s="153">
        <v>0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0</v>
      </c>
      <c r="J96" s="153">
        <v>0</v>
      </c>
      <c r="K96" s="153">
        <v>0</v>
      </c>
      <c r="L96" s="153">
        <v>0</v>
      </c>
      <c r="M96" s="153">
        <v>0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0</v>
      </c>
      <c r="C97" s="153">
        <v>0</v>
      </c>
      <c r="D97" s="153">
        <v>0</v>
      </c>
      <c r="E97" s="153">
        <v>0</v>
      </c>
      <c r="F97" s="153">
        <v>0</v>
      </c>
      <c r="G97" s="153">
        <v>0</v>
      </c>
      <c r="H97" s="153">
        <v>0</v>
      </c>
      <c r="I97" s="153">
        <v>0</v>
      </c>
      <c r="J97" s="153">
        <v>0</v>
      </c>
      <c r="K97" s="153">
        <v>0</v>
      </c>
      <c r="L97" s="153">
        <v>0</v>
      </c>
      <c r="M97" s="153">
        <v>0</v>
      </c>
      <c r="N97" s="153">
        <v>0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0</v>
      </c>
      <c r="C98" s="153">
        <v>0</v>
      </c>
      <c r="D98" s="153">
        <v>0</v>
      </c>
      <c r="E98" s="153">
        <v>0</v>
      </c>
      <c r="F98" s="153">
        <v>0</v>
      </c>
      <c r="G98" s="153">
        <v>0</v>
      </c>
      <c r="H98" s="153">
        <v>0</v>
      </c>
      <c r="I98" s="153">
        <v>0</v>
      </c>
      <c r="J98" s="153">
        <v>0</v>
      </c>
      <c r="K98" s="153">
        <v>0</v>
      </c>
      <c r="L98" s="153">
        <v>0</v>
      </c>
      <c r="M98" s="153">
        <v>0</v>
      </c>
      <c r="N98" s="153">
        <v>0</v>
      </c>
      <c r="O98" s="153">
        <v>0</v>
      </c>
      <c r="P98" s="153">
        <v>0</v>
      </c>
      <c r="Q98" s="153">
        <v>0</v>
      </c>
    </row>
    <row r="99" spans="1:17" x14ac:dyDescent="0.25">
      <c r="A99" s="152" t="s">
        <v>161</v>
      </c>
      <c r="B99" s="151">
        <v>0</v>
      </c>
      <c r="C99" s="151">
        <v>0</v>
      </c>
      <c r="D99" s="151">
        <v>0</v>
      </c>
      <c r="E99" s="151">
        <v>0</v>
      </c>
      <c r="F99" s="151">
        <v>0</v>
      </c>
      <c r="G99" s="151">
        <v>0</v>
      </c>
      <c r="H99" s="151">
        <v>0</v>
      </c>
      <c r="I99" s="151">
        <v>0</v>
      </c>
      <c r="J99" s="151">
        <v>0</v>
      </c>
      <c r="K99" s="151">
        <v>0</v>
      </c>
      <c r="L99" s="151">
        <v>0</v>
      </c>
      <c r="M99" s="151">
        <v>0</v>
      </c>
      <c r="N99" s="151">
        <v>0</v>
      </c>
      <c r="O99" s="151">
        <v>0</v>
      </c>
      <c r="P99" s="151">
        <v>0</v>
      </c>
      <c r="Q99" s="151">
        <v>0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0</v>
      </c>
      <c r="C104" s="87">
        <v>0</v>
      </c>
      <c r="D104" s="87">
        <v>0</v>
      </c>
      <c r="E104" s="87">
        <v>0</v>
      </c>
      <c r="F104" s="87">
        <v>0</v>
      </c>
      <c r="G104" s="87">
        <v>0</v>
      </c>
      <c r="H104" s="87">
        <v>0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</v>
      </c>
      <c r="C106" s="87">
        <v>0</v>
      </c>
      <c r="D106" s="87">
        <v>0</v>
      </c>
      <c r="E106" s="87">
        <v>0</v>
      </c>
      <c r="F106" s="87">
        <v>0</v>
      </c>
      <c r="G106" s="87">
        <v>0</v>
      </c>
      <c r="H106" s="87">
        <v>0</v>
      </c>
      <c r="I106" s="87">
        <v>0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0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127.15274593255971</v>
      </c>
      <c r="C112" s="96">
        <v>120.56213077378668</v>
      </c>
      <c r="D112" s="96">
        <v>124.66799974308552</v>
      </c>
      <c r="E112" s="96">
        <v>136.84196715298302</v>
      </c>
      <c r="F112" s="96">
        <v>133.03679501831712</v>
      </c>
      <c r="G112" s="96">
        <v>117.01213193485209</v>
      </c>
      <c r="H112" s="96">
        <v>154.76038135698431</v>
      </c>
      <c r="I112" s="96">
        <v>150.09939030055176</v>
      </c>
      <c r="J112" s="96">
        <v>132.62745488097994</v>
      </c>
      <c r="K112" s="96">
        <v>92.59655139195435</v>
      </c>
      <c r="L112" s="96">
        <v>117.64830981497444</v>
      </c>
      <c r="M112" s="96">
        <v>118.04766313296992</v>
      </c>
      <c r="N112" s="96">
        <v>122.61665832268336</v>
      </c>
      <c r="O112" s="96">
        <v>124.95543400391688</v>
      </c>
      <c r="P112" s="96">
        <v>123.63579431182475</v>
      </c>
      <c r="Q112" s="96">
        <v>128.89734133649102</v>
      </c>
    </row>
    <row r="113" spans="1:17" x14ac:dyDescent="0.25">
      <c r="A113" s="132" t="s">
        <v>83</v>
      </c>
      <c r="B113" s="160">
        <v>0.32744229422514326</v>
      </c>
      <c r="C113" s="160">
        <v>0.30951193933641513</v>
      </c>
      <c r="D113" s="160">
        <v>0.32179214208068035</v>
      </c>
      <c r="E113" s="160">
        <v>0.3551389057926847</v>
      </c>
      <c r="F113" s="160">
        <v>0.34226732775900476</v>
      </c>
      <c r="G113" s="160">
        <v>0.30507221830844172</v>
      </c>
      <c r="H113" s="160">
        <v>0.39701221724493907</v>
      </c>
      <c r="I113" s="160">
        <v>0.38731804392029129</v>
      </c>
      <c r="J113" s="160">
        <v>0.33773263805741593</v>
      </c>
      <c r="K113" s="160">
        <v>0.24053786328054874</v>
      </c>
      <c r="L113" s="160">
        <v>0.29772964192598428</v>
      </c>
      <c r="M113" s="160">
        <v>0.29621125133904552</v>
      </c>
      <c r="N113" s="160">
        <v>0.30978839318863177</v>
      </c>
      <c r="O113" s="160">
        <v>0.31499122266025764</v>
      </c>
      <c r="P113" s="160">
        <v>0.3093956598296374</v>
      </c>
      <c r="Q113" s="160">
        <v>0.3223076185681733</v>
      </c>
    </row>
    <row r="114" spans="1:17" x14ac:dyDescent="0.25">
      <c r="A114" s="76" t="s">
        <v>82</v>
      </c>
      <c r="B114" s="159">
        <v>4.2469249831547567E-2</v>
      </c>
      <c r="C114" s="159">
        <v>4.0143683663805906E-2</v>
      </c>
      <c r="D114" s="159">
        <v>4.1736425369828946E-2</v>
      </c>
      <c r="E114" s="159">
        <v>4.6061499021386412E-2</v>
      </c>
      <c r="F114" s="159">
        <v>4.4392055968734377E-2</v>
      </c>
      <c r="G114" s="159">
        <v>3.956785205975008E-2</v>
      </c>
      <c r="H114" s="159">
        <v>5.1492465505261729E-2</v>
      </c>
      <c r="I114" s="159">
        <v>5.0235131690737116E-2</v>
      </c>
      <c r="J114" s="159">
        <v>4.3803906932272693E-2</v>
      </c>
      <c r="K114" s="159">
        <v>3.1197749312690464E-2</v>
      </c>
      <c r="L114" s="159">
        <v>3.8615520255663123E-2</v>
      </c>
      <c r="M114" s="159">
        <v>3.8418585069476582E-2</v>
      </c>
      <c r="N114" s="159">
        <v>4.017953971515828E-2</v>
      </c>
      <c r="O114" s="159">
        <v>4.0854346447698135E-2</v>
      </c>
      <c r="P114" s="159">
        <v>4.0128602217362586E-2</v>
      </c>
      <c r="Q114" s="159">
        <v>4.1803282645494662E-2</v>
      </c>
    </row>
    <row r="115" spans="1:17" x14ac:dyDescent="0.25">
      <c r="A115" s="76" t="s">
        <v>81</v>
      </c>
      <c r="B115" s="159">
        <v>5.9552358104070597</v>
      </c>
      <c r="C115" s="159">
        <v>5.6291341020759988</v>
      </c>
      <c r="D115" s="159">
        <v>5.852475754731973</v>
      </c>
      <c r="E115" s="159">
        <v>6.4589577056627379</v>
      </c>
      <c r="F115" s="159">
        <v>6.2248606333098486</v>
      </c>
      <c r="G115" s="159">
        <v>5.5483883153517413</v>
      </c>
      <c r="H115" s="159">
        <v>7.2205130949898555</v>
      </c>
      <c r="I115" s="159">
        <v>7.0442038974506396</v>
      </c>
      <c r="J115" s="159">
        <v>6.142387638903644</v>
      </c>
      <c r="K115" s="159">
        <v>4.3746935641190818</v>
      </c>
      <c r="L115" s="159">
        <v>5.4148479188158154</v>
      </c>
      <c r="M115" s="159">
        <v>5.387232750717506</v>
      </c>
      <c r="N115" s="159">
        <v>5.6341620044260639</v>
      </c>
      <c r="O115" s="159">
        <v>5.7287865441734054</v>
      </c>
      <c r="P115" s="159">
        <v>5.6270193114854363</v>
      </c>
      <c r="Q115" s="159">
        <v>5.8618507929963641</v>
      </c>
    </row>
    <row r="116" spans="1:17" x14ac:dyDescent="0.25">
      <c r="A116" s="76" t="s">
        <v>80</v>
      </c>
      <c r="B116" s="159">
        <v>0.10844109375255115</v>
      </c>
      <c r="C116" s="159">
        <v>0.10250298700886899</v>
      </c>
      <c r="D116" s="159">
        <v>0.10656989785263299</v>
      </c>
      <c r="E116" s="159">
        <v>0.11761355224246947</v>
      </c>
      <c r="F116" s="159">
        <v>0.11335079197933183</v>
      </c>
      <c r="G116" s="159">
        <v>0.10103265708289244</v>
      </c>
      <c r="H116" s="159">
        <v>0.13148099628682841</v>
      </c>
      <c r="I116" s="159">
        <v>0.12827051683169491</v>
      </c>
      <c r="J116" s="159">
        <v>0.11184901068918915</v>
      </c>
      <c r="K116" s="159">
        <v>7.9660414806125512E-2</v>
      </c>
      <c r="L116" s="159">
        <v>9.8600970560051723E-2</v>
      </c>
      <c r="M116" s="159">
        <v>9.809811573984327E-2</v>
      </c>
      <c r="N116" s="159">
        <v>0.10259454194430399</v>
      </c>
      <c r="O116" s="159">
        <v>0.10431759522258083</v>
      </c>
      <c r="P116" s="159">
        <v>0.10246447800402028</v>
      </c>
      <c r="Q116" s="159">
        <v>0.10674061139542604</v>
      </c>
    </row>
    <row r="117" spans="1:17" x14ac:dyDescent="0.25">
      <c r="A117" s="129" t="s">
        <v>79</v>
      </c>
      <c r="B117" s="158">
        <v>0.34219968388947575</v>
      </c>
      <c r="C117" s="158">
        <v>0.32346123170061453</v>
      </c>
      <c r="D117" s="158">
        <v>0.33629488688596698</v>
      </c>
      <c r="E117" s="158">
        <v>0.37114454498523131</v>
      </c>
      <c r="F117" s="158">
        <v>0.35769286201096206</v>
      </c>
      <c r="G117" s="158">
        <v>0.31882141833769762</v>
      </c>
      <c r="H117" s="158">
        <v>0.41490503101613674</v>
      </c>
      <c r="I117" s="158">
        <v>0.40477395416452111</v>
      </c>
      <c r="J117" s="158">
        <v>0.35295379986233943</v>
      </c>
      <c r="K117" s="158">
        <v>0.26708351289049104</v>
      </c>
      <c r="L117" s="158">
        <v>0.31114792178174083</v>
      </c>
      <c r="M117" s="158">
        <v>0.30956109934604792</v>
      </c>
      <c r="N117" s="158">
        <v>0.32375014496107896</v>
      </c>
      <c r="O117" s="158">
        <v>0.32918745905251112</v>
      </c>
      <c r="P117" s="158">
        <v>0.32333971163077646</v>
      </c>
      <c r="Q117" s="158">
        <v>0.3368335952146817</v>
      </c>
    </row>
    <row r="118" spans="1:17" x14ac:dyDescent="0.25">
      <c r="A118" s="92" t="s">
        <v>125</v>
      </c>
      <c r="B118" s="91">
        <v>5.5915009772475287E-2</v>
      </c>
      <c r="C118" s="91">
        <v>5.2853169605493591E-2</v>
      </c>
      <c r="D118" s="91">
        <v>5.4950173164787737E-2</v>
      </c>
      <c r="E118" s="91">
        <v>6.0644564670471156E-2</v>
      </c>
      <c r="F118" s="91">
        <v>5.8446576126433121E-2</v>
      </c>
      <c r="G118" s="91">
        <v>5.2095029777364021E-2</v>
      </c>
      <c r="H118" s="91">
        <v>6.7794974560553473E-2</v>
      </c>
      <c r="I118" s="91">
        <v>6.6139568995226453E-2</v>
      </c>
      <c r="J118" s="91">
        <v>5.7672219168119314E-2</v>
      </c>
      <c r="K118" s="91">
        <v>0</v>
      </c>
      <c r="L118" s="91">
        <v>5.0841189826261214E-2</v>
      </c>
      <c r="M118" s="91">
        <v>5.0581904981253555E-2</v>
      </c>
      <c r="N118" s="91">
        <v>5.2900377678857809E-2</v>
      </c>
      <c r="O118" s="91">
        <v>5.3788828150532243E-2</v>
      </c>
      <c r="P118" s="91">
        <v>5.2833313374724127E-2</v>
      </c>
      <c r="Q118" s="91">
        <v>5.503819744675733E-2</v>
      </c>
    </row>
    <row r="119" spans="1:17" x14ac:dyDescent="0.25">
      <c r="A119" s="92" t="s">
        <v>26</v>
      </c>
      <c r="B119" s="91">
        <v>9.3049665759742495E-2</v>
      </c>
      <c r="C119" s="91">
        <v>8.7954375509294455E-2</v>
      </c>
      <c r="D119" s="91">
        <v>9.1444055312325856E-2</v>
      </c>
      <c r="E119" s="91">
        <v>0.10092024477317055</v>
      </c>
      <c r="F119" s="91">
        <v>9.726251315157726E-2</v>
      </c>
      <c r="G119" s="91">
        <v>8.669273471027357E-2</v>
      </c>
      <c r="H119" s="91">
        <v>0.11281943343511794</v>
      </c>
      <c r="I119" s="91">
        <v>0.11006462868452804</v>
      </c>
      <c r="J119" s="91">
        <v>9.5973884991749928E-2</v>
      </c>
      <c r="K119" s="91">
        <v>6.8353930373540164E-2</v>
      </c>
      <c r="L119" s="91">
        <v>8.4606186056502969E-2</v>
      </c>
      <c r="M119" s="91">
        <v>8.4174703199525885E-2</v>
      </c>
      <c r="N119" s="91">
        <v>8.803293572891302E-2</v>
      </c>
      <c r="O119" s="91">
        <v>8.9511429960958871E-2</v>
      </c>
      <c r="P119" s="91">
        <v>8.7921332223710388E-2</v>
      </c>
      <c r="Q119" s="91">
        <v>9.159053887817592E-2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0.19323500835725793</v>
      </c>
      <c r="C121" s="157">
        <v>0.18265368658582648</v>
      </c>
      <c r="D121" s="157">
        <v>0.18990065840885342</v>
      </c>
      <c r="E121" s="157">
        <v>0.20957973554158957</v>
      </c>
      <c r="F121" s="157">
        <v>0.20198377273295168</v>
      </c>
      <c r="G121" s="157">
        <v>0.18003365385006007</v>
      </c>
      <c r="H121" s="157">
        <v>0.2342906230204653</v>
      </c>
      <c r="I121" s="157">
        <v>0.22856975648476663</v>
      </c>
      <c r="J121" s="157">
        <v>0.19930769570247017</v>
      </c>
      <c r="K121" s="157">
        <v>0.19872958251695089</v>
      </c>
      <c r="L121" s="157">
        <v>0.17570054589897666</v>
      </c>
      <c r="M121" s="157">
        <v>0.1748044911652685</v>
      </c>
      <c r="N121" s="157">
        <v>0.18281683155330813</v>
      </c>
      <c r="O121" s="157">
        <v>0.18588720094101999</v>
      </c>
      <c r="P121" s="157">
        <v>0.18258506603234193</v>
      </c>
      <c r="Q121" s="157">
        <v>0.19020485888974847</v>
      </c>
    </row>
    <row r="122" spans="1:17" x14ac:dyDescent="0.25">
      <c r="A122" s="156" t="s">
        <v>146</v>
      </c>
      <c r="B122" s="206">
        <v>61.453024810591458</v>
      </c>
      <c r="C122" s="206">
        <v>57.148979132647483</v>
      </c>
      <c r="D122" s="206">
        <v>58.725063307669132</v>
      </c>
      <c r="E122" s="206">
        <v>65.105438569757268</v>
      </c>
      <c r="F122" s="206">
        <v>63.505563172652565</v>
      </c>
      <c r="G122" s="206">
        <v>56.097811844572796</v>
      </c>
      <c r="H122" s="206">
        <v>74.188601894187727</v>
      </c>
      <c r="I122" s="206">
        <v>72.498150239259289</v>
      </c>
      <c r="J122" s="206">
        <v>62.801806614091888</v>
      </c>
      <c r="K122" s="206">
        <v>45.309347055257142</v>
      </c>
      <c r="L122" s="206">
        <v>56.72702311562815</v>
      </c>
      <c r="M122" s="206">
        <v>56.437085344007414</v>
      </c>
      <c r="N122" s="206">
        <v>58.983986784488792</v>
      </c>
      <c r="O122" s="206">
        <v>59.976124795913918</v>
      </c>
      <c r="P122" s="206">
        <v>58.948753465702559</v>
      </c>
      <c r="Q122" s="206">
        <v>61.409424549568783</v>
      </c>
    </row>
    <row r="123" spans="1:17" x14ac:dyDescent="0.25">
      <c r="A123" s="152" t="s">
        <v>159</v>
      </c>
      <c r="B123" s="151">
        <v>22.749945931950542</v>
      </c>
      <c r="C123" s="151">
        <v>23.320729153738107</v>
      </c>
      <c r="D123" s="151">
        <v>25.384837002951194</v>
      </c>
      <c r="E123" s="151">
        <v>27.540116554283735</v>
      </c>
      <c r="F123" s="151">
        <v>25.36317126151701</v>
      </c>
      <c r="G123" s="151">
        <v>23.299602471299885</v>
      </c>
      <c r="H123" s="151">
        <v>28.479104967013729</v>
      </c>
      <c r="I123" s="151">
        <v>27.62386748518578</v>
      </c>
      <c r="J123" s="151">
        <v>24.577848935023066</v>
      </c>
      <c r="K123" s="151">
        <v>16.749550705157791</v>
      </c>
      <c r="L123" s="151">
        <v>19.812858309772409</v>
      </c>
      <c r="M123" s="151">
        <v>19.711178986330825</v>
      </c>
      <c r="N123" s="151">
        <v>20.574711419326189</v>
      </c>
      <c r="O123" s="151">
        <v>20.921773907434396</v>
      </c>
      <c r="P123" s="151">
        <v>20.588171350714489</v>
      </c>
      <c r="Q123" s="151">
        <v>21.447946501755812</v>
      </c>
    </row>
    <row r="124" spans="1:17" x14ac:dyDescent="0.25">
      <c r="A124" s="154" t="s">
        <v>33</v>
      </c>
      <c r="B124" s="153">
        <v>1.5043280473534939</v>
      </c>
      <c r="C124" s="153">
        <v>2.5820394170058361</v>
      </c>
      <c r="D124" s="153">
        <v>2.5230727516235563</v>
      </c>
      <c r="E124" s="153">
        <v>2.8153966374061339</v>
      </c>
      <c r="F124" s="153">
        <v>2.0780355803563615</v>
      </c>
      <c r="G124" s="153">
        <v>2.1903512952562827</v>
      </c>
      <c r="H124" s="153">
        <v>1.7560836273574743</v>
      </c>
      <c r="I124" s="153">
        <v>1.7855633015057355</v>
      </c>
      <c r="J124" s="153">
        <v>3.4949616491201487</v>
      </c>
      <c r="K124" s="153">
        <v>1.4118822949192482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0</v>
      </c>
      <c r="C125" s="153">
        <v>0</v>
      </c>
      <c r="D125" s="153">
        <v>0</v>
      </c>
      <c r="E125" s="153">
        <v>0</v>
      </c>
      <c r="F125" s="153">
        <v>0</v>
      </c>
      <c r="G125" s="153">
        <v>0</v>
      </c>
      <c r="H125" s="153">
        <v>0</v>
      </c>
      <c r="I125" s="153">
        <v>0</v>
      </c>
      <c r="J125" s="153">
        <v>0</v>
      </c>
      <c r="K125" s="153">
        <v>0</v>
      </c>
      <c r="L125" s="153">
        <v>0</v>
      </c>
      <c r="M125" s="153">
        <v>0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2.0972568980415431</v>
      </c>
      <c r="C126" s="153">
        <v>0.15615723206791302</v>
      </c>
      <c r="D126" s="153">
        <v>0.15188184175484876</v>
      </c>
      <c r="E126" s="153">
        <v>0.1404053878448446</v>
      </c>
      <c r="F126" s="153">
        <v>0.14795855885929252</v>
      </c>
      <c r="G126" s="153">
        <v>0.58663498217473431</v>
      </c>
      <c r="H126" s="153">
        <v>0.84721509637893022</v>
      </c>
      <c r="I126" s="153">
        <v>0.62793577851457039</v>
      </c>
      <c r="J126" s="153">
        <v>0.58841463522164272</v>
      </c>
      <c r="K126" s="153">
        <v>0</v>
      </c>
      <c r="L126" s="153">
        <v>0.1377791910416947</v>
      </c>
      <c r="M126" s="153">
        <v>0.14475016504410959</v>
      </c>
      <c r="N126" s="153">
        <v>0.6335580836974849</v>
      </c>
      <c r="O126" s="153">
        <v>0.62591753410003881</v>
      </c>
      <c r="P126" s="153">
        <v>0.15548078101503685</v>
      </c>
      <c r="Q126" s="153">
        <v>0.15506145057247367</v>
      </c>
    </row>
    <row r="127" spans="1:17" x14ac:dyDescent="0.25">
      <c r="A127" s="154" t="s">
        <v>29</v>
      </c>
      <c r="B127" s="153">
        <v>0.63439454114118821</v>
      </c>
      <c r="C127" s="153">
        <v>2.584604653062387</v>
      </c>
      <c r="D127" s="153">
        <v>4.9694117278856629</v>
      </c>
      <c r="E127" s="153">
        <v>4.5623836561842044</v>
      </c>
      <c r="F127" s="153">
        <v>2.813517314384367</v>
      </c>
      <c r="G127" s="153">
        <v>3.5440023045101001</v>
      </c>
      <c r="H127" s="153">
        <v>2.2455226299646545</v>
      </c>
      <c r="I127" s="153">
        <v>1.7911785284513217</v>
      </c>
      <c r="J127" s="153">
        <v>0.60395806963133214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18.513966445414315</v>
      </c>
      <c r="C128" s="153">
        <v>17.997927851601968</v>
      </c>
      <c r="D128" s="153">
        <v>17.740470681687128</v>
      </c>
      <c r="E128" s="153">
        <v>20.021930872848554</v>
      </c>
      <c r="F128" s="153">
        <v>20.323659807916989</v>
      </c>
      <c r="G128" s="153">
        <v>16.978613889358769</v>
      </c>
      <c r="H128" s="153">
        <v>23.63028361331267</v>
      </c>
      <c r="I128" s="153">
        <v>23.419189876714153</v>
      </c>
      <c r="J128" s="153">
        <v>19.890514581049942</v>
      </c>
      <c r="K128" s="153">
        <v>15.337668410238543</v>
      </c>
      <c r="L128" s="153">
        <v>19.675079118730714</v>
      </c>
      <c r="M128" s="153">
        <v>19.566428821286717</v>
      </c>
      <c r="N128" s="153">
        <v>19.941153335628705</v>
      </c>
      <c r="O128" s="153">
        <v>20.295856373334356</v>
      </c>
      <c r="P128" s="153">
        <v>20.432690569699453</v>
      </c>
      <c r="Q128" s="153">
        <v>21.292885051183337</v>
      </c>
    </row>
    <row r="129" spans="1:17" x14ac:dyDescent="0.25">
      <c r="A129" s="152" t="s">
        <v>158</v>
      </c>
      <c r="B129" s="151">
        <v>38.703078878640916</v>
      </c>
      <c r="C129" s="151">
        <v>33.828249978909376</v>
      </c>
      <c r="D129" s="151">
        <v>33.340226304717937</v>
      </c>
      <c r="E129" s="151">
        <v>37.565322015473534</v>
      </c>
      <c r="F129" s="151">
        <v>38.142391911135554</v>
      </c>
      <c r="G129" s="151">
        <v>32.798209373272911</v>
      </c>
      <c r="H129" s="151">
        <v>45.709496927173994</v>
      </c>
      <c r="I129" s="151">
        <v>44.874282754073505</v>
      </c>
      <c r="J129" s="151">
        <v>38.223957679068825</v>
      </c>
      <c r="K129" s="151">
        <v>28.559796350099351</v>
      </c>
      <c r="L129" s="151">
        <v>36.914164805855741</v>
      </c>
      <c r="M129" s="151">
        <v>36.725906357676593</v>
      </c>
      <c r="N129" s="151">
        <v>38.4092753651626</v>
      </c>
      <c r="O129" s="151">
        <v>39.054350888479519</v>
      </c>
      <c r="P129" s="151">
        <v>38.36058211498807</v>
      </c>
      <c r="Q129" s="151">
        <v>39.961478047812975</v>
      </c>
    </row>
    <row r="130" spans="1:17" x14ac:dyDescent="0.25">
      <c r="A130" s="156" t="s">
        <v>145</v>
      </c>
      <c r="B130" s="206">
        <v>40.190842656488918</v>
      </c>
      <c r="C130" s="206">
        <v>39.130222775831044</v>
      </c>
      <c r="D130" s="206">
        <v>40.652618217355673</v>
      </c>
      <c r="E130" s="206">
        <v>43.842229517084604</v>
      </c>
      <c r="F130" s="206">
        <v>42.683044026066952</v>
      </c>
      <c r="G130" s="206">
        <v>37.031357112523978</v>
      </c>
      <c r="H130" s="206">
        <v>49.429603499195906</v>
      </c>
      <c r="I130" s="206">
        <v>47.287318694639325</v>
      </c>
      <c r="J130" s="206">
        <v>43.404363594838109</v>
      </c>
      <c r="K130" s="206">
        <v>28.610305247573308</v>
      </c>
      <c r="L130" s="206">
        <v>36.401942913771308</v>
      </c>
      <c r="M130" s="206">
        <v>36.985845176051626</v>
      </c>
      <c r="N130" s="206">
        <v>38.386565248891408</v>
      </c>
      <c r="O130" s="206">
        <v>38.958953812129337</v>
      </c>
      <c r="P130" s="206">
        <v>39.039085968245686</v>
      </c>
      <c r="Q130" s="206">
        <v>40.560315415709653</v>
      </c>
    </row>
    <row r="131" spans="1:17" x14ac:dyDescent="0.25">
      <c r="A131" s="152" t="s">
        <v>157</v>
      </c>
      <c r="B131" s="151">
        <v>12.591670437406959</v>
      </c>
      <c r="C131" s="151">
        <v>7.6664912595635393</v>
      </c>
      <c r="D131" s="151">
        <v>8.0954498345260362</v>
      </c>
      <c r="E131" s="151">
        <v>13.166376413120329</v>
      </c>
      <c r="F131" s="151">
        <v>10.912527864230489</v>
      </c>
      <c r="G131" s="151">
        <v>13.75836545468337</v>
      </c>
      <c r="H131" s="151">
        <v>12.841051551805901</v>
      </c>
      <c r="I131" s="151">
        <v>16.404634225941447</v>
      </c>
      <c r="J131" s="151">
        <v>5.4038144970437942</v>
      </c>
      <c r="K131" s="151">
        <v>13.436309247364258</v>
      </c>
      <c r="L131" s="151">
        <v>12.49639123736762</v>
      </c>
      <c r="M131" s="151">
        <v>9.2524194197236334</v>
      </c>
      <c r="N131" s="151">
        <v>10.785609521622273</v>
      </c>
      <c r="O131" s="151">
        <v>11.266574564840383</v>
      </c>
      <c r="P131" s="151">
        <v>7.9826763611989593</v>
      </c>
      <c r="Q131" s="151">
        <v>8.762936241186539</v>
      </c>
    </row>
    <row r="132" spans="1:17" x14ac:dyDescent="0.25">
      <c r="A132" s="154" t="s">
        <v>30</v>
      </c>
      <c r="B132" s="205">
        <v>0</v>
      </c>
      <c r="C132" s="205">
        <v>0</v>
      </c>
      <c r="D132" s="205">
        <v>0</v>
      </c>
      <c r="E132" s="205">
        <v>0</v>
      </c>
      <c r="F132" s="205">
        <v>0</v>
      </c>
      <c r="G132" s="205">
        <v>0</v>
      </c>
      <c r="H132" s="205">
        <v>0</v>
      </c>
      <c r="I132" s="205">
        <v>0</v>
      </c>
      <c r="J132" s="205">
        <v>0</v>
      </c>
      <c r="K132" s="205">
        <v>0</v>
      </c>
      <c r="L132" s="205">
        <v>0</v>
      </c>
      <c r="M132" s="205">
        <v>0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1.281242129235485</v>
      </c>
      <c r="C133" s="205">
        <v>6.5945380846715682E-2</v>
      </c>
      <c r="D133" s="205">
        <v>6.8719405628235891E-2</v>
      </c>
      <c r="E133" s="205">
        <v>9.1687300662636487E-2</v>
      </c>
      <c r="F133" s="205">
        <v>7.8870261616628176E-2</v>
      </c>
      <c r="G133" s="205">
        <v>0.45949468363877621</v>
      </c>
      <c r="H133" s="205">
        <v>0.44445442964164372</v>
      </c>
      <c r="I133" s="205">
        <v>0.42836956531116566</v>
      </c>
      <c r="J133" s="205">
        <v>0.15526610314942751</v>
      </c>
      <c r="K133" s="205">
        <v>0</v>
      </c>
      <c r="L133" s="205">
        <v>8.6900266922910793E-2</v>
      </c>
      <c r="M133" s="205">
        <v>6.7945668749245375E-2</v>
      </c>
      <c r="N133" s="205">
        <v>0.3321217955752081</v>
      </c>
      <c r="O133" s="205">
        <v>0.33706255504812904</v>
      </c>
      <c r="P133" s="205">
        <v>6.0284749630588927E-2</v>
      </c>
      <c r="Q133" s="205">
        <v>6.3353086260320976E-2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11.310428308171474</v>
      </c>
      <c r="C135" s="205">
        <v>7.6005458787168232</v>
      </c>
      <c r="D135" s="205">
        <v>8.0267304288977996</v>
      </c>
      <c r="E135" s="205">
        <v>13.074689112457692</v>
      </c>
      <c r="F135" s="205">
        <v>10.83365760261386</v>
      </c>
      <c r="G135" s="205">
        <v>13.298870771044593</v>
      </c>
      <c r="H135" s="205">
        <v>12.396597122164257</v>
      </c>
      <c r="I135" s="205">
        <v>15.97626466063028</v>
      </c>
      <c r="J135" s="205">
        <v>5.2485483938943664</v>
      </c>
      <c r="K135" s="205">
        <v>13.436309247364258</v>
      </c>
      <c r="L135" s="205">
        <v>12.409490970444709</v>
      </c>
      <c r="M135" s="205">
        <v>9.1844737509743872</v>
      </c>
      <c r="N135" s="205">
        <v>10.453487726047065</v>
      </c>
      <c r="O135" s="205">
        <v>10.929512009792253</v>
      </c>
      <c r="P135" s="205">
        <v>7.9223916115683704</v>
      </c>
      <c r="Q135" s="205">
        <v>8.6995831549262181</v>
      </c>
    </row>
    <row r="136" spans="1:17" x14ac:dyDescent="0.25">
      <c r="A136" s="152" t="s">
        <v>156</v>
      </c>
      <c r="B136" s="151">
        <v>27.599172219081957</v>
      </c>
      <c r="C136" s="151">
        <v>31.463731516267508</v>
      </c>
      <c r="D136" s="151">
        <v>32.557168382829637</v>
      </c>
      <c r="E136" s="151">
        <v>30.675853103964272</v>
      </c>
      <c r="F136" s="151">
        <v>31.770516161836461</v>
      </c>
      <c r="G136" s="151">
        <v>23.27299165784061</v>
      </c>
      <c r="H136" s="151">
        <v>36.588551947390002</v>
      </c>
      <c r="I136" s="151">
        <v>30.882684468697878</v>
      </c>
      <c r="J136" s="151">
        <v>38.000549097794313</v>
      </c>
      <c r="K136" s="151">
        <v>15.173996000209051</v>
      </c>
      <c r="L136" s="151">
        <v>23.905551676403686</v>
      </c>
      <c r="M136" s="151">
        <v>27.733425756327996</v>
      </c>
      <c r="N136" s="151">
        <v>27.600955727269135</v>
      </c>
      <c r="O136" s="151">
        <v>27.692379247288958</v>
      </c>
      <c r="P136" s="151">
        <v>31.056409607046724</v>
      </c>
      <c r="Q136" s="151">
        <v>31.797379174523115</v>
      </c>
    </row>
    <row r="137" spans="1:17" x14ac:dyDescent="0.25">
      <c r="A137" s="156" t="s">
        <v>144</v>
      </c>
      <c r="B137" s="204">
        <v>18.733090333373543</v>
      </c>
      <c r="C137" s="204">
        <v>17.878174921522454</v>
      </c>
      <c r="D137" s="204">
        <v>18.631449111139617</v>
      </c>
      <c r="E137" s="204">
        <v>20.545382858436614</v>
      </c>
      <c r="F137" s="204">
        <v>19.765624148569746</v>
      </c>
      <c r="G137" s="204">
        <v>17.570080516614802</v>
      </c>
      <c r="H137" s="204">
        <v>22.926772158557668</v>
      </c>
      <c r="I137" s="204">
        <v>22.299119822595255</v>
      </c>
      <c r="J137" s="204">
        <v>19.432557677605061</v>
      </c>
      <c r="K137" s="204">
        <v>13.683725984714965</v>
      </c>
      <c r="L137" s="204">
        <v>18.358401812235734</v>
      </c>
      <c r="M137" s="204">
        <v>18.495210810698978</v>
      </c>
      <c r="N137" s="204">
        <v>18.835631665067929</v>
      </c>
      <c r="O137" s="204">
        <v>19.502218228317183</v>
      </c>
      <c r="P137" s="204">
        <v>19.245607114709287</v>
      </c>
      <c r="Q137" s="204">
        <v>20.258065470392438</v>
      </c>
    </row>
    <row r="138" spans="1:17" x14ac:dyDescent="0.25">
      <c r="A138" s="152" t="s">
        <v>155</v>
      </c>
      <c r="B138" s="151">
        <v>6.7411592820156887</v>
      </c>
      <c r="C138" s="151">
        <v>6.1649329422352901</v>
      </c>
      <c r="D138" s="151">
        <v>6.4169770217625599</v>
      </c>
      <c r="E138" s="151">
        <v>7.3333641857704643</v>
      </c>
      <c r="F138" s="151">
        <v>6.9622410338133127</v>
      </c>
      <c r="G138" s="151">
        <v>6.4321835664937499</v>
      </c>
      <c r="H138" s="151">
        <v>8.0701015682521273</v>
      </c>
      <c r="I138" s="151">
        <v>8.1076252967657325</v>
      </c>
      <c r="J138" s="151">
        <v>6.5413070030979439</v>
      </c>
      <c r="K138" s="151">
        <v>5.2370467201909054</v>
      </c>
      <c r="L138" s="151">
        <v>6.2342609670805675</v>
      </c>
      <c r="M138" s="151">
        <v>6.013986793395115</v>
      </c>
      <c r="N138" s="151">
        <v>6.3442356793094739</v>
      </c>
      <c r="O138" s="151">
        <v>6.4689584601272836</v>
      </c>
      <c r="P138" s="151">
        <v>6.1820051319430407</v>
      </c>
      <c r="Q138" s="151">
        <v>6.4666306838223671</v>
      </c>
    </row>
    <row r="139" spans="1:17" x14ac:dyDescent="0.25">
      <c r="A139" s="154" t="s">
        <v>30</v>
      </c>
      <c r="B139" s="153">
        <v>0</v>
      </c>
      <c r="C139" s="153">
        <v>0</v>
      </c>
      <c r="D139" s="153">
        <v>0</v>
      </c>
      <c r="E139" s="153">
        <v>0</v>
      </c>
      <c r="F139" s="153">
        <v>0</v>
      </c>
      <c r="G139" s="153">
        <v>0</v>
      </c>
      <c r="H139" s="153">
        <v>0</v>
      </c>
      <c r="I139" s="153">
        <v>0</v>
      </c>
      <c r="J139" s="153">
        <v>0</v>
      </c>
      <c r="K139" s="153">
        <v>0</v>
      </c>
      <c r="L139" s="153">
        <v>0</v>
      </c>
      <c r="M139" s="153">
        <v>0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0.68593419077635875</v>
      </c>
      <c r="C140" s="153">
        <v>5.3029324237867187E-2</v>
      </c>
      <c r="D140" s="153">
        <v>5.4471444561967092E-2</v>
      </c>
      <c r="E140" s="153">
        <v>5.1067685281982633E-2</v>
      </c>
      <c r="F140" s="153">
        <v>5.0319575684639198E-2</v>
      </c>
      <c r="G140" s="153">
        <v>0.21481869795706757</v>
      </c>
      <c r="H140" s="153">
        <v>0.27932232615040015</v>
      </c>
      <c r="I140" s="153">
        <v>0.21171212208981957</v>
      </c>
      <c r="J140" s="153">
        <v>0.18794931773300044</v>
      </c>
      <c r="K140" s="153">
        <v>0</v>
      </c>
      <c r="L140" s="153">
        <v>4.3353231490254419E-2</v>
      </c>
      <c r="M140" s="153">
        <v>4.4164054393739084E-2</v>
      </c>
      <c r="N140" s="153">
        <v>0.19535835607069482</v>
      </c>
      <c r="O140" s="153">
        <v>0.19353208506472119</v>
      </c>
      <c r="P140" s="153">
        <v>4.6686175754997929E-2</v>
      </c>
      <c r="Q140" s="153">
        <v>4.6751568224392852E-2</v>
      </c>
    </row>
    <row r="141" spans="1:17" x14ac:dyDescent="0.25">
      <c r="A141" s="154" t="s">
        <v>26</v>
      </c>
      <c r="B141" s="153">
        <v>6.0552250912393299</v>
      </c>
      <c r="C141" s="153">
        <v>6.1119036179974229</v>
      </c>
      <c r="D141" s="153">
        <v>6.3625055772005927</v>
      </c>
      <c r="E141" s="153">
        <v>7.2822965004884814</v>
      </c>
      <c r="F141" s="153">
        <v>6.9119214581286732</v>
      </c>
      <c r="G141" s="153">
        <v>6.2173648685366825</v>
      </c>
      <c r="H141" s="153">
        <v>7.7907792421017268</v>
      </c>
      <c r="I141" s="153">
        <v>7.895913174675913</v>
      </c>
      <c r="J141" s="153">
        <v>6.3533576853649434</v>
      </c>
      <c r="K141" s="153">
        <v>5.2370467201909054</v>
      </c>
      <c r="L141" s="153">
        <v>6.1909077355903133</v>
      </c>
      <c r="M141" s="153">
        <v>5.9698227390013763</v>
      </c>
      <c r="N141" s="153">
        <v>6.1488773232387794</v>
      </c>
      <c r="O141" s="153">
        <v>6.2754263750625627</v>
      </c>
      <c r="P141" s="153">
        <v>6.1353189561880423</v>
      </c>
      <c r="Q141" s="153">
        <v>6.4198791155979746</v>
      </c>
    </row>
    <row r="142" spans="1:17" x14ac:dyDescent="0.25">
      <c r="A142" s="152" t="s">
        <v>154</v>
      </c>
      <c r="B142" s="151">
        <v>10.357769538385893</v>
      </c>
      <c r="C142" s="151">
        <v>9.8502578763502733</v>
      </c>
      <c r="D142" s="151">
        <v>10.286745014077928</v>
      </c>
      <c r="E142" s="151">
        <v>11.395685265194578</v>
      </c>
      <c r="F142" s="151">
        <v>10.922234131489803</v>
      </c>
      <c r="G142" s="151">
        <v>9.7598908651173346</v>
      </c>
      <c r="H142" s="151">
        <v>12.690243172367969</v>
      </c>
      <c r="I142" s="151">
        <v>12.362914524393458</v>
      </c>
      <c r="J142" s="151">
        <v>10.641218162137712</v>
      </c>
      <c r="K142" s="151">
        <v>7.5482189750379964</v>
      </c>
      <c r="L142" s="151">
        <v>10.708680548525995</v>
      </c>
      <c r="M142" s="151">
        <v>10.839113281731811</v>
      </c>
      <c r="N142" s="151">
        <v>10.857128870328042</v>
      </c>
      <c r="O142" s="151">
        <v>11.393579418021469</v>
      </c>
      <c r="P142" s="151">
        <v>11.224735624454269</v>
      </c>
      <c r="Q142" s="151">
        <v>11.908695230183833</v>
      </c>
    </row>
    <row r="143" spans="1:17" x14ac:dyDescent="0.25">
      <c r="A143" s="150" t="s">
        <v>33</v>
      </c>
      <c r="B143" s="87">
        <v>6.2436603680553286</v>
      </c>
      <c r="C143" s="87">
        <v>4.2324083339769976</v>
      </c>
      <c r="D143" s="87">
        <v>2.970554435431088</v>
      </c>
      <c r="E143" s="87">
        <v>1.7438715513093324</v>
      </c>
      <c r="F143" s="87">
        <v>3.7390547658557707</v>
      </c>
      <c r="G143" s="87">
        <v>2.4661778614731449</v>
      </c>
      <c r="H143" s="87">
        <v>3.5431618078767695</v>
      </c>
      <c r="I143" s="87">
        <v>4.0268520242184254</v>
      </c>
      <c r="J143" s="87">
        <v>7.9266859205438855</v>
      </c>
      <c r="K143" s="87">
        <v>6.6533620183915794</v>
      </c>
      <c r="L143" s="87">
        <v>1.726780832397856</v>
      </c>
      <c r="M143" s="87">
        <v>0</v>
      </c>
      <c r="N143" s="87">
        <v>1.1511478314420431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0.12339050805662434</v>
      </c>
      <c r="C146" s="87">
        <v>1.0889599106412219E-2</v>
      </c>
      <c r="D146" s="87">
        <v>1.1220740724292624E-2</v>
      </c>
      <c r="E146" s="87">
        <v>4.7831081814628694E-3</v>
      </c>
      <c r="F146" s="87">
        <v>9.6425977449694569E-3</v>
      </c>
      <c r="G146" s="87">
        <v>2.9674087013030176E-2</v>
      </c>
      <c r="H146" s="87">
        <v>3.8781638668257061E-2</v>
      </c>
      <c r="I146" s="87">
        <v>2.9418703529914613E-2</v>
      </c>
      <c r="J146" s="87">
        <v>3.7002439875493891E-2</v>
      </c>
      <c r="K146" s="87">
        <v>0</v>
      </c>
      <c r="L146" s="87">
        <v>6.850332722839958E-2</v>
      </c>
      <c r="M146" s="87">
        <v>7.9869388364416968E-2</v>
      </c>
      <c r="N146" s="87">
        <v>0.23205268993762468</v>
      </c>
      <c r="O146" s="87">
        <v>0.29448358263880309</v>
      </c>
      <c r="P146" s="87">
        <v>8.0541760294423392E-2</v>
      </c>
      <c r="Q146" s="87">
        <v>9.1438713987871692E-2</v>
      </c>
    </row>
    <row r="147" spans="1:17" x14ac:dyDescent="0.25">
      <c r="A147" s="150" t="s">
        <v>29</v>
      </c>
      <c r="B147" s="87">
        <v>2.9033622075315684</v>
      </c>
      <c r="C147" s="87">
        <v>4.4670473093517913</v>
      </c>
      <c r="D147" s="87">
        <v>6.119723025938308</v>
      </c>
      <c r="E147" s="87">
        <v>2.9276220161760866</v>
      </c>
      <c r="F147" s="87">
        <v>5.3527191694642333</v>
      </c>
      <c r="G147" s="87">
        <v>4.1700143682057016</v>
      </c>
      <c r="H147" s="87">
        <v>4.808837943122751</v>
      </c>
      <c r="I147" s="87">
        <v>4.3054721885838418</v>
      </c>
      <c r="J147" s="87">
        <v>1.460311592283559</v>
      </c>
      <c r="K147" s="87">
        <v>0</v>
      </c>
      <c r="L147" s="87">
        <v>0</v>
      </c>
      <c r="M147" s="87">
        <v>0</v>
      </c>
      <c r="N147" s="87">
        <v>1.2504179247487666</v>
      </c>
      <c r="O147" s="87">
        <v>0.85683924961278135</v>
      </c>
      <c r="P147" s="87">
        <v>0.42841697161975645</v>
      </c>
      <c r="Q147" s="87">
        <v>0.44162111387988923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6.1083634324043974</v>
      </c>
      <c r="F148" s="87">
        <v>0.63050394818791666</v>
      </c>
      <c r="G148" s="87">
        <v>2.2502914733721071</v>
      </c>
      <c r="H148" s="87">
        <v>3.2372717051953566</v>
      </c>
      <c r="I148" s="87">
        <v>2.9296070418858875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1.0873564547423715</v>
      </c>
      <c r="C149" s="87">
        <v>1.1399126339150716</v>
      </c>
      <c r="D149" s="87">
        <v>1.1852468119842399</v>
      </c>
      <c r="E149" s="87">
        <v>0.61104515712329754</v>
      </c>
      <c r="F149" s="87">
        <v>1.1903136502369134</v>
      </c>
      <c r="G149" s="87">
        <v>0.84373307505335082</v>
      </c>
      <c r="H149" s="87">
        <v>1.0621900775048363</v>
      </c>
      <c r="I149" s="87">
        <v>1.0715645661753876</v>
      </c>
      <c r="J149" s="87">
        <v>1.2172182094347723</v>
      </c>
      <c r="K149" s="87">
        <v>0.89485695664641685</v>
      </c>
      <c r="L149" s="87">
        <v>8.9133963888997396</v>
      </c>
      <c r="M149" s="87">
        <v>9.8227735064460315</v>
      </c>
      <c r="N149" s="87">
        <v>7.1841466951552864</v>
      </c>
      <c r="O149" s="87">
        <v>9.3960394544254466</v>
      </c>
      <c r="P149" s="87">
        <v>9.6157661569529242</v>
      </c>
      <c r="Q149" s="87">
        <v>11.375635402316071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0.93647038692136175</v>
      </c>
      <c r="N151" s="87">
        <v>1.0393637290443218</v>
      </c>
      <c r="O151" s="87">
        <v>0.8462171313444361</v>
      </c>
      <c r="P151" s="87">
        <v>1.1000107355871629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49" t="s">
        <v>153</v>
      </c>
      <c r="B153" s="148">
        <v>1.6341615129719593</v>
      </c>
      <c r="C153" s="148">
        <v>1.8629841029368925</v>
      </c>
      <c r="D153" s="148">
        <v>1.927727075299128</v>
      </c>
      <c r="E153" s="148">
        <v>1.8163334074715716</v>
      </c>
      <c r="F153" s="148">
        <v>1.8811489832666313</v>
      </c>
      <c r="G153" s="148">
        <v>1.3780060850037206</v>
      </c>
      <c r="H153" s="148">
        <v>2.1664274179375713</v>
      </c>
      <c r="I153" s="148">
        <v>1.8285800014360623</v>
      </c>
      <c r="J153" s="148">
        <v>2.250032512369406</v>
      </c>
      <c r="K153" s="148">
        <v>0.89846028948606405</v>
      </c>
      <c r="L153" s="148">
        <v>1.4154602966291694</v>
      </c>
      <c r="M153" s="148">
        <v>1.6421107355720537</v>
      </c>
      <c r="N153" s="148">
        <v>1.6342671154304123</v>
      </c>
      <c r="O153" s="148">
        <v>1.6396803501684294</v>
      </c>
      <c r="P153" s="148">
        <v>1.8388663583119782</v>
      </c>
      <c r="Q153" s="148">
        <v>1.8827395563862388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129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0</v>
      </c>
      <c r="C158" s="77">
        <f t="shared" si="0"/>
        <v>0</v>
      </c>
      <c r="D158" s="77">
        <f t="shared" si="0"/>
        <v>0</v>
      </c>
      <c r="E158" s="77">
        <f t="shared" si="0"/>
        <v>0</v>
      </c>
      <c r="F158" s="77">
        <f t="shared" si="0"/>
        <v>0</v>
      </c>
      <c r="G158" s="77">
        <f t="shared" si="0"/>
        <v>0</v>
      </c>
      <c r="H158" s="77">
        <f t="shared" si="0"/>
        <v>0</v>
      </c>
      <c r="I158" s="77">
        <f t="shared" si="0"/>
        <v>0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IF(B$6=0,0,B$6/B$5)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IF(B$7=0,0,B$7/B$5)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IF(B$8=0,0,B$8/B$5)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IF(B$9=0,0,B$9/B$5)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IF(B$10=0,0,B$10/B$5)</f>
        <v>0</v>
      </c>
      <c r="C163" s="201">
        <f t="shared" si="5"/>
        <v>0</v>
      </c>
      <c r="D163" s="201">
        <f t="shared" si="5"/>
        <v>0</v>
      </c>
      <c r="E163" s="201">
        <f t="shared" si="5"/>
        <v>0</v>
      </c>
      <c r="F163" s="201">
        <f t="shared" si="5"/>
        <v>0</v>
      </c>
      <c r="G163" s="201">
        <f t="shared" si="5"/>
        <v>0</v>
      </c>
      <c r="H163" s="201">
        <f t="shared" si="5"/>
        <v>0</v>
      </c>
      <c r="I163" s="201">
        <f t="shared" si="5"/>
        <v>0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IF(B$15=0,0,B$15/B$5)</f>
        <v>0</v>
      </c>
      <c r="C164" s="200">
        <f t="shared" si="6"/>
        <v>0</v>
      </c>
      <c r="D164" s="200">
        <f t="shared" si="6"/>
        <v>0</v>
      </c>
      <c r="E164" s="200">
        <f t="shared" si="6"/>
        <v>0</v>
      </c>
      <c r="F164" s="200">
        <f t="shared" si="6"/>
        <v>0</v>
      </c>
      <c r="G164" s="200">
        <f t="shared" si="6"/>
        <v>0</v>
      </c>
      <c r="H164" s="200">
        <f t="shared" si="6"/>
        <v>0</v>
      </c>
      <c r="I164" s="200">
        <f t="shared" si="6"/>
        <v>0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IF(B$26=0,0,B$26/B$5)</f>
        <v>0</v>
      </c>
      <c r="C165" s="71">
        <f t="shared" si="7"/>
        <v>0</v>
      </c>
      <c r="D165" s="71">
        <f t="shared" si="7"/>
        <v>0</v>
      </c>
      <c r="E165" s="71">
        <f t="shared" si="7"/>
        <v>0</v>
      </c>
      <c r="F165" s="71">
        <f t="shared" si="7"/>
        <v>0</v>
      </c>
      <c r="G165" s="71">
        <f t="shared" si="7"/>
        <v>0</v>
      </c>
      <c r="H165" s="71">
        <f t="shared" si="7"/>
        <v>0</v>
      </c>
      <c r="I165" s="71">
        <f t="shared" si="7"/>
        <v>0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0</v>
      </c>
      <c r="C167" s="77">
        <f t="shared" si="8"/>
        <v>0</v>
      </c>
      <c r="D167" s="77">
        <f t="shared" si="8"/>
        <v>0</v>
      </c>
      <c r="E167" s="77">
        <f t="shared" si="8"/>
        <v>0</v>
      </c>
      <c r="F167" s="77">
        <f t="shared" si="8"/>
        <v>0</v>
      </c>
      <c r="G167" s="77">
        <f t="shared" si="8"/>
        <v>0</v>
      </c>
      <c r="H167" s="77">
        <f t="shared" si="8"/>
        <v>0</v>
      </c>
      <c r="I167" s="77">
        <f t="shared" si="8"/>
        <v>0</v>
      </c>
      <c r="J167" s="77">
        <f t="shared" si="8"/>
        <v>0</v>
      </c>
      <c r="K167" s="77">
        <f t="shared" si="8"/>
        <v>0</v>
      </c>
      <c r="L167" s="77">
        <f t="shared" si="8"/>
        <v>0</v>
      </c>
      <c r="M167" s="77">
        <f t="shared" si="8"/>
        <v>0</v>
      </c>
      <c r="N167" s="77">
        <f t="shared" si="8"/>
        <v>0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0</v>
      </c>
      <c r="C172" s="201">
        <f t="shared" si="13"/>
        <v>0</v>
      </c>
      <c r="D172" s="201">
        <f t="shared" si="13"/>
        <v>0</v>
      </c>
      <c r="E172" s="201">
        <f t="shared" si="13"/>
        <v>0</v>
      </c>
      <c r="F172" s="201">
        <f t="shared" si="13"/>
        <v>0</v>
      </c>
      <c r="G172" s="201">
        <f t="shared" si="13"/>
        <v>0</v>
      </c>
      <c r="H172" s="201">
        <f t="shared" si="13"/>
        <v>0</v>
      </c>
      <c r="I172" s="201">
        <f t="shared" si="13"/>
        <v>0</v>
      </c>
      <c r="J172" s="201">
        <f t="shared" si="13"/>
        <v>0</v>
      </c>
      <c r="K172" s="201">
        <f t="shared" si="13"/>
        <v>0</v>
      </c>
      <c r="L172" s="201">
        <f t="shared" si="13"/>
        <v>0</v>
      </c>
      <c r="M172" s="201">
        <f t="shared" si="13"/>
        <v>0</v>
      </c>
      <c r="N172" s="201">
        <f t="shared" si="13"/>
        <v>0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0</v>
      </c>
      <c r="C174" s="200">
        <f t="shared" si="15"/>
        <v>0</v>
      </c>
      <c r="D174" s="200">
        <f t="shared" si="15"/>
        <v>0</v>
      </c>
      <c r="E174" s="200">
        <f t="shared" si="15"/>
        <v>0</v>
      </c>
      <c r="F174" s="200">
        <f t="shared" si="15"/>
        <v>0</v>
      </c>
      <c r="G174" s="200">
        <f t="shared" si="15"/>
        <v>0</v>
      </c>
      <c r="H174" s="200">
        <f t="shared" si="15"/>
        <v>0</v>
      </c>
      <c r="I174" s="200">
        <f t="shared" si="15"/>
        <v>0</v>
      </c>
      <c r="J174" s="200">
        <f t="shared" si="15"/>
        <v>0</v>
      </c>
      <c r="K174" s="200">
        <f t="shared" si="15"/>
        <v>0</v>
      </c>
      <c r="L174" s="200">
        <f t="shared" si="15"/>
        <v>0</v>
      </c>
      <c r="M174" s="200">
        <f t="shared" si="15"/>
        <v>0</v>
      </c>
      <c r="N174" s="200">
        <f t="shared" si="15"/>
        <v>0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0</v>
      </c>
      <c r="C175" s="199">
        <f t="shared" si="16"/>
        <v>0</v>
      </c>
      <c r="D175" s="199">
        <f t="shared" si="16"/>
        <v>0</v>
      </c>
      <c r="E175" s="199">
        <f t="shared" si="16"/>
        <v>0</v>
      </c>
      <c r="F175" s="199">
        <f t="shared" si="16"/>
        <v>0</v>
      </c>
      <c r="G175" s="199">
        <f t="shared" si="16"/>
        <v>0</v>
      </c>
      <c r="H175" s="199">
        <f t="shared" si="16"/>
        <v>0</v>
      </c>
      <c r="I175" s="199">
        <f t="shared" si="16"/>
        <v>0</v>
      </c>
      <c r="J175" s="199">
        <f t="shared" si="16"/>
        <v>0</v>
      </c>
      <c r="K175" s="199">
        <f t="shared" si="16"/>
        <v>0</v>
      </c>
      <c r="L175" s="199">
        <f t="shared" si="16"/>
        <v>0</v>
      </c>
      <c r="M175" s="199">
        <f t="shared" si="16"/>
        <v>0</v>
      </c>
      <c r="N175" s="199">
        <f t="shared" si="16"/>
        <v>0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0</v>
      </c>
      <c r="C177" s="200">
        <f t="shared" si="18"/>
        <v>0</v>
      </c>
      <c r="D177" s="200">
        <f t="shared" si="18"/>
        <v>0</v>
      </c>
      <c r="E177" s="200">
        <f t="shared" si="18"/>
        <v>0</v>
      </c>
      <c r="F177" s="200">
        <f t="shared" si="18"/>
        <v>0</v>
      </c>
      <c r="G177" s="200">
        <f t="shared" si="18"/>
        <v>0</v>
      </c>
      <c r="H177" s="200">
        <f t="shared" si="18"/>
        <v>0</v>
      </c>
      <c r="I177" s="200">
        <f t="shared" si="18"/>
        <v>0</v>
      </c>
      <c r="J177" s="200">
        <f t="shared" si="18"/>
        <v>0</v>
      </c>
      <c r="K177" s="200">
        <f t="shared" si="18"/>
        <v>0</v>
      </c>
      <c r="L177" s="200">
        <f t="shared" si="18"/>
        <v>0</v>
      </c>
      <c r="M177" s="200">
        <f t="shared" si="18"/>
        <v>0</v>
      </c>
      <c r="N177" s="200">
        <f t="shared" si="18"/>
        <v>0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0</v>
      </c>
      <c r="C178" s="199">
        <f t="shared" si="19"/>
        <v>0</v>
      </c>
      <c r="D178" s="199">
        <f t="shared" si="19"/>
        <v>0</v>
      </c>
      <c r="E178" s="199">
        <f t="shared" si="19"/>
        <v>0</v>
      </c>
      <c r="F178" s="199">
        <f t="shared" si="19"/>
        <v>0</v>
      </c>
      <c r="G178" s="199">
        <f t="shared" si="19"/>
        <v>0</v>
      </c>
      <c r="H178" s="199">
        <f t="shared" si="19"/>
        <v>0</v>
      </c>
      <c r="I178" s="199">
        <f t="shared" si="19"/>
        <v>0</v>
      </c>
      <c r="J178" s="199">
        <f t="shared" si="19"/>
        <v>0</v>
      </c>
      <c r="K178" s="199">
        <f t="shared" si="19"/>
        <v>0</v>
      </c>
      <c r="L178" s="199">
        <f t="shared" si="19"/>
        <v>0</v>
      </c>
      <c r="M178" s="199">
        <f t="shared" si="19"/>
        <v>0</v>
      </c>
      <c r="N178" s="199">
        <f t="shared" si="19"/>
        <v>0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0</v>
      </c>
      <c r="C179" s="199">
        <f t="shared" si="20"/>
        <v>0</v>
      </c>
      <c r="D179" s="199">
        <f t="shared" si="20"/>
        <v>0</v>
      </c>
      <c r="E179" s="199">
        <f t="shared" si="20"/>
        <v>0</v>
      </c>
      <c r="F179" s="199">
        <f t="shared" si="20"/>
        <v>0</v>
      </c>
      <c r="G179" s="199">
        <f t="shared" si="20"/>
        <v>0</v>
      </c>
      <c r="H179" s="199">
        <f t="shared" si="20"/>
        <v>0</v>
      </c>
      <c r="I179" s="199">
        <f t="shared" si="20"/>
        <v>0</v>
      </c>
      <c r="J179" s="199">
        <f t="shared" si="20"/>
        <v>0</v>
      </c>
      <c r="K179" s="199">
        <f t="shared" si="20"/>
        <v>0</v>
      </c>
      <c r="L179" s="199">
        <f t="shared" si="20"/>
        <v>0</v>
      </c>
      <c r="M179" s="199">
        <f t="shared" si="20"/>
        <v>0</v>
      </c>
      <c r="N179" s="199">
        <f t="shared" si="20"/>
        <v>0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0" t="s">
        <v>160</v>
      </c>
      <c r="B180" s="198">
        <f t="shared" ref="B180:Q180" si="21">IF(B$67=0,0,B$67/B$33)</f>
        <v>0</v>
      </c>
      <c r="C180" s="198">
        <f t="shared" si="21"/>
        <v>0</v>
      </c>
      <c r="D180" s="198">
        <f t="shared" si="21"/>
        <v>0</v>
      </c>
      <c r="E180" s="198">
        <f t="shared" si="21"/>
        <v>0</v>
      </c>
      <c r="F180" s="198">
        <f t="shared" si="21"/>
        <v>0</v>
      </c>
      <c r="G180" s="198">
        <f t="shared" si="21"/>
        <v>0</v>
      </c>
      <c r="H180" s="198">
        <f t="shared" si="21"/>
        <v>0</v>
      </c>
      <c r="I180" s="198">
        <f t="shared" si="21"/>
        <v>0</v>
      </c>
      <c r="J180" s="198">
        <f t="shared" si="21"/>
        <v>0</v>
      </c>
      <c r="K180" s="198">
        <f t="shared" si="21"/>
        <v>0</v>
      </c>
      <c r="L180" s="198">
        <f t="shared" si="21"/>
        <v>0</v>
      </c>
      <c r="M180" s="198">
        <f t="shared" si="21"/>
        <v>0</v>
      </c>
      <c r="N180" s="198">
        <f t="shared" si="21"/>
        <v>0</v>
      </c>
      <c r="O180" s="198">
        <f t="shared" si="21"/>
        <v>0</v>
      </c>
      <c r="P180" s="198">
        <f t="shared" si="21"/>
        <v>0</v>
      </c>
      <c r="Q180" s="198">
        <f t="shared" si="21"/>
        <v>0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0</v>
      </c>
      <c r="C183" s="77">
        <f t="shared" si="22"/>
        <v>0</v>
      </c>
      <c r="D183" s="77">
        <f t="shared" si="22"/>
        <v>0</v>
      </c>
      <c r="E183" s="77">
        <f t="shared" si="22"/>
        <v>0</v>
      </c>
      <c r="F183" s="77">
        <f t="shared" si="22"/>
        <v>0</v>
      </c>
      <c r="G183" s="77">
        <f t="shared" si="22"/>
        <v>0</v>
      </c>
      <c r="H183" s="77">
        <f t="shared" si="22"/>
        <v>0</v>
      </c>
      <c r="I183" s="77">
        <f t="shared" si="22"/>
        <v>0</v>
      </c>
      <c r="J183" s="77">
        <f t="shared" si="22"/>
        <v>0</v>
      </c>
      <c r="K183" s="77">
        <f t="shared" si="22"/>
        <v>0</v>
      </c>
      <c r="L183" s="77">
        <f t="shared" si="22"/>
        <v>0</v>
      </c>
      <c r="M183" s="77">
        <f t="shared" si="22"/>
        <v>0</v>
      </c>
      <c r="N183" s="77">
        <f t="shared" si="22"/>
        <v>0</v>
      </c>
      <c r="O183" s="77">
        <f t="shared" si="22"/>
        <v>0</v>
      </c>
      <c r="P183" s="77">
        <f t="shared" si="22"/>
        <v>0</v>
      </c>
      <c r="Q183" s="77">
        <f t="shared" si="22"/>
        <v>0</v>
      </c>
    </row>
    <row r="184" spans="1:17" x14ac:dyDescent="0.25">
      <c r="A184" s="132" t="s">
        <v>83</v>
      </c>
      <c r="B184" s="203">
        <f t="shared" ref="B184:Q184" si="23">IF(B$71=0,0,B$71/B$70)</f>
        <v>0</v>
      </c>
      <c r="C184" s="203">
        <f t="shared" si="23"/>
        <v>0</v>
      </c>
      <c r="D184" s="203">
        <f t="shared" si="23"/>
        <v>0</v>
      </c>
      <c r="E184" s="203">
        <f t="shared" si="23"/>
        <v>0</v>
      </c>
      <c r="F184" s="203">
        <f t="shared" si="23"/>
        <v>0</v>
      </c>
      <c r="G184" s="203">
        <f t="shared" si="23"/>
        <v>0</v>
      </c>
      <c r="H184" s="203">
        <f t="shared" si="23"/>
        <v>0</v>
      </c>
      <c r="I184" s="203">
        <f t="shared" si="23"/>
        <v>0</v>
      </c>
      <c r="J184" s="203">
        <f t="shared" si="23"/>
        <v>0</v>
      </c>
      <c r="K184" s="203">
        <f t="shared" si="23"/>
        <v>0</v>
      </c>
      <c r="L184" s="203">
        <f t="shared" si="23"/>
        <v>0</v>
      </c>
      <c r="M184" s="203">
        <f t="shared" si="23"/>
        <v>0</v>
      </c>
      <c r="N184" s="203">
        <f t="shared" si="23"/>
        <v>0</v>
      </c>
      <c r="O184" s="203">
        <f t="shared" si="23"/>
        <v>0</v>
      </c>
      <c r="P184" s="203">
        <f t="shared" si="23"/>
        <v>0</v>
      </c>
      <c r="Q184" s="203">
        <f t="shared" si="23"/>
        <v>0</v>
      </c>
    </row>
    <row r="185" spans="1:17" x14ac:dyDescent="0.25">
      <c r="A185" s="76" t="s">
        <v>82</v>
      </c>
      <c r="B185" s="202">
        <f t="shared" ref="B185:Q185" si="24">IF(B$72=0,0,B$72/B$70)</f>
        <v>0</v>
      </c>
      <c r="C185" s="202">
        <f t="shared" si="24"/>
        <v>0</v>
      </c>
      <c r="D185" s="202">
        <f t="shared" si="24"/>
        <v>0</v>
      </c>
      <c r="E185" s="202">
        <f t="shared" si="24"/>
        <v>0</v>
      </c>
      <c r="F185" s="202">
        <f t="shared" si="24"/>
        <v>0</v>
      </c>
      <c r="G185" s="202">
        <f t="shared" si="24"/>
        <v>0</v>
      </c>
      <c r="H185" s="202">
        <f t="shared" si="24"/>
        <v>0</v>
      </c>
      <c r="I185" s="202">
        <f t="shared" si="24"/>
        <v>0</v>
      </c>
      <c r="J185" s="202">
        <f t="shared" si="24"/>
        <v>0</v>
      </c>
      <c r="K185" s="202">
        <f t="shared" si="24"/>
        <v>0</v>
      </c>
      <c r="L185" s="202">
        <f t="shared" si="24"/>
        <v>0</v>
      </c>
      <c r="M185" s="202">
        <f t="shared" si="24"/>
        <v>0</v>
      </c>
      <c r="N185" s="202">
        <f t="shared" si="24"/>
        <v>0</v>
      </c>
      <c r="O185" s="202">
        <f t="shared" si="24"/>
        <v>0</v>
      </c>
      <c r="P185" s="202">
        <f t="shared" si="24"/>
        <v>0</v>
      </c>
      <c r="Q185" s="202">
        <f t="shared" si="24"/>
        <v>0</v>
      </c>
    </row>
    <row r="186" spans="1:17" x14ac:dyDescent="0.25">
      <c r="A186" s="76" t="s">
        <v>81</v>
      </c>
      <c r="B186" s="202">
        <f t="shared" ref="B186:Q186" si="25">IF(B$73=0,0,B$73/B$70)</f>
        <v>0</v>
      </c>
      <c r="C186" s="202">
        <f t="shared" si="25"/>
        <v>0</v>
      </c>
      <c r="D186" s="202">
        <f t="shared" si="25"/>
        <v>0</v>
      </c>
      <c r="E186" s="202">
        <f t="shared" si="25"/>
        <v>0</v>
      </c>
      <c r="F186" s="202">
        <f t="shared" si="25"/>
        <v>0</v>
      </c>
      <c r="G186" s="202">
        <f t="shared" si="25"/>
        <v>0</v>
      </c>
      <c r="H186" s="202">
        <f t="shared" si="25"/>
        <v>0</v>
      </c>
      <c r="I186" s="202">
        <f t="shared" si="25"/>
        <v>0</v>
      </c>
      <c r="J186" s="202">
        <f t="shared" si="25"/>
        <v>0</v>
      </c>
      <c r="K186" s="202">
        <f t="shared" si="25"/>
        <v>0</v>
      </c>
      <c r="L186" s="202">
        <f t="shared" si="25"/>
        <v>0</v>
      </c>
      <c r="M186" s="202">
        <f t="shared" si="25"/>
        <v>0</v>
      </c>
      <c r="N186" s="202">
        <f t="shared" si="25"/>
        <v>0</v>
      </c>
      <c r="O186" s="202">
        <f t="shared" si="25"/>
        <v>0</v>
      </c>
      <c r="P186" s="202">
        <f t="shared" si="25"/>
        <v>0</v>
      </c>
      <c r="Q186" s="202">
        <f t="shared" si="25"/>
        <v>0</v>
      </c>
    </row>
    <row r="187" spans="1:17" x14ac:dyDescent="0.25">
      <c r="A187" s="76" t="s">
        <v>80</v>
      </c>
      <c r="B187" s="202">
        <f t="shared" ref="B187:Q187" si="26">IF(B$74=0,0,B$74/B$70)</f>
        <v>0</v>
      </c>
      <c r="C187" s="202">
        <f t="shared" si="26"/>
        <v>0</v>
      </c>
      <c r="D187" s="202">
        <f t="shared" si="26"/>
        <v>0</v>
      </c>
      <c r="E187" s="202">
        <f t="shared" si="26"/>
        <v>0</v>
      </c>
      <c r="F187" s="202">
        <f t="shared" si="26"/>
        <v>0</v>
      </c>
      <c r="G187" s="202">
        <f t="shared" si="26"/>
        <v>0</v>
      </c>
      <c r="H187" s="202">
        <f t="shared" si="26"/>
        <v>0</v>
      </c>
      <c r="I187" s="202">
        <f t="shared" si="26"/>
        <v>0</v>
      </c>
      <c r="J187" s="202">
        <f t="shared" si="26"/>
        <v>0</v>
      </c>
      <c r="K187" s="202">
        <f t="shared" si="26"/>
        <v>0</v>
      </c>
      <c r="L187" s="202">
        <f t="shared" si="26"/>
        <v>0</v>
      </c>
      <c r="M187" s="202">
        <f t="shared" si="26"/>
        <v>0</v>
      </c>
      <c r="N187" s="202">
        <f t="shared" si="26"/>
        <v>0</v>
      </c>
      <c r="O187" s="202">
        <f t="shared" si="26"/>
        <v>0</v>
      </c>
      <c r="P187" s="202">
        <f t="shared" si="26"/>
        <v>0</v>
      </c>
      <c r="Q187" s="202">
        <f t="shared" si="26"/>
        <v>0</v>
      </c>
    </row>
    <row r="188" spans="1:17" x14ac:dyDescent="0.25">
      <c r="A188" s="129" t="s">
        <v>79</v>
      </c>
      <c r="B188" s="201">
        <f t="shared" ref="B188:Q188" si="27">IF(B$75=0,0,B$75/B$70)</f>
        <v>0</v>
      </c>
      <c r="C188" s="201">
        <f t="shared" si="27"/>
        <v>0</v>
      </c>
      <c r="D188" s="201">
        <f t="shared" si="27"/>
        <v>0</v>
      </c>
      <c r="E188" s="201">
        <f t="shared" si="27"/>
        <v>0</v>
      </c>
      <c r="F188" s="201">
        <f t="shared" si="27"/>
        <v>0</v>
      </c>
      <c r="G188" s="201">
        <f t="shared" si="27"/>
        <v>0</v>
      </c>
      <c r="H188" s="201">
        <f t="shared" si="27"/>
        <v>0</v>
      </c>
      <c r="I188" s="201">
        <f t="shared" si="27"/>
        <v>0</v>
      </c>
      <c r="J188" s="201">
        <f t="shared" si="27"/>
        <v>0</v>
      </c>
      <c r="K188" s="201">
        <f t="shared" si="27"/>
        <v>0</v>
      </c>
      <c r="L188" s="201">
        <f t="shared" si="27"/>
        <v>0</v>
      </c>
      <c r="M188" s="201">
        <f t="shared" si="27"/>
        <v>0</v>
      </c>
      <c r="N188" s="201">
        <f t="shared" si="27"/>
        <v>0</v>
      </c>
      <c r="O188" s="201">
        <f t="shared" si="27"/>
        <v>0</v>
      </c>
      <c r="P188" s="201">
        <f t="shared" si="27"/>
        <v>0</v>
      </c>
      <c r="Q188" s="201">
        <f t="shared" si="27"/>
        <v>0</v>
      </c>
    </row>
    <row r="189" spans="1:17" x14ac:dyDescent="0.25">
      <c r="A189" s="127" t="s">
        <v>149</v>
      </c>
      <c r="B189" s="200">
        <f t="shared" ref="B189:Q189" si="28">IF(B$80=0,0,B$80/B$70)</f>
        <v>0</v>
      </c>
      <c r="C189" s="200">
        <f t="shared" si="28"/>
        <v>0</v>
      </c>
      <c r="D189" s="200">
        <f t="shared" si="28"/>
        <v>0</v>
      </c>
      <c r="E189" s="200">
        <f t="shared" si="28"/>
        <v>0</v>
      </c>
      <c r="F189" s="200">
        <f t="shared" si="28"/>
        <v>0</v>
      </c>
      <c r="G189" s="200">
        <f t="shared" si="28"/>
        <v>0</v>
      </c>
      <c r="H189" s="200">
        <f t="shared" si="28"/>
        <v>0</v>
      </c>
      <c r="I189" s="200">
        <f t="shared" si="28"/>
        <v>0</v>
      </c>
      <c r="J189" s="200">
        <f t="shared" si="28"/>
        <v>0</v>
      </c>
      <c r="K189" s="200">
        <f t="shared" si="28"/>
        <v>0</v>
      </c>
      <c r="L189" s="200">
        <f t="shared" si="28"/>
        <v>0</v>
      </c>
      <c r="M189" s="200">
        <f t="shared" si="28"/>
        <v>0</v>
      </c>
      <c r="N189" s="200">
        <f t="shared" si="28"/>
        <v>0</v>
      </c>
      <c r="O189" s="200">
        <f t="shared" si="28"/>
        <v>0</v>
      </c>
      <c r="P189" s="200">
        <f t="shared" si="28"/>
        <v>0</v>
      </c>
      <c r="Q189" s="200">
        <f t="shared" si="28"/>
        <v>0</v>
      </c>
    </row>
    <row r="190" spans="1:17" x14ac:dyDescent="0.25">
      <c r="A190" s="142" t="s">
        <v>166</v>
      </c>
      <c r="B190" s="199">
        <f t="shared" ref="B190:Q190" si="29">IF(B$81=0,0,B$81/B$70)</f>
        <v>0</v>
      </c>
      <c r="C190" s="199">
        <f t="shared" si="29"/>
        <v>0</v>
      </c>
      <c r="D190" s="199">
        <f t="shared" si="29"/>
        <v>0</v>
      </c>
      <c r="E190" s="199">
        <f t="shared" si="29"/>
        <v>0</v>
      </c>
      <c r="F190" s="199">
        <f t="shared" si="29"/>
        <v>0</v>
      </c>
      <c r="G190" s="199">
        <f t="shared" si="29"/>
        <v>0</v>
      </c>
      <c r="H190" s="199">
        <f t="shared" si="29"/>
        <v>0</v>
      </c>
      <c r="I190" s="199">
        <f t="shared" si="29"/>
        <v>0</v>
      </c>
      <c r="J190" s="199">
        <f t="shared" si="29"/>
        <v>0</v>
      </c>
      <c r="K190" s="199">
        <f t="shared" si="29"/>
        <v>0</v>
      </c>
      <c r="L190" s="199">
        <f t="shared" si="29"/>
        <v>0</v>
      </c>
      <c r="M190" s="199">
        <f t="shared" si="29"/>
        <v>0</v>
      </c>
      <c r="N190" s="199">
        <f t="shared" si="29"/>
        <v>0</v>
      </c>
      <c r="O190" s="199">
        <f t="shared" si="29"/>
        <v>0</v>
      </c>
      <c r="P190" s="199">
        <f t="shared" si="29"/>
        <v>0</v>
      </c>
      <c r="Q190" s="199">
        <f t="shared" si="29"/>
        <v>0</v>
      </c>
    </row>
    <row r="191" spans="1:17" x14ac:dyDescent="0.25">
      <c r="A191" s="142" t="s">
        <v>165</v>
      </c>
      <c r="B191" s="199">
        <f t="shared" ref="B191:Q191" si="30">IF(B$86=0,0,B$86/B$70)</f>
        <v>0</v>
      </c>
      <c r="C191" s="199">
        <f t="shared" si="30"/>
        <v>0</v>
      </c>
      <c r="D191" s="199">
        <f t="shared" si="30"/>
        <v>0</v>
      </c>
      <c r="E191" s="199">
        <f t="shared" si="30"/>
        <v>0</v>
      </c>
      <c r="F191" s="199">
        <f t="shared" si="30"/>
        <v>0</v>
      </c>
      <c r="G191" s="199">
        <f t="shared" si="30"/>
        <v>0</v>
      </c>
      <c r="H191" s="199">
        <f t="shared" si="30"/>
        <v>0</v>
      </c>
      <c r="I191" s="199">
        <f t="shared" si="30"/>
        <v>0</v>
      </c>
      <c r="J191" s="199">
        <f t="shared" si="30"/>
        <v>0</v>
      </c>
      <c r="K191" s="199">
        <f t="shared" si="30"/>
        <v>0</v>
      </c>
      <c r="L191" s="199">
        <f t="shared" si="30"/>
        <v>0</v>
      </c>
      <c r="M191" s="199">
        <f t="shared" si="30"/>
        <v>0</v>
      </c>
      <c r="N191" s="199">
        <f t="shared" si="30"/>
        <v>0</v>
      </c>
      <c r="O191" s="199">
        <f t="shared" si="30"/>
        <v>0</v>
      </c>
      <c r="P191" s="199">
        <f t="shared" si="30"/>
        <v>0</v>
      </c>
      <c r="Q191" s="199">
        <f t="shared" si="30"/>
        <v>0</v>
      </c>
    </row>
    <row r="192" spans="1:17" x14ac:dyDescent="0.25">
      <c r="A192" s="127" t="s">
        <v>148</v>
      </c>
      <c r="B192" s="200">
        <f t="shared" ref="B192:Q192" si="31">IF(B$87=0,0,B$87/B$70)</f>
        <v>0</v>
      </c>
      <c r="C192" s="200">
        <f t="shared" si="31"/>
        <v>0</v>
      </c>
      <c r="D192" s="200">
        <f t="shared" si="31"/>
        <v>0</v>
      </c>
      <c r="E192" s="200">
        <f t="shared" si="31"/>
        <v>0</v>
      </c>
      <c r="F192" s="200">
        <f t="shared" si="31"/>
        <v>0</v>
      </c>
      <c r="G192" s="200">
        <f t="shared" si="31"/>
        <v>0</v>
      </c>
      <c r="H192" s="200">
        <f t="shared" si="31"/>
        <v>0</v>
      </c>
      <c r="I192" s="200">
        <f t="shared" si="31"/>
        <v>0</v>
      </c>
      <c r="J192" s="200">
        <f t="shared" si="31"/>
        <v>0</v>
      </c>
      <c r="K192" s="200">
        <f t="shared" si="31"/>
        <v>0</v>
      </c>
      <c r="L192" s="200">
        <f t="shared" si="31"/>
        <v>0</v>
      </c>
      <c r="M192" s="200">
        <f t="shared" si="31"/>
        <v>0</v>
      </c>
      <c r="N192" s="200">
        <f t="shared" si="31"/>
        <v>0</v>
      </c>
      <c r="O192" s="200">
        <f t="shared" si="31"/>
        <v>0</v>
      </c>
      <c r="P192" s="200">
        <f t="shared" si="31"/>
        <v>0</v>
      </c>
      <c r="Q192" s="200">
        <f t="shared" si="31"/>
        <v>0</v>
      </c>
    </row>
    <row r="193" spans="1:17" x14ac:dyDescent="0.25">
      <c r="A193" s="142" t="s">
        <v>164</v>
      </c>
      <c r="B193" s="199">
        <f t="shared" ref="B193:Q193" si="32">IF(B$88=0,0,B$88/B$70)</f>
        <v>0</v>
      </c>
      <c r="C193" s="199">
        <f t="shared" si="32"/>
        <v>0</v>
      </c>
      <c r="D193" s="199">
        <f t="shared" si="32"/>
        <v>0</v>
      </c>
      <c r="E193" s="199">
        <f t="shared" si="32"/>
        <v>0</v>
      </c>
      <c r="F193" s="199">
        <f t="shared" si="32"/>
        <v>0</v>
      </c>
      <c r="G193" s="199">
        <f t="shared" si="32"/>
        <v>0</v>
      </c>
      <c r="H193" s="199">
        <f t="shared" si="32"/>
        <v>0</v>
      </c>
      <c r="I193" s="199">
        <f t="shared" si="32"/>
        <v>0</v>
      </c>
      <c r="J193" s="199">
        <f t="shared" si="32"/>
        <v>0</v>
      </c>
      <c r="K193" s="199">
        <f t="shared" si="32"/>
        <v>0</v>
      </c>
      <c r="L193" s="199">
        <f t="shared" si="32"/>
        <v>0</v>
      </c>
      <c r="M193" s="199">
        <f t="shared" si="32"/>
        <v>0</v>
      </c>
      <c r="N193" s="199">
        <f t="shared" si="32"/>
        <v>0</v>
      </c>
      <c r="O193" s="199">
        <f t="shared" si="32"/>
        <v>0</v>
      </c>
      <c r="P193" s="199">
        <f t="shared" si="32"/>
        <v>0</v>
      </c>
      <c r="Q193" s="199">
        <f t="shared" si="32"/>
        <v>0</v>
      </c>
    </row>
    <row r="194" spans="1:17" x14ac:dyDescent="0.25">
      <c r="A194" s="142" t="s">
        <v>163</v>
      </c>
      <c r="B194" s="199">
        <f t="shared" ref="B194:Q194" si="33">IF(B$93=0,0,B$93/B$70)</f>
        <v>0</v>
      </c>
      <c r="C194" s="199">
        <f t="shared" si="33"/>
        <v>0</v>
      </c>
      <c r="D194" s="199">
        <f t="shared" si="33"/>
        <v>0</v>
      </c>
      <c r="E194" s="199">
        <f t="shared" si="33"/>
        <v>0</v>
      </c>
      <c r="F194" s="199">
        <f t="shared" si="33"/>
        <v>0</v>
      </c>
      <c r="G194" s="199">
        <f t="shared" si="33"/>
        <v>0</v>
      </c>
      <c r="H194" s="199">
        <f t="shared" si="33"/>
        <v>0</v>
      </c>
      <c r="I194" s="199">
        <f t="shared" si="33"/>
        <v>0</v>
      </c>
      <c r="J194" s="199">
        <f t="shared" si="33"/>
        <v>0</v>
      </c>
      <c r="K194" s="199">
        <f t="shared" si="33"/>
        <v>0</v>
      </c>
      <c r="L194" s="199">
        <f t="shared" si="33"/>
        <v>0</v>
      </c>
      <c r="M194" s="199">
        <f t="shared" si="33"/>
        <v>0</v>
      </c>
      <c r="N194" s="199">
        <f t="shared" si="33"/>
        <v>0</v>
      </c>
      <c r="O194" s="199">
        <f t="shared" si="33"/>
        <v>0</v>
      </c>
      <c r="P194" s="199">
        <f t="shared" si="33"/>
        <v>0</v>
      </c>
      <c r="Q194" s="199">
        <f t="shared" si="33"/>
        <v>0</v>
      </c>
    </row>
    <row r="195" spans="1:17" x14ac:dyDescent="0.25">
      <c r="A195" s="127" t="s">
        <v>147</v>
      </c>
      <c r="B195" s="200">
        <f t="shared" ref="B195:Q195" si="34">IF(B$94=0,0,B$94/B$70)</f>
        <v>0</v>
      </c>
      <c r="C195" s="200">
        <f t="shared" si="34"/>
        <v>0</v>
      </c>
      <c r="D195" s="200">
        <f t="shared" si="34"/>
        <v>0</v>
      </c>
      <c r="E195" s="200">
        <f t="shared" si="34"/>
        <v>0</v>
      </c>
      <c r="F195" s="200">
        <f t="shared" si="34"/>
        <v>0</v>
      </c>
      <c r="G195" s="200">
        <f t="shared" si="34"/>
        <v>0</v>
      </c>
      <c r="H195" s="200">
        <f t="shared" si="34"/>
        <v>0</v>
      </c>
      <c r="I195" s="200">
        <f t="shared" si="34"/>
        <v>0</v>
      </c>
      <c r="J195" s="200">
        <f t="shared" si="34"/>
        <v>0</v>
      </c>
      <c r="K195" s="200">
        <f t="shared" si="34"/>
        <v>0</v>
      </c>
      <c r="L195" s="200">
        <f t="shared" si="34"/>
        <v>0</v>
      </c>
      <c r="M195" s="200">
        <f t="shared" si="34"/>
        <v>0</v>
      </c>
      <c r="N195" s="200">
        <f t="shared" si="34"/>
        <v>0</v>
      </c>
      <c r="O195" s="200">
        <f t="shared" si="34"/>
        <v>0</v>
      </c>
      <c r="P195" s="200">
        <f t="shared" si="34"/>
        <v>0</v>
      </c>
      <c r="Q195" s="200">
        <f t="shared" si="34"/>
        <v>0</v>
      </c>
    </row>
    <row r="196" spans="1:17" x14ac:dyDescent="0.25">
      <c r="A196" s="142" t="s">
        <v>162</v>
      </c>
      <c r="B196" s="199">
        <f t="shared" ref="B196:Q196" si="35">IF(B$95=0,0,B$95/B$70)</f>
        <v>0</v>
      </c>
      <c r="C196" s="199">
        <f t="shared" si="35"/>
        <v>0</v>
      </c>
      <c r="D196" s="199">
        <f t="shared" si="35"/>
        <v>0</v>
      </c>
      <c r="E196" s="199">
        <f t="shared" si="35"/>
        <v>0</v>
      </c>
      <c r="F196" s="199">
        <f t="shared" si="35"/>
        <v>0</v>
      </c>
      <c r="G196" s="199">
        <f t="shared" si="35"/>
        <v>0</v>
      </c>
      <c r="H196" s="199">
        <f t="shared" si="35"/>
        <v>0</v>
      </c>
      <c r="I196" s="199">
        <f t="shared" si="35"/>
        <v>0</v>
      </c>
      <c r="J196" s="199">
        <f t="shared" si="35"/>
        <v>0</v>
      </c>
      <c r="K196" s="199">
        <f t="shared" si="35"/>
        <v>0</v>
      </c>
      <c r="L196" s="199">
        <f t="shared" si="35"/>
        <v>0</v>
      </c>
      <c r="M196" s="199">
        <f t="shared" si="35"/>
        <v>0</v>
      </c>
      <c r="N196" s="199">
        <f t="shared" si="35"/>
        <v>0</v>
      </c>
      <c r="O196" s="199">
        <f t="shared" si="35"/>
        <v>0</v>
      </c>
      <c r="P196" s="199">
        <f t="shared" si="35"/>
        <v>0</v>
      </c>
      <c r="Q196" s="199">
        <f t="shared" si="35"/>
        <v>0</v>
      </c>
    </row>
    <row r="197" spans="1:17" x14ac:dyDescent="0.25">
      <c r="A197" s="142" t="s">
        <v>161</v>
      </c>
      <c r="B197" s="199">
        <f t="shared" ref="B197:Q197" si="36">IF(B$99=0,0,B$99/B$70)</f>
        <v>0</v>
      </c>
      <c r="C197" s="199">
        <f t="shared" si="36"/>
        <v>0</v>
      </c>
      <c r="D197" s="199">
        <f t="shared" si="36"/>
        <v>0</v>
      </c>
      <c r="E197" s="199">
        <f t="shared" si="36"/>
        <v>0</v>
      </c>
      <c r="F197" s="199">
        <f t="shared" si="36"/>
        <v>0</v>
      </c>
      <c r="G197" s="199">
        <f t="shared" si="36"/>
        <v>0</v>
      </c>
      <c r="H197" s="199">
        <f t="shared" si="36"/>
        <v>0</v>
      </c>
      <c r="I197" s="199">
        <f t="shared" si="36"/>
        <v>0</v>
      </c>
      <c r="J197" s="199">
        <f t="shared" si="36"/>
        <v>0</v>
      </c>
      <c r="K197" s="199">
        <f t="shared" si="36"/>
        <v>0</v>
      </c>
      <c r="L197" s="199">
        <f t="shared" si="36"/>
        <v>0</v>
      </c>
      <c r="M197" s="199">
        <f t="shared" si="36"/>
        <v>0</v>
      </c>
      <c r="N197" s="199">
        <f t="shared" si="36"/>
        <v>0</v>
      </c>
      <c r="O197" s="199">
        <f t="shared" si="36"/>
        <v>0</v>
      </c>
      <c r="P197" s="199">
        <f t="shared" si="36"/>
        <v>0</v>
      </c>
      <c r="Q197" s="199">
        <f t="shared" si="36"/>
        <v>0</v>
      </c>
    </row>
    <row r="198" spans="1:17" x14ac:dyDescent="0.25">
      <c r="A198" s="140" t="s">
        <v>160</v>
      </c>
      <c r="B198" s="198">
        <f t="shared" ref="B198:Q198" si="37">IF(B$110=0,0,B$110/B$70)</f>
        <v>0</v>
      </c>
      <c r="C198" s="198">
        <f t="shared" si="37"/>
        <v>0</v>
      </c>
      <c r="D198" s="198">
        <f t="shared" si="37"/>
        <v>0</v>
      </c>
      <c r="E198" s="198">
        <f t="shared" si="37"/>
        <v>0</v>
      </c>
      <c r="F198" s="198">
        <f t="shared" si="37"/>
        <v>0</v>
      </c>
      <c r="G198" s="198">
        <f t="shared" si="37"/>
        <v>0</v>
      </c>
      <c r="H198" s="198">
        <f t="shared" si="37"/>
        <v>0</v>
      </c>
      <c r="I198" s="198">
        <f t="shared" si="37"/>
        <v>0</v>
      </c>
      <c r="J198" s="198">
        <f t="shared" si="37"/>
        <v>0</v>
      </c>
      <c r="K198" s="198">
        <f t="shared" si="37"/>
        <v>0</v>
      </c>
      <c r="L198" s="198">
        <f t="shared" si="37"/>
        <v>0</v>
      </c>
      <c r="M198" s="198">
        <f t="shared" si="37"/>
        <v>0</v>
      </c>
      <c r="N198" s="198">
        <f t="shared" si="37"/>
        <v>0</v>
      </c>
      <c r="O198" s="198">
        <f t="shared" si="37"/>
        <v>0</v>
      </c>
      <c r="P198" s="198">
        <f t="shared" si="37"/>
        <v>0</v>
      </c>
      <c r="Q198" s="198">
        <f t="shared" si="37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0.99999999999999978</v>
      </c>
      <c r="C200" s="77">
        <f t="shared" si="38"/>
        <v>1</v>
      </c>
      <c r="D200" s="77">
        <f t="shared" si="38"/>
        <v>0.99999999999999978</v>
      </c>
      <c r="E200" s="77">
        <f t="shared" si="38"/>
        <v>0.99999999999999978</v>
      </c>
      <c r="F200" s="77">
        <f t="shared" si="38"/>
        <v>1.0000000000000002</v>
      </c>
      <c r="G200" s="77">
        <f t="shared" si="38"/>
        <v>1</v>
      </c>
      <c r="H200" s="77">
        <f t="shared" si="38"/>
        <v>1.0000000000000002</v>
      </c>
      <c r="I200" s="77">
        <f t="shared" si="38"/>
        <v>0.99999999999999978</v>
      </c>
      <c r="J200" s="77">
        <f t="shared" si="38"/>
        <v>0.99999999999999978</v>
      </c>
      <c r="K200" s="77">
        <f t="shared" si="38"/>
        <v>1</v>
      </c>
      <c r="L200" s="77">
        <f t="shared" si="38"/>
        <v>1</v>
      </c>
      <c r="M200" s="77">
        <f t="shared" si="38"/>
        <v>1.0000000000000002</v>
      </c>
      <c r="N200" s="77">
        <f t="shared" si="38"/>
        <v>1</v>
      </c>
      <c r="O200" s="77">
        <f t="shared" si="38"/>
        <v>1</v>
      </c>
      <c r="P200" s="77">
        <f t="shared" si="38"/>
        <v>1.0000000000000002</v>
      </c>
      <c r="Q200" s="77">
        <f t="shared" si="38"/>
        <v>0.99999999999999989</v>
      </c>
    </row>
    <row r="201" spans="1:17" x14ac:dyDescent="0.25">
      <c r="A201" s="132" t="s">
        <v>83</v>
      </c>
      <c r="B201" s="203">
        <f t="shared" ref="B201:Q201" si="39">IF(B$113=0,0,B$113/B$112)</f>
        <v>2.5751885405511789E-3</v>
      </c>
      <c r="C201" s="203">
        <f t="shared" si="39"/>
        <v>2.5672401221670431E-3</v>
      </c>
      <c r="D201" s="203">
        <f t="shared" si="39"/>
        <v>2.5811927900008516E-3</v>
      </c>
      <c r="E201" s="203">
        <f t="shared" si="39"/>
        <v>2.5952484693212265E-3</v>
      </c>
      <c r="F201" s="203">
        <f t="shared" si="39"/>
        <v>2.5727267987166996E-3</v>
      </c>
      <c r="G201" s="203">
        <f t="shared" si="39"/>
        <v>2.6071845138100238E-3</v>
      </c>
      <c r="H201" s="203">
        <f t="shared" si="39"/>
        <v>2.565334963404844E-3</v>
      </c>
      <c r="I201" s="203">
        <f t="shared" si="39"/>
        <v>2.5804105076292741E-3</v>
      </c>
      <c r="J201" s="203">
        <f t="shared" si="39"/>
        <v>2.5464760547542565E-3</v>
      </c>
      <c r="K201" s="203">
        <f t="shared" si="39"/>
        <v>2.5976978587719727E-3</v>
      </c>
      <c r="L201" s="203">
        <f t="shared" si="39"/>
        <v>2.530675046621782E-3</v>
      </c>
      <c r="M201" s="203">
        <f t="shared" si="39"/>
        <v>2.5092512928899793E-3</v>
      </c>
      <c r="N201" s="203">
        <f t="shared" si="39"/>
        <v>2.5264788441174044E-3</v>
      </c>
      <c r="O201" s="203">
        <f t="shared" si="39"/>
        <v>2.5208285271562008E-3</v>
      </c>
      <c r="P201" s="203">
        <f t="shared" si="39"/>
        <v>2.5024764191614551E-3</v>
      </c>
      <c r="Q201" s="203">
        <f t="shared" si="39"/>
        <v>2.5004985768230701E-3</v>
      </c>
    </row>
    <row r="202" spans="1:17" x14ac:dyDescent="0.25">
      <c r="A202" s="76" t="s">
        <v>82</v>
      </c>
      <c r="B202" s="202">
        <f t="shared" ref="B202:Q202" si="40">IF(B$114=0,0,B$114/B$112)</f>
        <v>3.3400183000430639E-4</v>
      </c>
      <c r="C202" s="202">
        <f t="shared" si="40"/>
        <v>3.3297092052170479E-4</v>
      </c>
      <c r="D202" s="202">
        <f t="shared" si="40"/>
        <v>3.3478058086950079E-4</v>
      </c>
      <c r="E202" s="202">
        <f t="shared" si="40"/>
        <v>3.3660360180215606E-4</v>
      </c>
      <c r="F202" s="202">
        <f t="shared" si="40"/>
        <v>3.3368254220662993E-4</v>
      </c>
      <c r="G202" s="202">
        <f t="shared" si="40"/>
        <v>3.3815170619897736E-4</v>
      </c>
      <c r="H202" s="202">
        <f t="shared" si="40"/>
        <v>3.3272382152176624E-4</v>
      </c>
      <c r="I202" s="202">
        <f t="shared" si="40"/>
        <v>3.346791188834859E-4</v>
      </c>
      <c r="J202" s="202">
        <f t="shared" si="40"/>
        <v>3.3027782197571674E-4</v>
      </c>
      <c r="K202" s="202">
        <f t="shared" si="40"/>
        <v>3.3692128749625565E-4</v>
      </c>
      <c r="L202" s="202">
        <f t="shared" si="40"/>
        <v>3.2822843197997297E-4</v>
      </c>
      <c r="M202" s="202">
        <f t="shared" si="40"/>
        <v>3.2544977215009799E-4</v>
      </c>
      <c r="N202" s="202">
        <f t="shared" si="40"/>
        <v>3.2768418471672945E-4</v>
      </c>
      <c r="O202" s="202">
        <f t="shared" si="40"/>
        <v>3.2695133887828765E-4</v>
      </c>
      <c r="P202" s="202">
        <f t="shared" si="40"/>
        <v>3.2457107135295534E-4</v>
      </c>
      <c r="Q202" s="202">
        <f t="shared" si="40"/>
        <v>3.2431454529667703E-4</v>
      </c>
    </row>
    <row r="203" spans="1:17" x14ac:dyDescent="0.25">
      <c r="A203" s="76" t="s">
        <v>81</v>
      </c>
      <c r="B203" s="202">
        <f t="shared" ref="B203:Q203" si="41">IF(B$115=0,0,B$115/B$112)</f>
        <v>4.6835290631990323E-2</v>
      </c>
      <c r="C203" s="202">
        <f t="shared" si="41"/>
        <v>4.6690731707770362E-2</v>
      </c>
      <c r="D203" s="202">
        <f t="shared" si="41"/>
        <v>4.6944490701645109E-2</v>
      </c>
      <c r="E203" s="202">
        <f t="shared" si="41"/>
        <v>4.7200123178892342E-2</v>
      </c>
      <c r="F203" s="202">
        <f t="shared" si="41"/>
        <v>4.679051861143213E-2</v>
      </c>
      <c r="G203" s="202">
        <f t="shared" si="41"/>
        <v>4.7417205580365572E-2</v>
      </c>
      <c r="H203" s="202">
        <f t="shared" si="41"/>
        <v>4.6656082336307803E-2</v>
      </c>
      <c r="I203" s="202">
        <f t="shared" si="41"/>
        <v>4.6930263229888317E-2</v>
      </c>
      <c r="J203" s="202">
        <f t="shared" si="41"/>
        <v>4.631309289932338E-2</v>
      </c>
      <c r="K203" s="202">
        <f t="shared" si="41"/>
        <v>4.7244670545032806E-2</v>
      </c>
      <c r="L203" s="202">
        <f t="shared" si="41"/>
        <v>4.602571789881002E-2</v>
      </c>
      <c r="M203" s="202">
        <f t="shared" si="41"/>
        <v>4.5636081289040682E-2</v>
      </c>
      <c r="N203" s="202">
        <f t="shared" si="41"/>
        <v>4.5949401015308672E-2</v>
      </c>
      <c r="O203" s="202">
        <f t="shared" si="41"/>
        <v>4.5846637962089987E-2</v>
      </c>
      <c r="P203" s="202">
        <f t="shared" si="41"/>
        <v>4.551286577488553E-2</v>
      </c>
      <c r="Q203" s="202">
        <f t="shared" si="41"/>
        <v>4.5476894497721229E-2</v>
      </c>
    </row>
    <row r="204" spans="1:17" x14ac:dyDescent="0.25">
      <c r="A204" s="76" t="s">
        <v>80</v>
      </c>
      <c r="B204" s="202">
        <f t="shared" ref="B204:Q204" si="42">IF(B$116=0,0,B$116/B$112)</f>
        <v>8.5284114752871322E-4</v>
      </c>
      <c r="C204" s="202">
        <f t="shared" si="42"/>
        <v>8.5020882055574778E-4</v>
      </c>
      <c r="D204" s="202">
        <f t="shared" si="42"/>
        <v>8.5482961202755395E-4</v>
      </c>
      <c r="E204" s="202">
        <f t="shared" si="42"/>
        <v>8.5948451845173303E-4</v>
      </c>
      <c r="F204" s="202">
        <f t="shared" si="42"/>
        <v>8.5202587722986835E-4</v>
      </c>
      <c r="G204" s="202">
        <f t="shared" si="42"/>
        <v>8.6343745227327015E-4</v>
      </c>
      <c r="H204" s="202">
        <f t="shared" si="42"/>
        <v>8.4957787732211926E-4</v>
      </c>
      <c r="I204" s="202">
        <f t="shared" si="42"/>
        <v>8.5457053872672125E-4</v>
      </c>
      <c r="J204" s="202">
        <f t="shared" si="42"/>
        <v>8.4333225567483452E-4</v>
      </c>
      <c r="K204" s="202">
        <f t="shared" si="42"/>
        <v>8.6029569793510854E-4</v>
      </c>
      <c r="L204" s="202">
        <f t="shared" si="42"/>
        <v>8.3809933789207448E-4</v>
      </c>
      <c r="M204" s="202">
        <f t="shared" si="42"/>
        <v>8.310043006047879E-4</v>
      </c>
      <c r="N204" s="202">
        <f t="shared" si="42"/>
        <v>8.3670965550465179E-4</v>
      </c>
      <c r="O204" s="202">
        <f t="shared" si="42"/>
        <v>8.3483840502135236E-4</v>
      </c>
      <c r="P204" s="202">
        <f t="shared" si="42"/>
        <v>8.2876062368792813E-4</v>
      </c>
      <c r="Q204" s="202">
        <f t="shared" si="42"/>
        <v>8.2810560938395106E-4</v>
      </c>
    </row>
    <row r="205" spans="1:17" x14ac:dyDescent="0.25">
      <c r="A205" s="129" t="s">
        <v>79</v>
      </c>
      <c r="B205" s="201">
        <f t="shared" ref="B205:Q205" si="43">IF(B$117=0,0,B$117/B$112)</f>
        <v>2.6912488706376373E-3</v>
      </c>
      <c r="C205" s="201">
        <f t="shared" si="43"/>
        <v>2.6829422275849771E-3</v>
      </c>
      <c r="D205" s="201">
        <f t="shared" si="43"/>
        <v>2.6975237236419921E-3</v>
      </c>
      <c r="E205" s="201">
        <f t="shared" si="43"/>
        <v>2.7122128737765718E-3</v>
      </c>
      <c r="F205" s="201">
        <f t="shared" si="43"/>
        <v>2.6886761813655633E-3</v>
      </c>
      <c r="G205" s="201">
        <f t="shared" si="43"/>
        <v>2.7246868599506012E-3</v>
      </c>
      <c r="H205" s="201">
        <f t="shared" si="43"/>
        <v>2.6809512058456305E-3</v>
      </c>
      <c r="I205" s="201">
        <f t="shared" si="43"/>
        <v>2.6967061848420658E-3</v>
      </c>
      <c r="J205" s="201">
        <f t="shared" si="43"/>
        <v>2.6612423512091116E-3</v>
      </c>
      <c r="K205" s="201">
        <f t="shared" si="43"/>
        <v>2.8843786175140182E-3</v>
      </c>
      <c r="L205" s="201">
        <f t="shared" si="43"/>
        <v>2.6447292126090321E-3</v>
      </c>
      <c r="M205" s="201">
        <f t="shared" si="43"/>
        <v>2.6223399187271976E-3</v>
      </c>
      <c r="N205" s="201">
        <f t="shared" si="43"/>
        <v>2.6403438928264047E-3</v>
      </c>
      <c r="O205" s="201">
        <f t="shared" si="43"/>
        <v>2.634438923578084E-3</v>
      </c>
      <c r="P205" s="201">
        <f t="shared" si="43"/>
        <v>2.6152597104304094E-3</v>
      </c>
      <c r="Q205" s="201">
        <f t="shared" si="43"/>
        <v>2.6131927293625537E-3</v>
      </c>
    </row>
    <row r="206" spans="1:17" x14ac:dyDescent="0.25">
      <c r="A206" s="127" t="s">
        <v>146</v>
      </c>
      <c r="B206" s="200">
        <f t="shared" ref="B206:Q206" si="44">IF(B$122=0,0,B$122/B$112)</f>
        <v>0.48330080770088446</v>
      </c>
      <c r="C206" s="200">
        <f t="shared" si="44"/>
        <v>0.47402097794602971</v>
      </c>
      <c r="D206" s="200">
        <f t="shared" si="44"/>
        <v>0.47105162053365029</v>
      </c>
      <c r="E206" s="200">
        <f t="shared" si="44"/>
        <v>0.47577099280495133</v>
      </c>
      <c r="F206" s="200">
        <f t="shared" si="44"/>
        <v>0.47735337553726265</v>
      </c>
      <c r="G206" s="200">
        <f t="shared" si="44"/>
        <v>0.47941876553284174</v>
      </c>
      <c r="H206" s="200">
        <f t="shared" si="44"/>
        <v>0.47937722331568555</v>
      </c>
      <c r="I206" s="200">
        <f t="shared" si="44"/>
        <v>0.4830009641884121</v>
      </c>
      <c r="J206" s="200">
        <f t="shared" si="44"/>
        <v>0.47352040850403349</v>
      </c>
      <c r="K206" s="200">
        <f t="shared" si="44"/>
        <v>0.48932002730280988</v>
      </c>
      <c r="L206" s="200">
        <f t="shared" si="44"/>
        <v>0.48217456931461888</v>
      </c>
      <c r="M206" s="200">
        <f t="shared" si="44"/>
        <v>0.47808727293852643</v>
      </c>
      <c r="N206" s="200">
        <f t="shared" si="44"/>
        <v>0.48104382872075957</v>
      </c>
      <c r="O206" s="200">
        <f t="shared" si="44"/>
        <v>0.47998012470617241</v>
      </c>
      <c r="P206" s="200">
        <f t="shared" si="44"/>
        <v>0.47679358387932963</v>
      </c>
      <c r="Q206" s="200">
        <f t="shared" si="44"/>
        <v>0.47642118846545739</v>
      </c>
    </row>
    <row r="207" spans="1:17" x14ac:dyDescent="0.25">
      <c r="A207" s="142" t="s">
        <v>159</v>
      </c>
      <c r="B207" s="199">
        <f t="shared" ref="B207:Q207" si="45">IF(B$123=0,0,B$123/B$112)</f>
        <v>0.1789182432915514</v>
      </c>
      <c r="C207" s="199">
        <f t="shared" si="45"/>
        <v>0.19343328625715228</v>
      </c>
      <c r="D207" s="199">
        <f t="shared" si="45"/>
        <v>0.20361950986030092</v>
      </c>
      <c r="E207" s="199">
        <f t="shared" si="45"/>
        <v>0.20125490101655111</v>
      </c>
      <c r="F207" s="199">
        <f t="shared" si="45"/>
        <v>0.19064779227449738</v>
      </c>
      <c r="G207" s="199">
        <f t="shared" si="45"/>
        <v>0.19912125423261426</v>
      </c>
      <c r="H207" s="199">
        <f t="shared" si="45"/>
        <v>0.18402064350902086</v>
      </c>
      <c r="I207" s="199">
        <f t="shared" si="45"/>
        <v>0.18403717316821264</v>
      </c>
      <c r="J207" s="199">
        <f t="shared" si="45"/>
        <v>0.18531494068916018</v>
      </c>
      <c r="K207" s="199">
        <f t="shared" si="45"/>
        <v>0.18088741376833983</v>
      </c>
      <c r="L207" s="199">
        <f t="shared" si="45"/>
        <v>0.16840750488410841</v>
      </c>
      <c r="M207" s="199">
        <f t="shared" si="45"/>
        <v>0.16697644377871321</v>
      </c>
      <c r="N207" s="199">
        <f t="shared" si="45"/>
        <v>0.16779703264446236</v>
      </c>
      <c r="O207" s="199">
        <f t="shared" si="45"/>
        <v>0.16743388612278021</v>
      </c>
      <c r="P207" s="199">
        <f t="shared" si="45"/>
        <v>0.16652274096924211</v>
      </c>
      <c r="Q207" s="199">
        <f t="shared" si="45"/>
        <v>0.16639556936837974</v>
      </c>
    </row>
    <row r="208" spans="1:17" x14ac:dyDescent="0.25">
      <c r="A208" s="142" t="s">
        <v>158</v>
      </c>
      <c r="B208" s="199">
        <f t="shared" ref="B208:Q208" si="46">IF(B$129=0,0,B$129/B$112)</f>
        <v>0.30438256440933303</v>
      </c>
      <c r="C208" s="199">
        <f t="shared" si="46"/>
        <v>0.28058769168887743</v>
      </c>
      <c r="D208" s="199">
        <f t="shared" si="46"/>
        <v>0.26743211067334938</v>
      </c>
      <c r="E208" s="199">
        <f t="shared" si="46"/>
        <v>0.2745160917884002</v>
      </c>
      <c r="F208" s="199">
        <f t="shared" si="46"/>
        <v>0.28670558326276524</v>
      </c>
      <c r="G208" s="199">
        <f t="shared" si="46"/>
        <v>0.28029751130022745</v>
      </c>
      <c r="H208" s="199">
        <f t="shared" si="46"/>
        <v>0.29535657980666463</v>
      </c>
      <c r="I208" s="199">
        <f t="shared" si="46"/>
        <v>0.29896379102019943</v>
      </c>
      <c r="J208" s="199">
        <f t="shared" si="46"/>
        <v>0.28820546781487327</v>
      </c>
      <c r="K208" s="199">
        <f t="shared" si="46"/>
        <v>0.30843261353447005</v>
      </c>
      <c r="L208" s="199">
        <f t="shared" si="46"/>
        <v>0.31376706443051045</v>
      </c>
      <c r="M208" s="199">
        <f t="shared" si="46"/>
        <v>0.31111082915981331</v>
      </c>
      <c r="N208" s="199">
        <f t="shared" si="46"/>
        <v>0.31324679607629713</v>
      </c>
      <c r="O208" s="199">
        <f t="shared" si="46"/>
        <v>0.31254623858339214</v>
      </c>
      <c r="P208" s="199">
        <f t="shared" si="46"/>
        <v>0.3102708429100875</v>
      </c>
      <c r="Q208" s="199">
        <f t="shared" si="46"/>
        <v>0.31002561909707771</v>
      </c>
    </row>
    <row r="209" spans="1:17" x14ac:dyDescent="0.25">
      <c r="A209" s="127" t="s">
        <v>145</v>
      </c>
      <c r="B209" s="200">
        <f t="shared" ref="B209:Q209" si="47">IF(B$130=0,0,B$130/B$112)</f>
        <v>0.3160831672310534</v>
      </c>
      <c r="C209" s="200">
        <f t="shared" si="47"/>
        <v>0.32456479098940216</v>
      </c>
      <c r="D209" s="200">
        <f t="shared" si="47"/>
        <v>0.32608703357021973</v>
      </c>
      <c r="E209" s="200">
        <f t="shared" si="47"/>
        <v>0.32038584674883408</v>
      </c>
      <c r="F209" s="200">
        <f t="shared" si="47"/>
        <v>0.32083638229701905</v>
      </c>
      <c r="G209" s="200">
        <f t="shared" si="47"/>
        <v>0.3164745099520247</v>
      </c>
      <c r="H209" s="200">
        <f t="shared" si="47"/>
        <v>0.31939442812031527</v>
      </c>
      <c r="I209" s="200">
        <f t="shared" si="47"/>
        <v>0.31504004513245182</v>
      </c>
      <c r="J209" s="200">
        <f t="shared" si="47"/>
        <v>0.32726529837875007</v>
      </c>
      <c r="K209" s="200">
        <f t="shared" si="47"/>
        <v>0.3089780863054824</v>
      </c>
      <c r="L209" s="200">
        <f t="shared" si="47"/>
        <v>0.30941322464403154</v>
      </c>
      <c r="M209" s="200">
        <f t="shared" si="47"/>
        <v>0.31331281106675063</v>
      </c>
      <c r="N209" s="200">
        <f t="shared" si="47"/>
        <v>0.31306158375211662</v>
      </c>
      <c r="O209" s="200">
        <f t="shared" si="47"/>
        <v>0.31178278978174029</v>
      </c>
      <c r="P209" s="200">
        <f t="shared" si="47"/>
        <v>0.31575876699416261</v>
      </c>
      <c r="Q209" s="200">
        <f t="shared" si="47"/>
        <v>0.31467146641780241</v>
      </c>
    </row>
    <row r="210" spans="1:17" x14ac:dyDescent="0.25">
      <c r="A210" s="142" t="s">
        <v>157</v>
      </c>
      <c r="B210" s="199">
        <f t="shared" ref="B210:Q210" si="48">IF(B$131=0,0,B$131/B$112)</f>
        <v>9.9027908088476752E-2</v>
      </c>
      <c r="C210" s="199">
        <f t="shared" si="48"/>
        <v>6.358954682004038E-2</v>
      </c>
      <c r="D210" s="199">
        <f t="shared" si="48"/>
        <v>6.493606900896022E-2</v>
      </c>
      <c r="E210" s="199">
        <f t="shared" si="48"/>
        <v>9.6215924741866118E-2</v>
      </c>
      <c r="F210" s="199">
        <f t="shared" si="48"/>
        <v>8.2026388734996222E-2</v>
      </c>
      <c r="G210" s="199">
        <f t="shared" si="48"/>
        <v>0.1175806749879876</v>
      </c>
      <c r="H210" s="199">
        <f t="shared" si="48"/>
        <v>8.297376524412646E-2</v>
      </c>
      <c r="I210" s="199">
        <f t="shared" si="48"/>
        <v>0.10929181119985631</v>
      </c>
      <c r="J210" s="199">
        <f t="shared" si="48"/>
        <v>4.0744312720870535E-2</v>
      </c>
      <c r="K210" s="199">
        <f t="shared" si="48"/>
        <v>0.14510593586244216</v>
      </c>
      <c r="L210" s="199">
        <f t="shared" si="48"/>
        <v>0.10621819605416093</v>
      </c>
      <c r="M210" s="199">
        <f t="shared" si="48"/>
        <v>7.8378674970478901E-2</v>
      </c>
      <c r="N210" s="199">
        <f t="shared" si="48"/>
        <v>8.7962024647894016E-2</v>
      </c>
      <c r="O210" s="199">
        <f t="shared" si="48"/>
        <v>9.0164742771308523E-2</v>
      </c>
      <c r="P210" s="199">
        <f t="shared" si="48"/>
        <v>6.4566062001960883E-2</v>
      </c>
      <c r="Q210" s="199">
        <f t="shared" si="48"/>
        <v>6.7983840087985886E-2</v>
      </c>
    </row>
    <row r="211" spans="1:17" x14ac:dyDescent="0.25">
      <c r="A211" s="142" t="s">
        <v>156</v>
      </c>
      <c r="B211" s="199">
        <f t="shared" ref="B211:Q211" si="49">IF(B$136=0,0,B$136/B$112)</f>
        <v>0.21705525914257665</v>
      </c>
      <c r="C211" s="199">
        <f t="shared" si="49"/>
        <v>0.2609752441693618</v>
      </c>
      <c r="D211" s="199">
        <f t="shared" si="49"/>
        <v>0.26115096456125952</v>
      </c>
      <c r="E211" s="199">
        <f t="shared" si="49"/>
        <v>0.22416992200696795</v>
      </c>
      <c r="F211" s="199">
        <f t="shared" si="49"/>
        <v>0.23880999356202282</v>
      </c>
      <c r="G211" s="199">
        <f t="shared" si="49"/>
        <v>0.19889383496403712</v>
      </c>
      <c r="H211" s="199">
        <f t="shared" si="49"/>
        <v>0.23642066287618879</v>
      </c>
      <c r="I211" s="199">
        <f t="shared" si="49"/>
        <v>0.20574823393259548</v>
      </c>
      <c r="J211" s="199">
        <f t="shared" si="49"/>
        <v>0.28652098565787948</v>
      </c>
      <c r="K211" s="199">
        <f t="shared" si="49"/>
        <v>0.16387215044304024</v>
      </c>
      <c r="L211" s="199">
        <f t="shared" si="49"/>
        <v>0.2031950285898706</v>
      </c>
      <c r="M211" s="199">
        <f t="shared" si="49"/>
        <v>0.23493413609627176</v>
      </c>
      <c r="N211" s="199">
        <f t="shared" si="49"/>
        <v>0.22509955910422264</v>
      </c>
      <c r="O211" s="199">
        <f t="shared" si="49"/>
        <v>0.22161804701043181</v>
      </c>
      <c r="P211" s="199">
        <f t="shared" si="49"/>
        <v>0.2511927049922017</v>
      </c>
      <c r="Q211" s="199">
        <f t="shared" si="49"/>
        <v>0.24668762632981656</v>
      </c>
    </row>
    <row r="212" spans="1:17" x14ac:dyDescent="0.25">
      <c r="A212" s="127" t="s">
        <v>144</v>
      </c>
      <c r="B212" s="200">
        <f t="shared" ref="B212:Q212" si="50">IF(B$137=0,0,B$137/B$112)</f>
        <v>0.14732745404734987</v>
      </c>
      <c r="C212" s="200">
        <f t="shared" si="50"/>
        <v>0.14829013726596835</v>
      </c>
      <c r="D212" s="200">
        <f t="shared" si="50"/>
        <v>0.14944852848794485</v>
      </c>
      <c r="E212" s="200">
        <f t="shared" si="50"/>
        <v>0.15013948780397041</v>
      </c>
      <c r="F212" s="200">
        <f t="shared" si="50"/>
        <v>0.14857261215476758</v>
      </c>
      <c r="G212" s="200">
        <f t="shared" si="50"/>
        <v>0.15015605840253518</v>
      </c>
      <c r="H212" s="200">
        <f t="shared" si="50"/>
        <v>0.14814367835959708</v>
      </c>
      <c r="I212" s="200">
        <f t="shared" si="50"/>
        <v>0.14856236109916621</v>
      </c>
      <c r="J212" s="200">
        <f t="shared" si="50"/>
        <v>0.14651987173427905</v>
      </c>
      <c r="K212" s="200">
        <f t="shared" si="50"/>
        <v>0.14777792238495757</v>
      </c>
      <c r="L212" s="200">
        <f t="shared" si="50"/>
        <v>0.15604475611343674</v>
      </c>
      <c r="M212" s="200">
        <f t="shared" si="50"/>
        <v>0.15667578942131039</v>
      </c>
      <c r="N212" s="200">
        <f t="shared" si="50"/>
        <v>0.15361396993464996</v>
      </c>
      <c r="O212" s="200">
        <f t="shared" si="50"/>
        <v>0.15607339035536352</v>
      </c>
      <c r="P212" s="200">
        <f t="shared" si="50"/>
        <v>0.1556637155269896</v>
      </c>
      <c r="Q212" s="200">
        <f t="shared" si="50"/>
        <v>0.15716433915815259</v>
      </c>
    </row>
    <row r="213" spans="1:17" x14ac:dyDescent="0.25">
      <c r="A213" s="142" t="s">
        <v>155</v>
      </c>
      <c r="B213" s="199">
        <f t="shared" ref="B213:Q213" si="51">IF(B$138=0,0,B$138/B$112)</f>
        <v>5.3016230460261694E-2</v>
      </c>
      <c r="C213" s="199">
        <f t="shared" si="51"/>
        <v>5.1134903660608709E-2</v>
      </c>
      <c r="D213" s="199">
        <f t="shared" si="51"/>
        <v>5.147252731243461E-2</v>
      </c>
      <c r="E213" s="199">
        <f t="shared" si="51"/>
        <v>5.3590023136484886E-2</v>
      </c>
      <c r="F213" s="199">
        <f t="shared" si="51"/>
        <v>5.2333198742909579E-2</v>
      </c>
      <c r="G213" s="199">
        <f t="shared" si="51"/>
        <v>5.4970227959567006E-2</v>
      </c>
      <c r="H213" s="199">
        <f t="shared" si="51"/>
        <v>5.2145784970876366E-2</v>
      </c>
      <c r="I213" s="199">
        <f t="shared" si="51"/>
        <v>5.4015044834835206E-2</v>
      </c>
      <c r="J213" s="199">
        <f t="shared" si="51"/>
        <v>4.9320911789856196E-2</v>
      </c>
      <c r="K213" s="199">
        <f t="shared" si="51"/>
        <v>5.6557686452305057E-2</v>
      </c>
      <c r="L213" s="199">
        <f t="shared" si="51"/>
        <v>5.2990654747910898E-2</v>
      </c>
      <c r="M213" s="199">
        <f t="shared" si="51"/>
        <v>5.0945411656484106E-2</v>
      </c>
      <c r="N213" s="199">
        <f t="shared" si="51"/>
        <v>5.1740405961918368E-2</v>
      </c>
      <c r="O213" s="199">
        <f t="shared" si="51"/>
        <v>5.1770125178585723E-2</v>
      </c>
      <c r="P213" s="199">
        <f t="shared" si="51"/>
        <v>5.0001742346162795E-2</v>
      </c>
      <c r="Q213" s="199">
        <f t="shared" si="51"/>
        <v>5.0168844576405976E-2</v>
      </c>
    </row>
    <row r="214" spans="1:17" x14ac:dyDescent="0.25">
      <c r="A214" s="142" t="s">
        <v>154</v>
      </c>
      <c r="B214" s="199">
        <f t="shared" ref="B214:Q214" si="52">IF(B$142=0,0,B$142/B$112)</f>
        <v>8.1459267453646109E-2</v>
      </c>
      <c r="C214" s="199">
        <f t="shared" si="52"/>
        <v>8.1702752042700083E-2</v>
      </c>
      <c r="D214" s="199">
        <f t="shared" si="52"/>
        <v>8.2513115115961932E-2</v>
      </c>
      <c r="E214" s="199">
        <f t="shared" si="52"/>
        <v>8.3276245601283466E-2</v>
      </c>
      <c r="F214" s="199">
        <f t="shared" si="52"/>
        <v>8.2099348003580361E-2</v>
      </c>
      <c r="G214" s="199">
        <f t="shared" si="52"/>
        <v>8.3409221793781782E-2</v>
      </c>
      <c r="H214" s="199">
        <f t="shared" si="52"/>
        <v>8.199930150789371E-2</v>
      </c>
      <c r="I214" s="199">
        <f t="shared" si="52"/>
        <v>8.2364855044637794E-2</v>
      </c>
      <c r="J214" s="199">
        <f t="shared" si="52"/>
        <v>8.0233901583100994E-2</v>
      </c>
      <c r="K214" s="199">
        <f t="shared" si="52"/>
        <v>8.1517279656419861E-2</v>
      </c>
      <c r="L214" s="199">
        <f t="shared" si="52"/>
        <v>9.1022816777967683E-2</v>
      </c>
      <c r="M214" s="199">
        <f t="shared" si="52"/>
        <v>9.1819803917020701E-2</v>
      </c>
      <c r="N214" s="199">
        <f t="shared" si="52"/>
        <v>8.854530060471838E-2</v>
      </c>
      <c r="O214" s="199">
        <f t="shared" si="52"/>
        <v>9.1181143972212719E-2</v>
      </c>
      <c r="P214" s="199">
        <f t="shared" si="52"/>
        <v>9.0788720911551699E-2</v>
      </c>
      <c r="Q214" s="199">
        <f t="shared" si="52"/>
        <v>9.2388990391165368E-2</v>
      </c>
    </row>
    <row r="215" spans="1:17" x14ac:dyDescent="0.25">
      <c r="A215" s="140" t="s">
        <v>153</v>
      </c>
      <c r="B215" s="198">
        <f t="shared" ref="B215:Q215" si="53">IF(B$153=0,0,B$153/B$112)</f>
        <v>1.2851956133442049E-2</v>
      </c>
      <c r="C215" s="198">
        <f t="shared" si="53"/>
        <v>1.5452481562659586E-2</v>
      </c>
      <c r="D215" s="198">
        <f t="shared" si="53"/>
        <v>1.5462886059548299E-2</v>
      </c>
      <c r="E215" s="198">
        <f t="shared" si="53"/>
        <v>1.3273219066202069E-2</v>
      </c>
      <c r="F215" s="198">
        <f t="shared" si="53"/>
        <v>1.4140065408277657E-2</v>
      </c>
      <c r="G215" s="198">
        <f t="shared" si="53"/>
        <v>1.177660864918641E-2</v>
      </c>
      <c r="H215" s="198">
        <f t="shared" si="53"/>
        <v>1.3998591880827003E-2</v>
      </c>
      <c r="I215" s="198">
        <f t="shared" si="53"/>
        <v>1.2182461219693179E-2</v>
      </c>
      <c r="J215" s="198">
        <f t="shared" si="53"/>
        <v>1.6965058361321856E-2</v>
      </c>
      <c r="K215" s="198">
        <f t="shared" si="53"/>
        <v>9.7029562762326656E-3</v>
      </c>
      <c r="L215" s="198">
        <f t="shared" si="53"/>
        <v>1.203128458755816E-2</v>
      </c>
      <c r="M215" s="198">
        <f t="shared" si="53"/>
        <v>1.3910573847805575E-2</v>
      </c>
      <c r="N215" s="198">
        <f t="shared" si="53"/>
        <v>1.3328263368013207E-2</v>
      </c>
      <c r="O215" s="198">
        <f t="shared" si="53"/>
        <v>1.3122121204565074E-2</v>
      </c>
      <c r="P215" s="198">
        <f t="shared" si="53"/>
        <v>1.4873252269275109E-2</v>
      </c>
      <c r="Q215" s="198">
        <f t="shared" si="53"/>
        <v>1.4606504190581257E-2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128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70">
        <f>IF(B$5=0,0,B$5/NFM_fec!B$5)</f>
        <v>0</v>
      </c>
      <c r="C220" s="170">
        <f>IF(C$5=0,0,C$5/NFM_fec!C$5)</f>
        <v>0</v>
      </c>
      <c r="D220" s="170">
        <f>IF(D$5=0,0,D$5/NFM_fec!D$5)</f>
        <v>0</v>
      </c>
      <c r="E220" s="170">
        <f>IF(E$5=0,0,E$5/NFM_fec!E$5)</f>
        <v>0</v>
      </c>
      <c r="F220" s="170">
        <f>IF(F$5=0,0,F$5/NFM_fec!F$5)</f>
        <v>0</v>
      </c>
      <c r="G220" s="170">
        <f>IF(G$5=0,0,G$5/NFM_fec!G$5)</f>
        <v>0</v>
      </c>
      <c r="H220" s="170">
        <f>IF(H$5=0,0,H$5/NFM_fec!H$5)</f>
        <v>0</v>
      </c>
      <c r="I220" s="170">
        <f>IF(I$5=0,0,I$5/NFM_fec!I$5)</f>
        <v>0</v>
      </c>
      <c r="J220" s="170">
        <f>IF(J$5=0,0,J$5/NFM_fec!J$5)</f>
        <v>0</v>
      </c>
      <c r="K220" s="170">
        <f>IF(K$5=0,0,K$5/NFM_fec!K$5)</f>
        <v>0</v>
      </c>
      <c r="L220" s="170">
        <f>IF(L$5=0,0,L$5/NFM_fec!L$5)</f>
        <v>0</v>
      </c>
      <c r="M220" s="170">
        <f>IF(M$5=0,0,M$5/NFM_fec!M$5)</f>
        <v>0</v>
      </c>
      <c r="N220" s="170">
        <f>IF(N$5=0,0,N$5/NFM_fec!N$5)</f>
        <v>0</v>
      </c>
      <c r="O220" s="170">
        <f>IF(O$5=0,0,O$5/NFM_fec!O$5)</f>
        <v>0</v>
      </c>
      <c r="P220" s="170">
        <f>IF(P$5=0,0,P$5/NFM_fec!P$5)</f>
        <v>0</v>
      </c>
      <c r="Q220" s="170">
        <f>IF(Q$5=0,0,Q$5/NFM_fec!Q$5)</f>
        <v>0</v>
      </c>
    </row>
    <row r="221" spans="1:17" x14ac:dyDescent="0.25">
      <c r="A221" s="132" t="s">
        <v>83</v>
      </c>
      <c r="B221" s="169">
        <f>IF(B$6=0,0,B$6/NFM_fec!B$6)</f>
        <v>0</v>
      </c>
      <c r="C221" s="169">
        <f>IF(C$6=0,0,C$6/NFM_fec!C$6)</f>
        <v>0</v>
      </c>
      <c r="D221" s="169">
        <f>IF(D$6=0,0,D$6/NFM_fec!D$6)</f>
        <v>0</v>
      </c>
      <c r="E221" s="169">
        <f>IF(E$6=0,0,E$6/NFM_fec!E$6)</f>
        <v>0</v>
      </c>
      <c r="F221" s="169">
        <f>IF(F$6=0,0,F$6/NFM_fec!F$6)</f>
        <v>0</v>
      </c>
      <c r="G221" s="169">
        <f>IF(G$6=0,0,G$6/NFM_fec!G$6)</f>
        <v>0</v>
      </c>
      <c r="H221" s="169">
        <f>IF(H$6=0,0,H$6/NFM_fec!H$6)</f>
        <v>0</v>
      </c>
      <c r="I221" s="169">
        <f>IF(I$6=0,0,I$6/NFM_fec!I$6)</f>
        <v>0</v>
      </c>
      <c r="J221" s="169">
        <f>IF(J$6=0,0,J$6/NFM_fec!J$6)</f>
        <v>0</v>
      </c>
      <c r="K221" s="169">
        <f>IF(K$6=0,0,K$6/NFM_fec!K$6)</f>
        <v>0</v>
      </c>
      <c r="L221" s="169">
        <f>IF(L$6=0,0,L$6/NFM_fec!L$6)</f>
        <v>0</v>
      </c>
      <c r="M221" s="169">
        <f>IF(M$6=0,0,M$6/NFM_fec!M$6)</f>
        <v>0</v>
      </c>
      <c r="N221" s="169">
        <f>IF(N$6=0,0,N$6/NFM_fec!N$6)</f>
        <v>0</v>
      </c>
      <c r="O221" s="169">
        <f>IF(O$6=0,0,O$6/NFM_fec!O$6)</f>
        <v>0</v>
      </c>
      <c r="P221" s="169">
        <f>IF(P$6=0,0,P$6/NFM_fec!P$6)</f>
        <v>0</v>
      </c>
      <c r="Q221" s="169">
        <f>IF(Q$6=0,0,Q$6/NFM_fec!Q$6)</f>
        <v>0</v>
      </c>
    </row>
    <row r="222" spans="1:17" x14ac:dyDescent="0.25">
      <c r="A222" s="76" t="s">
        <v>82</v>
      </c>
      <c r="B222" s="168">
        <f>IF(B$7=0,0,B$7/NFM_fec!B$7)</f>
        <v>0</v>
      </c>
      <c r="C222" s="168">
        <f>IF(C$7=0,0,C$7/NFM_fec!C$7)</f>
        <v>0</v>
      </c>
      <c r="D222" s="168">
        <f>IF(D$7=0,0,D$7/NFM_fec!D$7)</f>
        <v>0</v>
      </c>
      <c r="E222" s="168">
        <f>IF(E$7=0,0,E$7/NFM_fec!E$7)</f>
        <v>0</v>
      </c>
      <c r="F222" s="168">
        <f>IF(F$7=0,0,F$7/NFM_fec!F$7)</f>
        <v>0</v>
      </c>
      <c r="G222" s="168">
        <f>IF(G$7=0,0,G$7/NFM_fec!G$7)</f>
        <v>0</v>
      </c>
      <c r="H222" s="168">
        <f>IF(H$7=0,0,H$7/NFM_fec!H$7)</f>
        <v>0</v>
      </c>
      <c r="I222" s="168">
        <f>IF(I$7=0,0,I$7/NFM_fec!I$7)</f>
        <v>0</v>
      </c>
      <c r="J222" s="168">
        <f>IF(J$7=0,0,J$7/NFM_fec!J$7)</f>
        <v>0</v>
      </c>
      <c r="K222" s="168">
        <f>IF(K$7=0,0,K$7/NFM_fec!K$7)</f>
        <v>0</v>
      </c>
      <c r="L222" s="168">
        <f>IF(L$7=0,0,L$7/NFM_fec!L$7)</f>
        <v>0</v>
      </c>
      <c r="M222" s="168">
        <f>IF(M$7=0,0,M$7/NFM_fec!M$7)</f>
        <v>0</v>
      </c>
      <c r="N222" s="168">
        <f>IF(N$7=0,0,N$7/NFM_fec!N$7)</f>
        <v>0</v>
      </c>
      <c r="O222" s="168">
        <f>IF(O$7=0,0,O$7/NFM_fec!O$7)</f>
        <v>0</v>
      </c>
      <c r="P222" s="168">
        <f>IF(P$7=0,0,P$7/NFM_fec!P$7)</f>
        <v>0</v>
      </c>
      <c r="Q222" s="168">
        <f>IF(Q$7=0,0,Q$7/NFM_fec!Q$7)</f>
        <v>0</v>
      </c>
    </row>
    <row r="223" spans="1:17" x14ac:dyDescent="0.25">
      <c r="A223" s="76" t="s">
        <v>81</v>
      </c>
      <c r="B223" s="168">
        <f>IF(B$8=0,0,B$8/NFM_fec!B$8)</f>
        <v>0</v>
      </c>
      <c r="C223" s="168">
        <f>IF(C$8=0,0,C$8/NFM_fec!C$8)</f>
        <v>0</v>
      </c>
      <c r="D223" s="168">
        <f>IF(D$8=0,0,D$8/NFM_fec!D$8)</f>
        <v>0</v>
      </c>
      <c r="E223" s="168">
        <f>IF(E$8=0,0,E$8/NFM_fec!E$8)</f>
        <v>0</v>
      </c>
      <c r="F223" s="168">
        <f>IF(F$8=0,0,F$8/NFM_fec!F$8)</f>
        <v>0</v>
      </c>
      <c r="G223" s="168">
        <f>IF(G$8=0,0,G$8/NFM_fec!G$8)</f>
        <v>0</v>
      </c>
      <c r="H223" s="168">
        <f>IF(H$8=0,0,H$8/NFM_fec!H$8)</f>
        <v>0</v>
      </c>
      <c r="I223" s="168">
        <f>IF(I$8=0,0,I$8/NFM_fec!I$8)</f>
        <v>0</v>
      </c>
      <c r="J223" s="168">
        <f>IF(J$8=0,0,J$8/NFM_fec!J$8)</f>
        <v>0</v>
      </c>
      <c r="K223" s="168">
        <f>IF(K$8=0,0,K$8/NFM_fec!K$8)</f>
        <v>0</v>
      </c>
      <c r="L223" s="168">
        <f>IF(L$8=0,0,L$8/NFM_fec!L$8)</f>
        <v>0</v>
      </c>
      <c r="M223" s="168">
        <f>IF(M$8=0,0,M$8/NFM_fec!M$8)</f>
        <v>0</v>
      </c>
      <c r="N223" s="168">
        <f>IF(N$8=0,0,N$8/NFM_fec!N$8)</f>
        <v>0</v>
      </c>
      <c r="O223" s="168">
        <f>IF(O$8=0,0,O$8/NFM_fec!O$8)</f>
        <v>0</v>
      </c>
      <c r="P223" s="168">
        <f>IF(P$8=0,0,P$8/NFM_fec!P$8)</f>
        <v>0</v>
      </c>
      <c r="Q223" s="168">
        <f>IF(Q$8=0,0,Q$8/NFM_fec!Q$8)</f>
        <v>0</v>
      </c>
    </row>
    <row r="224" spans="1:17" x14ac:dyDescent="0.25">
      <c r="A224" s="76" t="s">
        <v>80</v>
      </c>
      <c r="B224" s="168">
        <f>IF(B$9=0,0,B$9/NFM_fec!B$9)</f>
        <v>0</v>
      </c>
      <c r="C224" s="168">
        <f>IF(C$9=0,0,C$9/NFM_fec!C$9)</f>
        <v>0</v>
      </c>
      <c r="D224" s="168">
        <f>IF(D$9=0,0,D$9/NFM_fec!D$9)</f>
        <v>0</v>
      </c>
      <c r="E224" s="168">
        <f>IF(E$9=0,0,E$9/NFM_fec!E$9)</f>
        <v>0</v>
      </c>
      <c r="F224" s="168">
        <f>IF(F$9=0,0,F$9/NFM_fec!F$9)</f>
        <v>0</v>
      </c>
      <c r="G224" s="168">
        <f>IF(G$9=0,0,G$9/NFM_fec!G$9)</f>
        <v>0</v>
      </c>
      <c r="H224" s="168">
        <f>IF(H$9=0,0,H$9/NFM_fec!H$9)</f>
        <v>0</v>
      </c>
      <c r="I224" s="168">
        <f>IF(I$9=0,0,I$9/NFM_fec!I$9)</f>
        <v>0</v>
      </c>
      <c r="J224" s="168">
        <f>IF(J$9=0,0,J$9/NFM_fec!J$9)</f>
        <v>0</v>
      </c>
      <c r="K224" s="168">
        <f>IF(K$9=0,0,K$9/NFM_fec!K$9)</f>
        <v>0</v>
      </c>
      <c r="L224" s="168">
        <f>IF(L$9=0,0,L$9/NFM_fec!L$9)</f>
        <v>0</v>
      </c>
      <c r="M224" s="168">
        <f>IF(M$9=0,0,M$9/NFM_fec!M$9)</f>
        <v>0</v>
      </c>
      <c r="N224" s="168">
        <f>IF(N$9=0,0,N$9/NFM_fec!N$9)</f>
        <v>0</v>
      </c>
      <c r="O224" s="168">
        <f>IF(O$9=0,0,O$9/NFM_fec!O$9)</f>
        <v>0</v>
      </c>
      <c r="P224" s="168">
        <f>IF(P$9=0,0,P$9/NFM_fec!P$9)</f>
        <v>0</v>
      </c>
      <c r="Q224" s="168">
        <f>IF(Q$9=0,0,Q$9/NFM_fec!Q$9)</f>
        <v>0</v>
      </c>
    </row>
    <row r="225" spans="1:17" x14ac:dyDescent="0.25">
      <c r="A225" s="129" t="s">
        <v>79</v>
      </c>
      <c r="B225" s="167">
        <f>IF(B$10=0,0,B$10/NFM_fec!B$10)</f>
        <v>0</v>
      </c>
      <c r="C225" s="167">
        <f>IF(C$10=0,0,C$10/NFM_fec!C$10)</f>
        <v>0</v>
      </c>
      <c r="D225" s="167">
        <f>IF(D$10=0,0,D$10/NFM_fec!D$10)</f>
        <v>0</v>
      </c>
      <c r="E225" s="167">
        <f>IF(E$10=0,0,E$10/NFM_fec!E$10)</f>
        <v>0</v>
      </c>
      <c r="F225" s="167">
        <f>IF(F$10=0,0,F$10/NFM_fec!F$10)</f>
        <v>0</v>
      </c>
      <c r="G225" s="167">
        <f>IF(G$10=0,0,G$10/NFM_fec!G$10)</f>
        <v>0</v>
      </c>
      <c r="H225" s="167">
        <f>IF(H$10=0,0,H$10/NFM_fec!H$10)</f>
        <v>0</v>
      </c>
      <c r="I225" s="167">
        <f>IF(I$10=0,0,I$10/NFM_fec!I$10)</f>
        <v>0</v>
      </c>
      <c r="J225" s="167">
        <f>IF(J$10=0,0,J$10/NFM_fec!J$10)</f>
        <v>0</v>
      </c>
      <c r="K225" s="167">
        <f>IF(K$10=0,0,K$10/NFM_fec!K$10)</f>
        <v>0</v>
      </c>
      <c r="L225" s="167">
        <f>IF(L$10=0,0,L$10/NFM_fec!L$10)</f>
        <v>0</v>
      </c>
      <c r="M225" s="167">
        <f>IF(M$10=0,0,M$10/NFM_fec!M$10)</f>
        <v>0</v>
      </c>
      <c r="N225" s="167">
        <f>IF(N$10=0,0,N$10/NFM_fec!N$10)</f>
        <v>0</v>
      </c>
      <c r="O225" s="167">
        <f>IF(O$10=0,0,O$10/NFM_fec!O$10)</f>
        <v>0</v>
      </c>
      <c r="P225" s="167">
        <f>IF(P$10=0,0,P$10/NFM_fec!P$10)</f>
        <v>0</v>
      </c>
      <c r="Q225" s="167">
        <f>IF(Q$10=0,0,Q$10/NFM_fec!Q$10)</f>
        <v>0</v>
      </c>
    </row>
    <row r="226" spans="1:17" x14ac:dyDescent="0.25">
      <c r="A226" s="127" t="s">
        <v>152</v>
      </c>
      <c r="B226" s="166">
        <f>IF(B$15=0,0,B$15/NFM_fec!B$15)</f>
        <v>0</v>
      </c>
      <c r="C226" s="166">
        <f>IF(C$15=0,0,C$15/NFM_fec!C$15)</f>
        <v>0</v>
      </c>
      <c r="D226" s="166">
        <f>IF(D$15=0,0,D$15/NFM_fec!D$15)</f>
        <v>0</v>
      </c>
      <c r="E226" s="166">
        <f>IF(E$15=0,0,E$15/NFM_fec!E$15)</f>
        <v>0</v>
      </c>
      <c r="F226" s="166">
        <f>IF(F$15=0,0,F$15/NFM_fec!F$15)</f>
        <v>0</v>
      </c>
      <c r="G226" s="166">
        <f>IF(G$15=0,0,G$15/NFM_fec!G$15)</f>
        <v>0</v>
      </c>
      <c r="H226" s="166">
        <f>IF(H$15=0,0,H$15/NFM_fec!H$15)</f>
        <v>0</v>
      </c>
      <c r="I226" s="166">
        <f>IF(I$15=0,0,I$15/NFM_fec!I$15)</f>
        <v>0</v>
      </c>
      <c r="J226" s="166">
        <f>IF(J$15=0,0,J$15/NFM_fec!J$15)</f>
        <v>0</v>
      </c>
      <c r="K226" s="166">
        <f>IF(K$15=0,0,K$15/NFM_fec!K$15)</f>
        <v>0</v>
      </c>
      <c r="L226" s="166">
        <f>IF(L$15=0,0,L$15/NFM_fec!L$15)</f>
        <v>0</v>
      </c>
      <c r="M226" s="166">
        <f>IF(M$15=0,0,M$15/NFM_fec!M$15)</f>
        <v>0</v>
      </c>
      <c r="N226" s="166">
        <f>IF(N$15=0,0,N$15/NFM_fec!N$15)</f>
        <v>0</v>
      </c>
      <c r="O226" s="166">
        <f>IF(O$15=0,0,O$15/NFM_fec!O$15)</f>
        <v>0</v>
      </c>
      <c r="P226" s="166">
        <f>IF(P$15=0,0,P$15/NFM_fec!P$15)</f>
        <v>0</v>
      </c>
      <c r="Q226" s="166">
        <f>IF(Q$15=0,0,Q$15/NFM_fec!Q$15)</f>
        <v>0</v>
      </c>
    </row>
    <row r="227" spans="1:17" x14ac:dyDescent="0.25">
      <c r="A227" s="72" t="s">
        <v>151</v>
      </c>
      <c r="B227" s="165">
        <f>IF(B$26=0,0,B$26/NFM_fec!B$26)</f>
        <v>0</v>
      </c>
      <c r="C227" s="165">
        <f>IF(C$26=0,0,C$26/NFM_fec!C$26)</f>
        <v>0</v>
      </c>
      <c r="D227" s="165">
        <f>IF(D$26=0,0,D$26/NFM_fec!D$26)</f>
        <v>0</v>
      </c>
      <c r="E227" s="165">
        <f>IF(E$26=0,0,E$26/NFM_fec!E$26)</f>
        <v>0</v>
      </c>
      <c r="F227" s="165">
        <f>IF(F$26=0,0,F$26/NFM_fec!F$26)</f>
        <v>0</v>
      </c>
      <c r="G227" s="165">
        <f>IF(G$26=0,0,G$26/NFM_fec!G$26)</f>
        <v>0</v>
      </c>
      <c r="H227" s="165">
        <f>IF(H$26=0,0,H$26/NFM_fec!H$26)</f>
        <v>0</v>
      </c>
      <c r="I227" s="165">
        <f>IF(I$26=0,0,I$26/NFM_fec!I$26)</f>
        <v>0</v>
      </c>
      <c r="J227" s="165">
        <f>IF(J$26=0,0,J$26/NFM_fec!J$26)</f>
        <v>0</v>
      </c>
      <c r="K227" s="165">
        <f>IF(K$26=0,0,K$26/NFM_fec!K$26)</f>
        <v>0</v>
      </c>
      <c r="L227" s="165">
        <f>IF(L$26=0,0,L$26/NFM_fec!L$26)</f>
        <v>0</v>
      </c>
      <c r="M227" s="165">
        <f>IF(M$26=0,0,M$26/NFM_fec!M$26)</f>
        <v>0</v>
      </c>
      <c r="N227" s="165">
        <f>IF(N$26=0,0,N$26/NFM_fec!N$26)</f>
        <v>0</v>
      </c>
      <c r="O227" s="165">
        <f>IF(O$26=0,0,O$26/NFM_fec!O$26)</f>
        <v>0</v>
      </c>
      <c r="P227" s="165">
        <f>IF(P$26=0,0,P$26/NFM_fec!P$26)</f>
        <v>0</v>
      </c>
      <c r="Q227" s="165">
        <f>IF(Q$26=0,0,Q$26/NFM_fec!Q$26)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70">
        <f>IF(B$33=0,0,B$33/NFM_fec!B$33)</f>
        <v>0</v>
      </c>
      <c r="C229" s="170">
        <f>IF(C$33=0,0,C$33/NFM_fec!C$33)</f>
        <v>0</v>
      </c>
      <c r="D229" s="170">
        <f>IF(D$33=0,0,D$33/NFM_fec!D$33)</f>
        <v>0</v>
      </c>
      <c r="E229" s="170">
        <f>IF(E$33=0,0,E$33/NFM_fec!E$33)</f>
        <v>0</v>
      </c>
      <c r="F229" s="170">
        <f>IF(F$33=0,0,F$33/NFM_fec!F$33)</f>
        <v>0</v>
      </c>
      <c r="G229" s="170">
        <f>IF(G$33=0,0,G$33/NFM_fec!G$33)</f>
        <v>0</v>
      </c>
      <c r="H229" s="170">
        <f>IF(H$33=0,0,H$33/NFM_fec!H$33)</f>
        <v>0</v>
      </c>
      <c r="I229" s="170">
        <f>IF(I$33=0,0,I$33/NFM_fec!I$33)</f>
        <v>0</v>
      </c>
      <c r="J229" s="170">
        <f>IF(J$33=0,0,J$33/NFM_fec!J$33)</f>
        <v>0</v>
      </c>
      <c r="K229" s="170">
        <f>IF(K$33=0,0,K$33/NFM_fec!K$33)</f>
        <v>0</v>
      </c>
      <c r="L229" s="170">
        <f>IF(L$33=0,0,L$33/NFM_fec!L$33)</f>
        <v>0</v>
      </c>
      <c r="M229" s="170">
        <f>IF(M$33=0,0,M$33/NFM_fec!M$33)</f>
        <v>0</v>
      </c>
      <c r="N229" s="170">
        <f>IF(N$33=0,0,N$33/NFM_fec!N$33)</f>
        <v>0</v>
      </c>
      <c r="O229" s="170">
        <f>IF(O$33=0,0,O$33/NFM_fec!O$33)</f>
        <v>0</v>
      </c>
      <c r="P229" s="170">
        <f>IF(P$33=0,0,P$33/NFM_fec!P$33)</f>
        <v>0</v>
      </c>
      <c r="Q229" s="170">
        <f>IF(Q$33=0,0,Q$33/NFM_fec!Q$33)</f>
        <v>0</v>
      </c>
    </row>
    <row r="230" spans="1:17" x14ac:dyDescent="0.25">
      <c r="A230" s="132" t="s">
        <v>83</v>
      </c>
      <c r="B230" s="169">
        <f>IF(B$34=0,0,B$34/NFM_fec!B$34)</f>
        <v>0</v>
      </c>
      <c r="C230" s="169">
        <f>IF(C$34=0,0,C$34/NFM_fec!C$34)</f>
        <v>0</v>
      </c>
      <c r="D230" s="169">
        <f>IF(D$34=0,0,D$34/NFM_fec!D$34)</f>
        <v>0</v>
      </c>
      <c r="E230" s="169">
        <f>IF(E$34=0,0,E$34/NFM_fec!E$34)</f>
        <v>0</v>
      </c>
      <c r="F230" s="169">
        <f>IF(F$34=0,0,F$34/NFM_fec!F$34)</f>
        <v>0</v>
      </c>
      <c r="G230" s="169">
        <f>IF(G$34=0,0,G$34/NFM_fec!G$34)</f>
        <v>0</v>
      </c>
      <c r="H230" s="169">
        <f>IF(H$34=0,0,H$34/NFM_fec!H$34)</f>
        <v>0</v>
      </c>
      <c r="I230" s="169">
        <f>IF(I$34=0,0,I$34/NFM_fec!I$34)</f>
        <v>0</v>
      </c>
      <c r="J230" s="169">
        <f>IF(J$34=0,0,J$34/NFM_fec!J$34)</f>
        <v>0</v>
      </c>
      <c r="K230" s="169">
        <f>IF(K$34=0,0,K$34/NFM_fec!K$34)</f>
        <v>0</v>
      </c>
      <c r="L230" s="169">
        <f>IF(L$34=0,0,L$34/NFM_fec!L$34)</f>
        <v>0</v>
      </c>
      <c r="M230" s="169">
        <f>IF(M$34=0,0,M$34/NFM_fec!M$34)</f>
        <v>0</v>
      </c>
      <c r="N230" s="169">
        <f>IF(N$34=0,0,N$34/NFM_fec!N$34)</f>
        <v>0</v>
      </c>
      <c r="O230" s="169">
        <f>IF(O$34=0,0,O$34/NFM_fec!O$34)</f>
        <v>0</v>
      </c>
      <c r="P230" s="169">
        <f>IF(P$34=0,0,P$34/NFM_fec!P$34)</f>
        <v>0</v>
      </c>
      <c r="Q230" s="169">
        <f>IF(Q$34=0,0,Q$34/NFM_fec!Q$34)</f>
        <v>0</v>
      </c>
    </row>
    <row r="231" spans="1:17" x14ac:dyDescent="0.25">
      <c r="A231" s="76" t="s">
        <v>82</v>
      </c>
      <c r="B231" s="168">
        <f>IF(B$35=0,0,B$35/NFM_fec!B$35)</f>
        <v>0</v>
      </c>
      <c r="C231" s="168">
        <f>IF(C$35=0,0,C$35/NFM_fec!C$35)</f>
        <v>0</v>
      </c>
      <c r="D231" s="168">
        <f>IF(D$35=0,0,D$35/NFM_fec!D$35)</f>
        <v>0</v>
      </c>
      <c r="E231" s="168">
        <f>IF(E$35=0,0,E$35/NFM_fec!E$35)</f>
        <v>0</v>
      </c>
      <c r="F231" s="168">
        <f>IF(F$35=0,0,F$35/NFM_fec!F$35)</f>
        <v>0</v>
      </c>
      <c r="G231" s="168">
        <f>IF(G$35=0,0,G$35/NFM_fec!G$35)</f>
        <v>0</v>
      </c>
      <c r="H231" s="168">
        <f>IF(H$35=0,0,H$35/NFM_fec!H$35)</f>
        <v>0</v>
      </c>
      <c r="I231" s="168">
        <f>IF(I$35=0,0,I$35/NFM_fec!I$35)</f>
        <v>0</v>
      </c>
      <c r="J231" s="168">
        <f>IF(J$35=0,0,J$35/NFM_fec!J$35)</f>
        <v>0</v>
      </c>
      <c r="K231" s="168">
        <f>IF(K$35=0,0,K$35/NFM_fec!K$35)</f>
        <v>0</v>
      </c>
      <c r="L231" s="168">
        <f>IF(L$35=0,0,L$35/NFM_fec!L$35)</f>
        <v>0</v>
      </c>
      <c r="M231" s="168">
        <f>IF(M$35=0,0,M$35/NFM_fec!M$35)</f>
        <v>0</v>
      </c>
      <c r="N231" s="168">
        <f>IF(N$35=0,0,N$35/NFM_fec!N$35)</f>
        <v>0</v>
      </c>
      <c r="O231" s="168">
        <f>IF(O$35=0,0,O$35/NFM_fec!O$35)</f>
        <v>0</v>
      </c>
      <c r="P231" s="168">
        <f>IF(P$35=0,0,P$35/NFM_fec!P$35)</f>
        <v>0</v>
      </c>
      <c r="Q231" s="168">
        <f>IF(Q$35=0,0,Q$35/NFM_fec!Q$35)</f>
        <v>0</v>
      </c>
    </row>
    <row r="232" spans="1:17" x14ac:dyDescent="0.25">
      <c r="A232" s="76" t="s">
        <v>81</v>
      </c>
      <c r="B232" s="168">
        <f>IF(B$36=0,0,B$36/NFM_fec!B$36)</f>
        <v>0</v>
      </c>
      <c r="C232" s="168">
        <f>IF(C$36=0,0,C$36/NFM_fec!C$36)</f>
        <v>0</v>
      </c>
      <c r="D232" s="168">
        <f>IF(D$36=0,0,D$36/NFM_fec!D$36)</f>
        <v>0</v>
      </c>
      <c r="E232" s="168">
        <f>IF(E$36=0,0,E$36/NFM_fec!E$36)</f>
        <v>0</v>
      </c>
      <c r="F232" s="168">
        <f>IF(F$36=0,0,F$36/NFM_fec!F$36)</f>
        <v>0</v>
      </c>
      <c r="G232" s="168">
        <f>IF(G$36=0,0,G$36/NFM_fec!G$36)</f>
        <v>0</v>
      </c>
      <c r="H232" s="168">
        <f>IF(H$36=0,0,H$36/NFM_fec!H$36)</f>
        <v>0</v>
      </c>
      <c r="I232" s="168">
        <f>IF(I$36=0,0,I$36/NFM_fec!I$36)</f>
        <v>0</v>
      </c>
      <c r="J232" s="168">
        <f>IF(J$36=0,0,J$36/NFM_fec!J$36)</f>
        <v>0</v>
      </c>
      <c r="K232" s="168">
        <f>IF(K$36=0,0,K$36/NFM_fec!K$36)</f>
        <v>0</v>
      </c>
      <c r="L232" s="168">
        <f>IF(L$36=0,0,L$36/NFM_fec!L$36)</f>
        <v>0</v>
      </c>
      <c r="M232" s="168">
        <f>IF(M$36=0,0,M$36/NFM_fec!M$36)</f>
        <v>0</v>
      </c>
      <c r="N232" s="168">
        <f>IF(N$36=0,0,N$36/NFM_fec!N$36)</f>
        <v>0</v>
      </c>
      <c r="O232" s="168">
        <f>IF(O$36=0,0,O$36/NFM_fec!O$36)</f>
        <v>0</v>
      </c>
      <c r="P232" s="168">
        <f>IF(P$36=0,0,P$36/NFM_fec!P$36)</f>
        <v>0</v>
      </c>
      <c r="Q232" s="168">
        <f>IF(Q$36=0,0,Q$36/NFM_fec!Q$36)</f>
        <v>0</v>
      </c>
    </row>
    <row r="233" spans="1:17" x14ac:dyDescent="0.25">
      <c r="A233" s="76" t="s">
        <v>80</v>
      </c>
      <c r="B233" s="168">
        <f>IF(B$37=0,0,B$37/NFM_fec!B$37)</f>
        <v>0</v>
      </c>
      <c r="C233" s="168">
        <f>IF(C$37=0,0,C$37/NFM_fec!C$37)</f>
        <v>0</v>
      </c>
      <c r="D233" s="168">
        <f>IF(D$37=0,0,D$37/NFM_fec!D$37)</f>
        <v>0</v>
      </c>
      <c r="E233" s="168">
        <f>IF(E$37=0,0,E$37/NFM_fec!E$37)</f>
        <v>0</v>
      </c>
      <c r="F233" s="168">
        <f>IF(F$37=0,0,F$37/NFM_fec!F$37)</f>
        <v>0</v>
      </c>
      <c r="G233" s="168">
        <f>IF(G$37=0,0,G$37/NFM_fec!G$37)</f>
        <v>0</v>
      </c>
      <c r="H233" s="168">
        <f>IF(H$37=0,0,H$37/NFM_fec!H$37)</f>
        <v>0</v>
      </c>
      <c r="I233" s="168">
        <f>IF(I$37=0,0,I$37/NFM_fec!I$37)</f>
        <v>0</v>
      </c>
      <c r="J233" s="168">
        <f>IF(J$37=0,0,J$37/NFM_fec!J$37)</f>
        <v>0</v>
      </c>
      <c r="K233" s="168">
        <f>IF(K$37=0,0,K$37/NFM_fec!K$37)</f>
        <v>0</v>
      </c>
      <c r="L233" s="168">
        <f>IF(L$37=0,0,L$37/NFM_fec!L$37)</f>
        <v>0</v>
      </c>
      <c r="M233" s="168">
        <f>IF(M$37=0,0,M$37/NFM_fec!M$37)</f>
        <v>0</v>
      </c>
      <c r="N233" s="168">
        <f>IF(N$37=0,0,N$37/NFM_fec!N$37)</f>
        <v>0</v>
      </c>
      <c r="O233" s="168">
        <f>IF(O$37=0,0,O$37/NFM_fec!O$37)</f>
        <v>0</v>
      </c>
      <c r="P233" s="168">
        <f>IF(P$37=0,0,P$37/NFM_fec!P$37)</f>
        <v>0</v>
      </c>
      <c r="Q233" s="168">
        <f>IF(Q$37=0,0,Q$37/NFM_fec!Q$37)</f>
        <v>0</v>
      </c>
    </row>
    <row r="234" spans="1:17" x14ac:dyDescent="0.25">
      <c r="A234" s="129" t="s">
        <v>79</v>
      </c>
      <c r="B234" s="167">
        <f>IF(B$38=0,0,B$38/NFM_fec!B$38)</f>
        <v>0</v>
      </c>
      <c r="C234" s="167">
        <f>IF(C$38=0,0,C$38/NFM_fec!C$38)</f>
        <v>0</v>
      </c>
      <c r="D234" s="167">
        <f>IF(D$38=0,0,D$38/NFM_fec!D$38)</f>
        <v>0</v>
      </c>
      <c r="E234" s="167">
        <f>IF(E$38=0,0,E$38/NFM_fec!E$38)</f>
        <v>0</v>
      </c>
      <c r="F234" s="167">
        <f>IF(F$38=0,0,F$38/NFM_fec!F$38)</f>
        <v>0</v>
      </c>
      <c r="G234" s="167">
        <f>IF(G$38=0,0,G$38/NFM_fec!G$38)</f>
        <v>0</v>
      </c>
      <c r="H234" s="167">
        <f>IF(H$38=0,0,H$38/NFM_fec!H$38)</f>
        <v>0</v>
      </c>
      <c r="I234" s="167">
        <f>IF(I$38=0,0,I$38/NFM_fec!I$38)</f>
        <v>0</v>
      </c>
      <c r="J234" s="167">
        <f>IF(J$38=0,0,J$38/NFM_fec!J$38)</f>
        <v>0</v>
      </c>
      <c r="K234" s="167">
        <f>IF(K$38=0,0,K$38/NFM_fec!K$38)</f>
        <v>0</v>
      </c>
      <c r="L234" s="167">
        <f>IF(L$38=0,0,L$38/NFM_fec!L$38)</f>
        <v>0</v>
      </c>
      <c r="M234" s="167">
        <f>IF(M$38=0,0,M$38/NFM_fec!M$38)</f>
        <v>0</v>
      </c>
      <c r="N234" s="167">
        <f>IF(N$38=0,0,N$38/NFM_fec!N$38)</f>
        <v>0</v>
      </c>
      <c r="O234" s="167">
        <f>IF(O$38=0,0,O$38/NFM_fec!O$38)</f>
        <v>0</v>
      </c>
      <c r="P234" s="167">
        <f>IF(P$38=0,0,P$38/NFM_fec!P$38)</f>
        <v>0</v>
      </c>
      <c r="Q234" s="167">
        <f>IF(Q$38=0,0,Q$38/NFM_fec!Q$38)</f>
        <v>0</v>
      </c>
    </row>
    <row r="235" spans="1:17" x14ac:dyDescent="0.25">
      <c r="A235" s="127" t="s">
        <v>150</v>
      </c>
      <c r="B235" s="166">
        <f>IF(B$43=0,0,B$43/NFM_fec!B$43)</f>
        <v>0</v>
      </c>
      <c r="C235" s="166">
        <f>IF(C$43=0,0,C$43/NFM_fec!C$43)</f>
        <v>0</v>
      </c>
      <c r="D235" s="166">
        <f>IF(D$43=0,0,D$43/NFM_fec!D$43)</f>
        <v>0</v>
      </c>
      <c r="E235" s="166">
        <f>IF(E$43=0,0,E$43/NFM_fec!E$43)</f>
        <v>0</v>
      </c>
      <c r="F235" s="166">
        <f>IF(F$43=0,0,F$43/NFM_fec!F$43)</f>
        <v>0</v>
      </c>
      <c r="G235" s="166">
        <f>IF(G$43=0,0,G$43/NFM_fec!G$43)</f>
        <v>0</v>
      </c>
      <c r="H235" s="166">
        <f>IF(H$43=0,0,H$43/NFM_fec!H$43)</f>
        <v>0</v>
      </c>
      <c r="I235" s="166">
        <f>IF(I$43=0,0,I$43/NFM_fec!I$43)</f>
        <v>0</v>
      </c>
      <c r="J235" s="166">
        <f>IF(J$43=0,0,J$43/NFM_fec!J$43)</f>
        <v>0</v>
      </c>
      <c r="K235" s="166">
        <f>IF(K$43=0,0,K$43/NFM_fec!K$43)</f>
        <v>0</v>
      </c>
      <c r="L235" s="166">
        <f>IF(L$43=0,0,L$43/NFM_fec!L$43)</f>
        <v>0</v>
      </c>
      <c r="M235" s="166">
        <f>IF(M$43=0,0,M$43/NFM_fec!M$43)</f>
        <v>0</v>
      </c>
      <c r="N235" s="166">
        <f>IF(N$43=0,0,N$43/NFM_fec!N$43)</f>
        <v>0</v>
      </c>
      <c r="O235" s="166">
        <f>IF(O$43=0,0,O$43/NFM_fec!O$43)</f>
        <v>0</v>
      </c>
      <c r="P235" s="166">
        <f>IF(P$43=0,0,P$43/NFM_fec!P$43)</f>
        <v>0</v>
      </c>
      <c r="Q235" s="166">
        <f>IF(Q$43=0,0,Q$43/NFM_fec!Q$43)</f>
        <v>0</v>
      </c>
    </row>
    <row r="236" spans="1:17" x14ac:dyDescent="0.25">
      <c r="A236" s="127" t="s">
        <v>148</v>
      </c>
      <c r="B236" s="166">
        <f>IF(B$44=0,0,B$44/NFM_fec!B$44)</f>
        <v>0</v>
      </c>
      <c r="C236" s="166">
        <f>IF(C$44=0,0,C$44/NFM_fec!C$44)</f>
        <v>0</v>
      </c>
      <c r="D236" s="166">
        <f>IF(D$44=0,0,D$44/NFM_fec!D$44)</f>
        <v>0</v>
      </c>
      <c r="E236" s="166">
        <f>IF(E$44=0,0,E$44/NFM_fec!E$44)</f>
        <v>0</v>
      </c>
      <c r="F236" s="166">
        <f>IF(F$44=0,0,F$44/NFM_fec!F$44)</f>
        <v>0</v>
      </c>
      <c r="G236" s="166">
        <f>IF(G$44=0,0,G$44/NFM_fec!G$44)</f>
        <v>0</v>
      </c>
      <c r="H236" s="166">
        <f>IF(H$44=0,0,H$44/NFM_fec!H$44)</f>
        <v>0</v>
      </c>
      <c r="I236" s="166">
        <f>IF(I$44=0,0,I$44/NFM_fec!I$44)</f>
        <v>0</v>
      </c>
      <c r="J236" s="166">
        <f>IF(J$44=0,0,J$44/NFM_fec!J$44)</f>
        <v>0</v>
      </c>
      <c r="K236" s="166">
        <f>IF(K$44=0,0,K$44/NFM_fec!K$44)</f>
        <v>0</v>
      </c>
      <c r="L236" s="166">
        <f>IF(L$44=0,0,L$44/NFM_fec!L$44)</f>
        <v>0</v>
      </c>
      <c r="M236" s="166">
        <f>IF(M$44=0,0,M$44/NFM_fec!M$44)</f>
        <v>0</v>
      </c>
      <c r="N236" s="166">
        <f>IF(N$44=0,0,N$44/NFM_fec!N$44)</f>
        <v>0</v>
      </c>
      <c r="O236" s="166">
        <f>IF(O$44=0,0,O$44/NFM_fec!O$44)</f>
        <v>0</v>
      </c>
      <c r="P236" s="166">
        <f>IF(P$44=0,0,P$44/NFM_fec!P$44)</f>
        <v>0</v>
      </c>
      <c r="Q236" s="166">
        <f>IF(Q$44=0,0,Q$44/NFM_fec!Q$44)</f>
        <v>0</v>
      </c>
    </row>
    <row r="237" spans="1:17" x14ac:dyDescent="0.25">
      <c r="A237" s="72" t="s">
        <v>147</v>
      </c>
      <c r="B237" s="165">
        <f>IF(B$51=0,0,B$51/NFM_fec!B$51)</f>
        <v>0</v>
      </c>
      <c r="C237" s="165">
        <f>IF(C$51=0,0,C$51/NFM_fec!C$51)</f>
        <v>0</v>
      </c>
      <c r="D237" s="165">
        <f>IF(D$51=0,0,D$51/NFM_fec!D$51)</f>
        <v>0</v>
      </c>
      <c r="E237" s="165">
        <f>IF(E$51=0,0,E$51/NFM_fec!E$51)</f>
        <v>0</v>
      </c>
      <c r="F237" s="165">
        <f>IF(F$51=0,0,F$51/NFM_fec!F$51)</f>
        <v>0</v>
      </c>
      <c r="G237" s="165">
        <f>IF(G$51=0,0,G$51/NFM_fec!G$51)</f>
        <v>0</v>
      </c>
      <c r="H237" s="165">
        <f>IF(H$51=0,0,H$51/NFM_fec!H$51)</f>
        <v>0</v>
      </c>
      <c r="I237" s="165">
        <f>IF(I$51=0,0,I$51/NFM_fec!I$51)</f>
        <v>0</v>
      </c>
      <c r="J237" s="165">
        <f>IF(J$51=0,0,J$51/NFM_fec!J$51)</f>
        <v>0</v>
      </c>
      <c r="K237" s="165">
        <f>IF(K$51=0,0,K$51/NFM_fec!K$51)</f>
        <v>0</v>
      </c>
      <c r="L237" s="165">
        <f>IF(L$51=0,0,L$51/NFM_fec!L$51)</f>
        <v>0</v>
      </c>
      <c r="M237" s="165">
        <f>IF(M$51=0,0,M$51/NFM_fec!M$51)</f>
        <v>0</v>
      </c>
      <c r="N237" s="165">
        <f>IF(N$51=0,0,N$51/NFM_fec!N$51)</f>
        <v>0</v>
      </c>
      <c r="O237" s="165">
        <f>IF(O$51=0,0,O$51/NFM_fec!O$51)</f>
        <v>0</v>
      </c>
      <c r="P237" s="165">
        <f>IF(P$51=0,0,P$51/NFM_fec!P$51)</f>
        <v>0</v>
      </c>
      <c r="Q237" s="165">
        <f>IF(Q$51=0,0,Q$51/NFM_fec!Q$51)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70">
        <f>IF(B$70=0,0,B$70/NFM_fec!B$70)</f>
        <v>0</v>
      </c>
      <c r="C239" s="170">
        <f>IF(C$70=0,0,C$70/NFM_fec!C$70)</f>
        <v>0</v>
      </c>
      <c r="D239" s="170">
        <f>IF(D$70=0,0,D$70/NFM_fec!D$70)</f>
        <v>0</v>
      </c>
      <c r="E239" s="170">
        <f>IF(E$70=0,0,E$70/NFM_fec!E$70)</f>
        <v>0</v>
      </c>
      <c r="F239" s="170">
        <f>IF(F$70=0,0,F$70/NFM_fec!F$70)</f>
        <v>0</v>
      </c>
      <c r="G239" s="170">
        <f>IF(G$70=0,0,G$70/NFM_fec!G$70)</f>
        <v>0</v>
      </c>
      <c r="H239" s="170">
        <f>IF(H$70=0,0,H$70/NFM_fec!H$70)</f>
        <v>0</v>
      </c>
      <c r="I239" s="170">
        <f>IF(I$70=0,0,I$70/NFM_fec!I$70)</f>
        <v>0</v>
      </c>
      <c r="J239" s="170">
        <f>IF(J$70=0,0,J$70/NFM_fec!J$70)</f>
        <v>0</v>
      </c>
      <c r="K239" s="170">
        <f>IF(K$70=0,0,K$70/NFM_fec!K$70)</f>
        <v>0</v>
      </c>
      <c r="L239" s="170">
        <f>IF(L$70=0,0,L$70/NFM_fec!L$70)</f>
        <v>0</v>
      </c>
      <c r="M239" s="170">
        <f>IF(M$70=0,0,M$70/NFM_fec!M$70)</f>
        <v>0</v>
      </c>
      <c r="N239" s="170">
        <f>IF(N$70=0,0,N$70/NFM_fec!N$70)</f>
        <v>0</v>
      </c>
      <c r="O239" s="170">
        <f>IF(O$70=0,0,O$70/NFM_fec!O$70)</f>
        <v>0</v>
      </c>
      <c r="P239" s="170">
        <f>IF(P$70=0,0,P$70/NFM_fec!P$70)</f>
        <v>0</v>
      </c>
      <c r="Q239" s="170">
        <f>IF(Q$70=0,0,Q$70/NFM_fec!Q$70)</f>
        <v>0</v>
      </c>
    </row>
    <row r="240" spans="1:17" x14ac:dyDescent="0.25">
      <c r="A240" s="132" t="s">
        <v>83</v>
      </c>
      <c r="B240" s="169">
        <f>IF(B$71=0,0,B$71/NFM_fec!B$71)</f>
        <v>0</v>
      </c>
      <c r="C240" s="169">
        <f>IF(C$71=0,0,C$71/NFM_fec!C$71)</f>
        <v>0</v>
      </c>
      <c r="D240" s="169">
        <f>IF(D$71=0,0,D$71/NFM_fec!D$71)</f>
        <v>0</v>
      </c>
      <c r="E240" s="169">
        <f>IF(E$71=0,0,E$71/NFM_fec!E$71)</f>
        <v>0</v>
      </c>
      <c r="F240" s="169">
        <f>IF(F$71=0,0,F$71/NFM_fec!F$71)</f>
        <v>0</v>
      </c>
      <c r="G240" s="169">
        <f>IF(G$71=0,0,G$71/NFM_fec!G$71)</f>
        <v>0</v>
      </c>
      <c r="H240" s="169">
        <f>IF(H$71=0,0,H$71/NFM_fec!H$71)</f>
        <v>0</v>
      </c>
      <c r="I240" s="169">
        <f>IF(I$71=0,0,I$71/NFM_fec!I$71)</f>
        <v>0</v>
      </c>
      <c r="J240" s="169">
        <f>IF(J$71=0,0,J$71/NFM_fec!J$71)</f>
        <v>0</v>
      </c>
      <c r="K240" s="169">
        <f>IF(K$71=0,0,K$71/NFM_fec!K$71)</f>
        <v>0</v>
      </c>
      <c r="L240" s="169">
        <f>IF(L$71=0,0,L$71/NFM_fec!L$71)</f>
        <v>0</v>
      </c>
      <c r="M240" s="169">
        <f>IF(M$71=0,0,M$71/NFM_fec!M$71)</f>
        <v>0</v>
      </c>
      <c r="N240" s="169">
        <f>IF(N$71=0,0,N$71/NFM_fec!N$71)</f>
        <v>0</v>
      </c>
      <c r="O240" s="169">
        <f>IF(O$71=0,0,O$71/NFM_fec!O$71)</f>
        <v>0</v>
      </c>
      <c r="P240" s="169">
        <f>IF(P$71=0,0,P$71/NFM_fec!P$71)</f>
        <v>0</v>
      </c>
      <c r="Q240" s="169">
        <f>IF(Q$71=0,0,Q$71/NFM_fec!Q$71)</f>
        <v>0</v>
      </c>
    </row>
    <row r="241" spans="1:17" x14ac:dyDescent="0.25">
      <c r="A241" s="76" t="s">
        <v>82</v>
      </c>
      <c r="B241" s="168">
        <f>IF(B$72=0,0,B$72/NFM_fec!B$72)</f>
        <v>0</v>
      </c>
      <c r="C241" s="168">
        <f>IF(C$72=0,0,C$72/NFM_fec!C$72)</f>
        <v>0</v>
      </c>
      <c r="D241" s="168">
        <f>IF(D$72=0,0,D$72/NFM_fec!D$72)</f>
        <v>0</v>
      </c>
      <c r="E241" s="168">
        <f>IF(E$72=0,0,E$72/NFM_fec!E$72)</f>
        <v>0</v>
      </c>
      <c r="F241" s="168">
        <f>IF(F$72=0,0,F$72/NFM_fec!F$72)</f>
        <v>0</v>
      </c>
      <c r="G241" s="168">
        <f>IF(G$72=0,0,G$72/NFM_fec!G$72)</f>
        <v>0</v>
      </c>
      <c r="H241" s="168">
        <f>IF(H$72=0,0,H$72/NFM_fec!H$72)</f>
        <v>0</v>
      </c>
      <c r="I241" s="168">
        <f>IF(I$72=0,0,I$72/NFM_fec!I$72)</f>
        <v>0</v>
      </c>
      <c r="J241" s="168">
        <f>IF(J$72=0,0,J$72/NFM_fec!J$72)</f>
        <v>0</v>
      </c>
      <c r="K241" s="168">
        <f>IF(K$72=0,0,K$72/NFM_fec!K$72)</f>
        <v>0</v>
      </c>
      <c r="L241" s="168">
        <f>IF(L$72=0,0,L$72/NFM_fec!L$72)</f>
        <v>0</v>
      </c>
      <c r="M241" s="168">
        <f>IF(M$72=0,0,M$72/NFM_fec!M$72)</f>
        <v>0</v>
      </c>
      <c r="N241" s="168">
        <f>IF(N$72=0,0,N$72/NFM_fec!N$72)</f>
        <v>0</v>
      </c>
      <c r="O241" s="168">
        <f>IF(O$72=0,0,O$72/NFM_fec!O$72)</f>
        <v>0</v>
      </c>
      <c r="P241" s="168">
        <f>IF(P$72=0,0,P$72/NFM_fec!P$72)</f>
        <v>0</v>
      </c>
      <c r="Q241" s="168">
        <f>IF(Q$72=0,0,Q$72/NFM_fec!Q$72)</f>
        <v>0</v>
      </c>
    </row>
    <row r="242" spans="1:17" x14ac:dyDescent="0.25">
      <c r="A242" s="76" t="s">
        <v>81</v>
      </c>
      <c r="B242" s="168">
        <f>IF(B$73=0,0,B$73/NFM_fec!B$73)</f>
        <v>0</v>
      </c>
      <c r="C242" s="168">
        <f>IF(C$73=0,0,C$73/NFM_fec!C$73)</f>
        <v>0</v>
      </c>
      <c r="D242" s="168">
        <f>IF(D$73=0,0,D$73/NFM_fec!D$73)</f>
        <v>0</v>
      </c>
      <c r="E242" s="168">
        <f>IF(E$73=0,0,E$73/NFM_fec!E$73)</f>
        <v>0</v>
      </c>
      <c r="F242" s="168">
        <f>IF(F$73=0,0,F$73/NFM_fec!F$73)</f>
        <v>0</v>
      </c>
      <c r="G242" s="168">
        <f>IF(G$73=0,0,G$73/NFM_fec!G$73)</f>
        <v>0</v>
      </c>
      <c r="H242" s="168">
        <f>IF(H$73=0,0,H$73/NFM_fec!H$73)</f>
        <v>0</v>
      </c>
      <c r="I242" s="168">
        <f>IF(I$73=0,0,I$73/NFM_fec!I$73)</f>
        <v>0</v>
      </c>
      <c r="J242" s="168">
        <f>IF(J$73=0,0,J$73/NFM_fec!J$73)</f>
        <v>0</v>
      </c>
      <c r="K242" s="168">
        <f>IF(K$73=0,0,K$73/NFM_fec!K$73)</f>
        <v>0</v>
      </c>
      <c r="L242" s="168">
        <f>IF(L$73=0,0,L$73/NFM_fec!L$73)</f>
        <v>0</v>
      </c>
      <c r="M242" s="168">
        <f>IF(M$73=0,0,M$73/NFM_fec!M$73)</f>
        <v>0</v>
      </c>
      <c r="N242" s="168">
        <f>IF(N$73=0,0,N$73/NFM_fec!N$73)</f>
        <v>0</v>
      </c>
      <c r="O242" s="168">
        <f>IF(O$73=0,0,O$73/NFM_fec!O$73)</f>
        <v>0</v>
      </c>
      <c r="P242" s="168">
        <f>IF(P$73=0,0,P$73/NFM_fec!P$73)</f>
        <v>0</v>
      </c>
      <c r="Q242" s="168">
        <f>IF(Q$73=0,0,Q$73/NFM_fec!Q$73)</f>
        <v>0</v>
      </c>
    </row>
    <row r="243" spans="1:17" x14ac:dyDescent="0.25">
      <c r="A243" s="76" t="s">
        <v>80</v>
      </c>
      <c r="B243" s="168">
        <f>IF(B$74=0,0,B$74/NFM_fec!B$74)</f>
        <v>0</v>
      </c>
      <c r="C243" s="168">
        <f>IF(C$74=0,0,C$74/NFM_fec!C$74)</f>
        <v>0</v>
      </c>
      <c r="D243" s="168">
        <f>IF(D$74=0,0,D$74/NFM_fec!D$74)</f>
        <v>0</v>
      </c>
      <c r="E243" s="168">
        <f>IF(E$74=0,0,E$74/NFM_fec!E$74)</f>
        <v>0</v>
      </c>
      <c r="F243" s="168">
        <f>IF(F$74=0,0,F$74/NFM_fec!F$74)</f>
        <v>0</v>
      </c>
      <c r="G243" s="168">
        <f>IF(G$74=0,0,G$74/NFM_fec!G$74)</f>
        <v>0</v>
      </c>
      <c r="H243" s="168">
        <f>IF(H$74=0,0,H$74/NFM_fec!H$74)</f>
        <v>0</v>
      </c>
      <c r="I243" s="168">
        <f>IF(I$74=0,0,I$74/NFM_fec!I$74)</f>
        <v>0</v>
      </c>
      <c r="J243" s="168">
        <f>IF(J$74=0,0,J$74/NFM_fec!J$74)</f>
        <v>0</v>
      </c>
      <c r="K243" s="168">
        <f>IF(K$74=0,0,K$74/NFM_fec!K$74)</f>
        <v>0</v>
      </c>
      <c r="L243" s="168">
        <f>IF(L$74=0,0,L$74/NFM_fec!L$74)</f>
        <v>0</v>
      </c>
      <c r="M243" s="168">
        <f>IF(M$74=0,0,M$74/NFM_fec!M$74)</f>
        <v>0</v>
      </c>
      <c r="N243" s="168">
        <f>IF(N$74=0,0,N$74/NFM_fec!N$74)</f>
        <v>0</v>
      </c>
      <c r="O243" s="168">
        <f>IF(O$74=0,0,O$74/NFM_fec!O$74)</f>
        <v>0</v>
      </c>
      <c r="P243" s="168">
        <f>IF(P$74=0,0,P$74/NFM_fec!P$74)</f>
        <v>0</v>
      </c>
      <c r="Q243" s="168">
        <f>IF(Q$74=0,0,Q$74/NFM_fec!Q$74)</f>
        <v>0</v>
      </c>
    </row>
    <row r="244" spans="1:17" x14ac:dyDescent="0.25">
      <c r="A244" s="129" t="s">
        <v>79</v>
      </c>
      <c r="B244" s="167">
        <f>IF(B$75=0,0,B$75/NFM_fec!B$75)</f>
        <v>0</v>
      </c>
      <c r="C244" s="167">
        <f>IF(C$75=0,0,C$75/NFM_fec!C$75)</f>
        <v>0</v>
      </c>
      <c r="D244" s="167">
        <f>IF(D$75=0,0,D$75/NFM_fec!D$75)</f>
        <v>0</v>
      </c>
      <c r="E244" s="167">
        <f>IF(E$75=0,0,E$75/NFM_fec!E$75)</f>
        <v>0</v>
      </c>
      <c r="F244" s="167">
        <f>IF(F$75=0,0,F$75/NFM_fec!F$75)</f>
        <v>0</v>
      </c>
      <c r="G244" s="167">
        <f>IF(G$75=0,0,G$75/NFM_fec!G$75)</f>
        <v>0</v>
      </c>
      <c r="H244" s="167">
        <f>IF(H$75=0,0,H$75/NFM_fec!H$75)</f>
        <v>0</v>
      </c>
      <c r="I244" s="167">
        <f>IF(I$75=0,0,I$75/NFM_fec!I$75)</f>
        <v>0</v>
      </c>
      <c r="J244" s="167">
        <f>IF(J$75=0,0,J$75/NFM_fec!J$75)</f>
        <v>0</v>
      </c>
      <c r="K244" s="167">
        <f>IF(K$75=0,0,K$75/NFM_fec!K$75)</f>
        <v>0</v>
      </c>
      <c r="L244" s="167">
        <f>IF(L$75=0,0,L$75/NFM_fec!L$75)</f>
        <v>0</v>
      </c>
      <c r="M244" s="167">
        <f>IF(M$75=0,0,M$75/NFM_fec!M$75)</f>
        <v>0</v>
      </c>
      <c r="N244" s="167">
        <f>IF(N$75=0,0,N$75/NFM_fec!N$75)</f>
        <v>0</v>
      </c>
      <c r="O244" s="167">
        <f>IF(O$75=0,0,O$75/NFM_fec!O$75)</f>
        <v>0</v>
      </c>
      <c r="P244" s="167">
        <f>IF(P$75=0,0,P$75/NFM_fec!P$75)</f>
        <v>0</v>
      </c>
      <c r="Q244" s="167">
        <f>IF(Q$75=0,0,Q$75/NFM_fec!Q$75)</f>
        <v>0</v>
      </c>
    </row>
    <row r="245" spans="1:17" x14ac:dyDescent="0.25">
      <c r="A245" s="127" t="s">
        <v>149</v>
      </c>
      <c r="B245" s="166">
        <f>IF(B$80=0,0,B$80/NFM_fec!B$80)</f>
        <v>0</v>
      </c>
      <c r="C245" s="166">
        <f>IF(C$80=0,0,C$80/NFM_fec!C$80)</f>
        <v>0</v>
      </c>
      <c r="D245" s="166">
        <f>IF(D$80=0,0,D$80/NFM_fec!D$80)</f>
        <v>0</v>
      </c>
      <c r="E245" s="166">
        <f>IF(E$80=0,0,E$80/NFM_fec!E$80)</f>
        <v>0</v>
      </c>
      <c r="F245" s="166">
        <f>IF(F$80=0,0,F$80/NFM_fec!F$80)</f>
        <v>0</v>
      </c>
      <c r="G245" s="166">
        <f>IF(G$80=0,0,G$80/NFM_fec!G$80)</f>
        <v>0</v>
      </c>
      <c r="H245" s="166">
        <f>IF(H$80=0,0,H$80/NFM_fec!H$80)</f>
        <v>0</v>
      </c>
      <c r="I245" s="166">
        <f>IF(I$80=0,0,I$80/NFM_fec!I$80)</f>
        <v>0</v>
      </c>
      <c r="J245" s="166">
        <f>IF(J$80=0,0,J$80/NFM_fec!J$80)</f>
        <v>0</v>
      </c>
      <c r="K245" s="166">
        <f>IF(K$80=0,0,K$80/NFM_fec!K$80)</f>
        <v>0</v>
      </c>
      <c r="L245" s="166">
        <f>IF(L$80=0,0,L$80/NFM_fec!L$80)</f>
        <v>0</v>
      </c>
      <c r="M245" s="166">
        <f>IF(M$80=0,0,M$80/NFM_fec!M$80)</f>
        <v>0</v>
      </c>
      <c r="N245" s="166">
        <f>IF(N$80=0,0,N$80/NFM_fec!N$80)</f>
        <v>0</v>
      </c>
      <c r="O245" s="166">
        <f>IF(O$80=0,0,O$80/NFM_fec!O$80)</f>
        <v>0</v>
      </c>
      <c r="P245" s="166">
        <f>IF(P$80=0,0,P$80/NFM_fec!P$80)</f>
        <v>0</v>
      </c>
      <c r="Q245" s="166">
        <f>IF(Q$80=0,0,Q$80/NFM_fec!Q$80)</f>
        <v>0</v>
      </c>
    </row>
    <row r="246" spans="1:17" x14ac:dyDescent="0.25">
      <c r="A246" s="127" t="s">
        <v>148</v>
      </c>
      <c r="B246" s="166">
        <f>IF(B$87=0,0,B$87/NFM_fec!B$87)</f>
        <v>0</v>
      </c>
      <c r="C246" s="166">
        <f>IF(C$87=0,0,C$87/NFM_fec!C$87)</f>
        <v>0</v>
      </c>
      <c r="D246" s="166">
        <f>IF(D$87=0,0,D$87/NFM_fec!D$87)</f>
        <v>0</v>
      </c>
      <c r="E246" s="166">
        <f>IF(E$87=0,0,E$87/NFM_fec!E$87)</f>
        <v>0</v>
      </c>
      <c r="F246" s="166">
        <f>IF(F$87=0,0,F$87/NFM_fec!F$87)</f>
        <v>0</v>
      </c>
      <c r="G246" s="166">
        <f>IF(G$87=0,0,G$87/NFM_fec!G$87)</f>
        <v>0</v>
      </c>
      <c r="H246" s="166">
        <f>IF(H$87=0,0,H$87/NFM_fec!H$87)</f>
        <v>0</v>
      </c>
      <c r="I246" s="166">
        <f>IF(I$87=0,0,I$87/NFM_fec!I$87)</f>
        <v>0</v>
      </c>
      <c r="J246" s="166">
        <f>IF(J$87=0,0,J$87/NFM_fec!J$87)</f>
        <v>0</v>
      </c>
      <c r="K246" s="166">
        <f>IF(K$87=0,0,K$87/NFM_fec!K$87)</f>
        <v>0</v>
      </c>
      <c r="L246" s="166">
        <f>IF(L$87=0,0,L$87/NFM_fec!L$87)</f>
        <v>0</v>
      </c>
      <c r="M246" s="166">
        <f>IF(M$87=0,0,M$87/NFM_fec!M$87)</f>
        <v>0</v>
      </c>
      <c r="N246" s="166">
        <f>IF(N$87=0,0,N$87/NFM_fec!N$87)</f>
        <v>0</v>
      </c>
      <c r="O246" s="166">
        <f>IF(O$87=0,0,O$87/NFM_fec!O$87)</f>
        <v>0</v>
      </c>
      <c r="P246" s="166">
        <f>IF(P$87=0,0,P$87/NFM_fec!P$87)</f>
        <v>0</v>
      </c>
      <c r="Q246" s="166">
        <f>IF(Q$87=0,0,Q$87/NFM_fec!Q$87)</f>
        <v>0</v>
      </c>
    </row>
    <row r="247" spans="1:17" x14ac:dyDescent="0.25">
      <c r="A247" s="72" t="s">
        <v>147</v>
      </c>
      <c r="B247" s="165">
        <f>IF(B$94=0,0,B$94/NFM_fec!B$94)</f>
        <v>0</v>
      </c>
      <c r="C247" s="165">
        <f>IF(C$94=0,0,C$94/NFM_fec!C$94)</f>
        <v>0</v>
      </c>
      <c r="D247" s="165">
        <f>IF(D$94=0,0,D$94/NFM_fec!D$94)</f>
        <v>0</v>
      </c>
      <c r="E247" s="165">
        <f>IF(E$94=0,0,E$94/NFM_fec!E$94)</f>
        <v>0</v>
      </c>
      <c r="F247" s="165">
        <f>IF(F$94=0,0,F$94/NFM_fec!F$94)</f>
        <v>0</v>
      </c>
      <c r="G247" s="165">
        <f>IF(G$94=0,0,G$94/NFM_fec!G$94)</f>
        <v>0</v>
      </c>
      <c r="H247" s="165">
        <f>IF(H$94=0,0,H$94/NFM_fec!H$94)</f>
        <v>0</v>
      </c>
      <c r="I247" s="165">
        <f>IF(I$94=0,0,I$94/NFM_fec!I$94)</f>
        <v>0</v>
      </c>
      <c r="J247" s="165">
        <f>IF(J$94=0,0,J$94/NFM_fec!J$94)</f>
        <v>0</v>
      </c>
      <c r="K247" s="165">
        <f>IF(K$94=0,0,K$94/NFM_fec!K$94)</f>
        <v>0</v>
      </c>
      <c r="L247" s="165">
        <f>IF(L$94=0,0,L$94/NFM_fec!L$94)</f>
        <v>0</v>
      </c>
      <c r="M247" s="165">
        <f>IF(M$94=0,0,M$94/NFM_fec!M$94)</f>
        <v>0</v>
      </c>
      <c r="N247" s="165">
        <f>IF(N$94=0,0,N$94/NFM_fec!N$94)</f>
        <v>0</v>
      </c>
      <c r="O247" s="165">
        <f>IF(O$94=0,0,O$94/NFM_fec!O$94)</f>
        <v>0</v>
      </c>
      <c r="P247" s="165">
        <f>IF(P$94=0,0,P$94/NFM_fec!P$94)</f>
        <v>0</v>
      </c>
      <c r="Q247" s="165">
        <f>IF(Q$94=0,0,Q$94/NFM_fec!Q$94)</f>
        <v>0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70">
        <f>IF(B$112=0,0,B$112/NFM_fec!B$112)</f>
        <v>0.38807814969255167</v>
      </c>
      <c r="C249" s="170">
        <f>IF(C$112=0,0,C$112/NFM_fec!C$112)</f>
        <v>0.38927967637206379</v>
      </c>
      <c r="D249" s="170">
        <f>IF(D$112=0,0,D$112/NFM_fec!D$112)</f>
        <v>0.38717542052573062</v>
      </c>
      <c r="E249" s="170">
        <f>IF(E$112=0,0,E$112/NFM_fec!E$112)</f>
        <v>0.38777268389554231</v>
      </c>
      <c r="F249" s="170">
        <f>IF(F$112=0,0,F$112/NFM_fec!F$112)</f>
        <v>0.39116724901628686</v>
      </c>
      <c r="G249" s="170">
        <f>IF(G$112=0,0,G$112/NFM_fec!G$112)</f>
        <v>0.38599740792945653</v>
      </c>
      <c r="H249" s="170">
        <f>IF(H$112=0,0,H$112/NFM_fec!H$112)</f>
        <v>0.39774203911217482</v>
      </c>
      <c r="I249" s="170">
        <f>IF(I$112=0,0,I$112/NFM_fec!I$112)</f>
        <v>0.39541830896039376</v>
      </c>
      <c r="J249" s="170">
        <f>IF(J$112=0,0,J$112/NFM_fec!J$112)</f>
        <v>0.4078314328386094</v>
      </c>
      <c r="K249" s="170">
        <f>IF(K$112=0,0,K$112/NFM_fec!K$112)</f>
        <v>0.39978975021775265</v>
      </c>
      <c r="L249" s="170">
        <f>IF(L$112=0,0,L$112/NFM_fec!L$112)</f>
        <v>0.41920823664033979</v>
      </c>
      <c r="M249" s="170">
        <f>IF(M$112=0,0,M$112/NFM_fec!M$112)</f>
        <v>0.42278739750381089</v>
      </c>
      <c r="N249" s="170">
        <f>IF(N$112=0,0,N$112/NFM_fec!N$112)</f>
        <v>0.41990449525202056</v>
      </c>
      <c r="O249" s="170">
        <f>IF(O$112=0,0,O$112/NFM_fec!O$112)</f>
        <v>0.43258152707495501</v>
      </c>
      <c r="P249" s="170">
        <f>IF(P$112=0,0,P$112/NFM_fec!P$112)</f>
        <v>0.43575389778767143</v>
      </c>
      <c r="Q249" s="170">
        <f>IF(Q$112=0,0,Q$112/NFM_fec!Q$112)</f>
        <v>0.44953096849109592</v>
      </c>
    </row>
    <row r="250" spans="1:17" x14ac:dyDescent="0.25">
      <c r="A250" s="132" t="s">
        <v>83</v>
      </c>
      <c r="B250" s="169">
        <f>IF(B$113=0,0,B$113/NFM_fec!B$113)</f>
        <v>0.43387118725968182</v>
      </c>
      <c r="C250" s="169">
        <f>IF(C$113=0,0,C$113/NFM_fec!C$113)</f>
        <v>0.43387118725968182</v>
      </c>
      <c r="D250" s="169">
        <f>IF(D$113=0,0,D$113/NFM_fec!D$113)</f>
        <v>0.43387118725968188</v>
      </c>
      <c r="E250" s="169">
        <f>IF(E$113=0,0,E$113/NFM_fec!E$113)</f>
        <v>0.43690673983569367</v>
      </c>
      <c r="F250" s="169">
        <f>IF(F$113=0,0,F$113/NFM_fec!F$113)</f>
        <v>0.43690673983569361</v>
      </c>
      <c r="G250" s="169">
        <f>IF(G$113=0,0,G$113/NFM_fec!G$113)</f>
        <v>0.43690673983569367</v>
      </c>
      <c r="H250" s="169">
        <f>IF(H$113=0,0,H$113/NFM_fec!H$113)</f>
        <v>0.44297392651481493</v>
      </c>
      <c r="I250" s="169">
        <f>IF(I$113=0,0,I$113/NFM_fec!I$113)</f>
        <v>0.44297392651481493</v>
      </c>
      <c r="J250" s="169">
        <f>IF(J$113=0,0,J$113/NFM_fec!J$113)</f>
        <v>0.45087159971883078</v>
      </c>
      <c r="K250" s="169">
        <f>IF(K$113=0,0,K$113/NFM_fec!K$113)</f>
        <v>0.4508715997188309</v>
      </c>
      <c r="L250" s="169">
        <f>IF(L$113=0,0,L$113/NFM_fec!L$113)</f>
        <v>0.4605733215551896</v>
      </c>
      <c r="M250" s="169">
        <f>IF(M$113=0,0,M$113/NFM_fec!M$113)</f>
        <v>0.46057332155518965</v>
      </c>
      <c r="N250" s="169">
        <f>IF(N$113=0,0,N$113/NFM_fec!N$113)</f>
        <v>0.46057332155518965</v>
      </c>
      <c r="O250" s="169">
        <f>IF(O$113=0,0,O$113/NFM_fec!O$113)</f>
        <v>0.47341701472504877</v>
      </c>
      <c r="P250" s="169">
        <f>IF(P$113=0,0,P$113/NFM_fec!P$113)</f>
        <v>0.47341701472504882</v>
      </c>
      <c r="Q250" s="169">
        <f>IF(Q$113=0,0,Q$113/NFM_fec!Q$113)</f>
        <v>0.4879988693927606</v>
      </c>
    </row>
    <row r="251" spans="1:17" x14ac:dyDescent="0.25">
      <c r="A251" s="76" t="s">
        <v>82</v>
      </c>
      <c r="B251" s="168">
        <f>IF(B$114=0,0,B$114/NFM_fec!B$114)</f>
        <v>0.11289171641918051</v>
      </c>
      <c r="C251" s="168">
        <f>IF(C$114=0,0,C$114/NFM_fec!C$114)</f>
        <v>0.1128917164191805</v>
      </c>
      <c r="D251" s="168">
        <f>IF(D$114=0,0,D$114/NFM_fec!D$114)</f>
        <v>0.1128917164191805</v>
      </c>
      <c r="E251" s="168">
        <f>IF(E$114=0,0,E$114/NFM_fec!E$114)</f>
        <v>0.11368155623949916</v>
      </c>
      <c r="F251" s="168">
        <f>IF(F$114=0,0,F$114/NFM_fec!F$114)</f>
        <v>0.11368155623949919</v>
      </c>
      <c r="G251" s="168">
        <f>IF(G$114=0,0,G$114/NFM_fec!G$114)</f>
        <v>0.11368155623949916</v>
      </c>
      <c r="H251" s="168">
        <f>IF(H$114=0,0,H$114/NFM_fec!H$114)</f>
        <v>0.11526021630763511</v>
      </c>
      <c r="I251" s="168">
        <f>IF(I$114=0,0,I$114/NFM_fec!I$114)</f>
        <v>0.11526021630763511</v>
      </c>
      <c r="J251" s="168">
        <f>IF(J$114=0,0,J$114/NFM_fec!J$114)</f>
        <v>0.11731516236051855</v>
      </c>
      <c r="K251" s="168">
        <f>IF(K$114=0,0,K$114/NFM_fec!K$114)</f>
        <v>0.11731516236051853</v>
      </c>
      <c r="L251" s="168">
        <f>IF(L$114=0,0,L$114/NFM_fec!L$114)</f>
        <v>0.1198395153539623</v>
      </c>
      <c r="M251" s="168">
        <f>IF(M$114=0,0,M$114/NFM_fec!M$114)</f>
        <v>0.11983951535396228</v>
      </c>
      <c r="N251" s="168">
        <f>IF(N$114=0,0,N$114/NFM_fec!N$114)</f>
        <v>0.1198395153539623</v>
      </c>
      <c r="O251" s="168">
        <f>IF(O$114=0,0,O$114/NFM_fec!O$114)</f>
        <v>0.12318139794419498</v>
      </c>
      <c r="P251" s="168">
        <f>IF(P$114=0,0,P$114/NFM_fec!P$114)</f>
        <v>0.123181397944195</v>
      </c>
      <c r="Q251" s="168">
        <f>IF(Q$114=0,0,Q$114/NFM_fec!Q$114)</f>
        <v>0.12697554388048127</v>
      </c>
    </row>
    <row r="252" spans="1:17" x14ac:dyDescent="0.25">
      <c r="A252" s="76" t="s">
        <v>81</v>
      </c>
      <c r="B252" s="168">
        <f>IF(B$115=0,0,B$115/NFM_fec!B$115)</f>
        <v>0.62105662911218829</v>
      </c>
      <c r="C252" s="168">
        <f>IF(C$115=0,0,C$115/NFM_fec!C$115)</f>
        <v>0.62105662911218829</v>
      </c>
      <c r="D252" s="168">
        <f>IF(D$115=0,0,D$115/NFM_fec!D$115)</f>
        <v>0.62105662911218829</v>
      </c>
      <c r="E252" s="168">
        <f>IF(E$115=0,0,E$115/NFM_fec!E$115)</f>
        <v>0.62540181290339103</v>
      </c>
      <c r="F252" s="168">
        <f>IF(F$115=0,0,F$115/NFM_fec!F$115)</f>
        <v>0.62540181290339103</v>
      </c>
      <c r="G252" s="168">
        <f>IF(G$115=0,0,G$115/NFM_fec!G$115)</f>
        <v>0.62540181290339103</v>
      </c>
      <c r="H252" s="168">
        <f>IF(H$115=0,0,H$115/NFM_fec!H$115)</f>
        <v>0.63408657146255809</v>
      </c>
      <c r="I252" s="168">
        <f>IF(I$115=0,0,I$115/NFM_fec!I$115)</f>
        <v>0.63408657146255809</v>
      </c>
      <c r="J252" s="168">
        <f>IF(J$115=0,0,J$115/NFM_fec!J$115)</f>
        <v>0.6453915450167943</v>
      </c>
      <c r="K252" s="168">
        <f>IF(K$115=0,0,K$115/NFM_fec!K$115)</f>
        <v>0.6453915450167943</v>
      </c>
      <c r="L252" s="168">
        <f>IF(L$115=0,0,L$115/NFM_fec!L$115)</f>
        <v>0.65927888954946257</v>
      </c>
      <c r="M252" s="168">
        <f>IF(M$115=0,0,M$115/NFM_fec!M$115)</f>
        <v>0.65927888954946257</v>
      </c>
      <c r="N252" s="168">
        <f>IF(N$115=0,0,N$115/NFM_fec!N$115)</f>
        <v>0.65927888954946268</v>
      </c>
      <c r="O252" s="168">
        <f>IF(O$115=0,0,O$115/NFM_fec!O$115)</f>
        <v>0.67766374897238102</v>
      </c>
      <c r="P252" s="168">
        <f>IF(P$115=0,0,P$115/NFM_fec!P$115)</f>
        <v>0.67766374897238102</v>
      </c>
      <c r="Q252" s="168">
        <f>IF(Q$115=0,0,Q$115/NFM_fec!Q$115)</f>
        <v>0.69853666649274315</v>
      </c>
    </row>
    <row r="253" spans="1:17" x14ac:dyDescent="0.25">
      <c r="A253" s="76" t="s">
        <v>80</v>
      </c>
      <c r="B253" s="168">
        <f>IF(B$116=0,0,B$116/NFM_fec!B$116)</f>
        <v>0.43106342940971004</v>
      </c>
      <c r="C253" s="168">
        <f>IF(C$116=0,0,C$116/NFM_fec!C$116)</f>
        <v>0.43106342940970999</v>
      </c>
      <c r="D253" s="168">
        <f>IF(D$116=0,0,D$116/NFM_fec!D$116)</f>
        <v>0.43106342940970993</v>
      </c>
      <c r="E253" s="168">
        <f>IF(E$116=0,0,E$116/NFM_fec!E$116)</f>
        <v>0.43407933768385387</v>
      </c>
      <c r="F253" s="168">
        <f>IF(F$116=0,0,F$116/NFM_fec!F$116)</f>
        <v>0.43407933768385387</v>
      </c>
      <c r="G253" s="168">
        <f>IF(G$116=0,0,G$116/NFM_fec!G$116)</f>
        <v>0.43407933768385382</v>
      </c>
      <c r="H253" s="168">
        <f>IF(H$116=0,0,H$116/NFM_fec!H$116)</f>
        <v>0.44010726111727977</v>
      </c>
      <c r="I253" s="168">
        <f>IF(I$116=0,0,I$116/NFM_fec!I$116)</f>
        <v>0.44010726111727977</v>
      </c>
      <c r="J253" s="168">
        <f>IF(J$116=0,0,J$116/NFM_fec!J$116)</f>
        <v>0.44795382524886534</v>
      </c>
      <c r="K253" s="168">
        <f>IF(K$116=0,0,K$116/NFM_fec!K$116)</f>
        <v>0.44795382524886529</v>
      </c>
      <c r="L253" s="168">
        <f>IF(L$116=0,0,L$116/NFM_fec!L$116)</f>
        <v>0.45759276327647125</v>
      </c>
      <c r="M253" s="168">
        <f>IF(M$116=0,0,M$116/NFM_fec!M$116)</f>
        <v>0.45759276327647119</v>
      </c>
      <c r="N253" s="168">
        <f>IF(N$116=0,0,N$116/NFM_fec!N$116)</f>
        <v>0.45759276327647125</v>
      </c>
      <c r="O253" s="168">
        <f>IF(O$116=0,0,O$116/NFM_fec!O$116)</f>
        <v>0.47035333965641851</v>
      </c>
      <c r="P253" s="168">
        <f>IF(P$116=0,0,P$116/NFM_fec!P$116)</f>
        <v>0.47035333965641851</v>
      </c>
      <c r="Q253" s="168">
        <f>IF(Q$116=0,0,Q$116/NFM_fec!Q$116)</f>
        <v>0.48484082918048249</v>
      </c>
    </row>
    <row r="254" spans="1:17" x14ac:dyDescent="0.25">
      <c r="A254" s="129" t="s">
        <v>79</v>
      </c>
      <c r="B254" s="167">
        <f>IF(B$117=0,0,B$117/NFM_fec!B$117)</f>
        <v>0.68013777884292981</v>
      </c>
      <c r="C254" s="167">
        <f>IF(C$117=0,0,C$117/NFM_fec!C$117)</f>
        <v>0.68013777884292981</v>
      </c>
      <c r="D254" s="167">
        <f>IF(D$117=0,0,D$117/NFM_fec!D$117)</f>
        <v>0.68013777884292981</v>
      </c>
      <c r="E254" s="167">
        <f>IF(E$117=0,0,E$117/NFM_fec!E$117)</f>
        <v>0.68489632019629665</v>
      </c>
      <c r="F254" s="167">
        <f>IF(F$117=0,0,F$117/NFM_fec!F$117)</f>
        <v>0.68489632019629676</v>
      </c>
      <c r="G254" s="167">
        <f>IF(G$117=0,0,G$117/NFM_fec!G$117)</f>
        <v>0.68489632019629665</v>
      </c>
      <c r="H254" s="167">
        <f>IF(H$117=0,0,H$117/NFM_fec!H$117)</f>
        <v>0.69440726029311661</v>
      </c>
      <c r="I254" s="167">
        <f>IF(I$117=0,0,I$117/NFM_fec!I$117)</f>
        <v>0.69440726029311661</v>
      </c>
      <c r="J254" s="167">
        <f>IF(J$117=0,0,J$117/NFM_fec!J$117)</f>
        <v>0.70678767657503894</v>
      </c>
      <c r="K254" s="167">
        <f>IF(K$117=0,0,K$117/NFM_fec!K$117)</f>
        <v>0.75094437777770806</v>
      </c>
      <c r="L254" s="167">
        <f>IF(L$117=0,0,L$117/NFM_fec!L$117)</f>
        <v>0.72199612492213694</v>
      </c>
      <c r="M254" s="167">
        <f>IF(M$117=0,0,M$117/NFM_fec!M$117)</f>
        <v>0.72199612492213694</v>
      </c>
      <c r="N254" s="167">
        <f>IF(N$117=0,0,N$117/NFM_fec!N$117)</f>
        <v>0.72199612492213694</v>
      </c>
      <c r="O254" s="167">
        <f>IF(O$117=0,0,O$117/NFM_fec!O$117)</f>
        <v>0.7421299369870985</v>
      </c>
      <c r="P254" s="167">
        <f>IF(P$117=0,0,P$117/NFM_fec!P$117)</f>
        <v>0.7421299369870985</v>
      </c>
      <c r="Q254" s="167">
        <f>IF(Q$117=0,0,Q$117/NFM_fec!Q$117)</f>
        <v>0.76498849624692766</v>
      </c>
    </row>
    <row r="255" spans="1:17" x14ac:dyDescent="0.25">
      <c r="A255" s="127" t="s">
        <v>146</v>
      </c>
      <c r="B255" s="166">
        <f>IF(B$122=0,0,B$122/NFM_fec!B$122)</f>
        <v>0.33374718001630005</v>
      </c>
      <c r="C255" s="166">
        <f>IF(C$122=0,0,C$122/NFM_fec!C$122)</f>
        <v>0.32835239275358735</v>
      </c>
      <c r="D255" s="166">
        <f>IF(D$122=0,0,D$122/NFM_fec!D$122)</f>
        <v>0.32453173670670155</v>
      </c>
      <c r="E255" s="166">
        <f>IF(E$122=0,0,E$122/NFM_fec!E$122)</f>
        <v>0.32828879932851196</v>
      </c>
      <c r="F255" s="166">
        <f>IF(F$122=0,0,F$122/NFM_fec!F$122)</f>
        <v>0.33226406701579586</v>
      </c>
      <c r="G255" s="166">
        <f>IF(G$122=0,0,G$122/NFM_fec!G$122)</f>
        <v>0.32929134084747547</v>
      </c>
      <c r="H255" s="166">
        <f>IF(H$122=0,0,H$122/NFM_fec!H$122)</f>
        <v>0.33928119129901374</v>
      </c>
      <c r="I255" s="166">
        <f>IF(I$122=0,0,I$122/NFM_fec!I$122)</f>
        <v>0.33984874079804028</v>
      </c>
      <c r="J255" s="166">
        <f>IF(J$122=0,0,J$122/NFM_fec!J$122)</f>
        <v>0.3436372933912909</v>
      </c>
      <c r="K255" s="166">
        <f>IF(K$122=0,0,K$122/NFM_fec!K$122)</f>
        <v>0.34810121548599676</v>
      </c>
      <c r="L255" s="166">
        <f>IF(L$122=0,0,L$122/NFM_fec!L$122)</f>
        <v>0.35967893306425575</v>
      </c>
      <c r="M255" s="166">
        <f>IF(M$122=0,0,M$122/NFM_fec!M$122)</f>
        <v>0.35967488121363178</v>
      </c>
      <c r="N255" s="166">
        <f>IF(N$122=0,0,N$122/NFM_fec!N$122)</f>
        <v>0.35943144129678301</v>
      </c>
      <c r="O255" s="166">
        <f>IF(O$122=0,0,O$122/NFM_fec!O$122)</f>
        <v>0.36946399045234846</v>
      </c>
      <c r="P255" s="166">
        <f>IF(P$122=0,0,P$122/NFM_fec!P$122)</f>
        <v>0.36970266059348428</v>
      </c>
      <c r="Q255" s="166">
        <f>IF(Q$122=0,0,Q$122/NFM_fec!Q$122)</f>
        <v>0.38109353123395839</v>
      </c>
    </row>
    <row r="256" spans="1:17" x14ac:dyDescent="0.25">
      <c r="A256" s="127" t="s">
        <v>145</v>
      </c>
      <c r="B256" s="166">
        <f>IF(B$130=0,0,B$130/NFM_fec!B$130)</f>
        <v>0.4541355365163986</v>
      </c>
      <c r="C256" s="166">
        <f>IF(C$130=0,0,C$130/NFM_fec!C$130)</f>
        <v>0.46776536696543558</v>
      </c>
      <c r="D256" s="166">
        <f>IF(D$130=0,0,D$130/NFM_fec!D$130)</f>
        <v>0.4674188649758404</v>
      </c>
      <c r="E256" s="166">
        <f>IF(E$130=0,0,E$130/NFM_fec!E$130)</f>
        <v>0.45995512565904506</v>
      </c>
      <c r="F256" s="166">
        <f>IF(F$130=0,0,F$130/NFM_fec!F$130)</f>
        <v>0.46463404032579236</v>
      </c>
      <c r="G256" s="166">
        <f>IF(G$130=0,0,G$130/NFM_fec!G$130)</f>
        <v>0.45225986848237093</v>
      </c>
      <c r="H256" s="166">
        <f>IF(H$130=0,0,H$130/NFM_fec!H$130)</f>
        <v>0.47032033793075423</v>
      </c>
      <c r="I256" s="166">
        <f>IF(I$130=0,0,I$130/NFM_fec!I$130)</f>
        <v>0.46119805093737692</v>
      </c>
      <c r="J256" s="166">
        <f>IF(J$130=0,0,J$130/NFM_fec!J$130)</f>
        <v>0.49413495879129582</v>
      </c>
      <c r="K256" s="166">
        <f>IF(K$130=0,0,K$130/NFM_fec!K$130)</f>
        <v>0.45732428312507967</v>
      </c>
      <c r="L256" s="166">
        <f>IF(L$130=0,0,L$130/NFM_fec!L$130)</f>
        <v>0.48021266169259036</v>
      </c>
      <c r="M256" s="166">
        <f>IF(M$130=0,0,M$130/NFM_fec!M$130)</f>
        <v>0.49041654595953643</v>
      </c>
      <c r="N256" s="166">
        <f>IF(N$130=0,0,N$130/NFM_fec!N$130)</f>
        <v>0.48668193904778484</v>
      </c>
      <c r="O256" s="166">
        <f>IF(O$130=0,0,O$130/NFM_fec!O$130)</f>
        <v>0.49932698358330552</v>
      </c>
      <c r="P256" s="166">
        <f>IF(P$130=0,0,P$130/NFM_fec!P$130)</f>
        <v>0.50940314957059107</v>
      </c>
      <c r="Q256" s="166">
        <f>IF(Q$130=0,0,Q$130/NFM_fec!Q$130)</f>
        <v>0.52369919668450771</v>
      </c>
    </row>
    <row r="257" spans="1:17" x14ac:dyDescent="0.25">
      <c r="A257" s="72" t="s">
        <v>144</v>
      </c>
      <c r="B257" s="165">
        <f>IF(B$137=0,0,B$137/NFM_fec!B$137)</f>
        <v>0.43022379040396153</v>
      </c>
      <c r="C257" s="165">
        <f>IF(C$137=0,0,C$137/NFM_fec!C$137)</f>
        <v>0.43437572327104529</v>
      </c>
      <c r="D257" s="165">
        <f>IF(D$137=0,0,D$137/NFM_fec!D$137)</f>
        <v>0.43540255106397219</v>
      </c>
      <c r="E257" s="165">
        <f>IF(E$137=0,0,E$137/NFM_fec!E$137)</f>
        <v>0.43809035297893056</v>
      </c>
      <c r="F257" s="165">
        <f>IF(F$137=0,0,F$137/NFM_fec!F$137)</f>
        <v>0.43731340716758577</v>
      </c>
      <c r="G257" s="165">
        <f>IF(G$137=0,0,G$137/NFM_fec!G$137)</f>
        <v>0.43613284570418032</v>
      </c>
      <c r="H257" s="165">
        <f>IF(H$137=0,0,H$137/NFM_fec!H$137)</f>
        <v>0.44338006947344499</v>
      </c>
      <c r="I257" s="165">
        <f>IF(I$137=0,0,I$137/NFM_fec!I$137)</f>
        <v>0.44203546516910353</v>
      </c>
      <c r="J257" s="165">
        <f>IF(J$137=0,0,J$137/NFM_fec!J$137)</f>
        <v>0.44964396862954703</v>
      </c>
      <c r="K257" s="165">
        <f>IF(K$137=0,0,K$137/NFM_fec!K$137)</f>
        <v>0.4445624317442462</v>
      </c>
      <c r="L257" s="165">
        <f>IF(L$137=0,0,L$137/NFM_fec!L$137)</f>
        <v>0.49223278144812277</v>
      </c>
      <c r="M257" s="165">
        <f>IF(M$137=0,0,M$137/NFM_fec!M$137)</f>
        <v>0.49844296672864996</v>
      </c>
      <c r="N257" s="165">
        <f>IF(N$137=0,0,N$137/NFM_fec!N$137)</f>
        <v>0.48536983750902069</v>
      </c>
      <c r="O257" s="165">
        <f>IF(O$137=0,0,O$137/NFM_fec!O$137)</f>
        <v>0.50802885655377816</v>
      </c>
      <c r="P257" s="165">
        <f>IF(P$137=0,0,P$137/NFM_fec!P$137)</f>
        <v>0.51041122900550118</v>
      </c>
      <c r="Q257" s="165">
        <f>IF(Q$137=0,0,Q$137/NFM_fec!Q$137)</f>
        <v>0.53162472864683341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0</v>
      </c>
      <c r="C33" s="96">
        <v>0</v>
      </c>
      <c r="D33" s="96">
        <v>0</v>
      </c>
      <c r="E33" s="96">
        <v>0</v>
      </c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0</v>
      </c>
      <c r="C38" s="158">
        <v>0</v>
      </c>
      <c r="D38" s="158">
        <v>0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0</v>
      </c>
      <c r="C40" s="91">
        <v>0</v>
      </c>
      <c r="D40" s="91">
        <v>0</v>
      </c>
      <c r="E40" s="91">
        <v>0</v>
      </c>
      <c r="F40" s="91">
        <v>0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0</v>
      </c>
      <c r="C46" s="205">
        <v>0</v>
      </c>
      <c r="D46" s="205">
        <v>0</v>
      </c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0</v>
      </c>
      <c r="C47" s="205">
        <v>0</v>
      </c>
      <c r="D47" s="205">
        <v>0</v>
      </c>
      <c r="E47" s="205">
        <v>0</v>
      </c>
      <c r="F47" s="205">
        <v>0</v>
      </c>
      <c r="G47" s="205">
        <v>0</v>
      </c>
      <c r="H47" s="205">
        <v>0</v>
      </c>
      <c r="I47" s="205">
        <v>0</v>
      </c>
      <c r="J47" s="205">
        <v>0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0</v>
      </c>
      <c r="C49" s="205">
        <v>0</v>
      </c>
      <c r="D49" s="205">
        <v>0</v>
      </c>
      <c r="E49" s="205">
        <v>0</v>
      </c>
      <c r="F49" s="205">
        <v>0</v>
      </c>
      <c r="G49" s="205">
        <v>0</v>
      </c>
      <c r="H49" s="205">
        <v>0</v>
      </c>
      <c r="I49" s="205">
        <v>0</v>
      </c>
      <c r="J49" s="205">
        <v>0</v>
      </c>
      <c r="K49" s="205">
        <v>0</v>
      </c>
      <c r="L49" s="205">
        <v>0</v>
      </c>
      <c r="M49" s="205">
        <v>0</v>
      </c>
      <c r="N49" s="205">
        <v>0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0</v>
      </c>
      <c r="C51" s="206">
        <v>0</v>
      </c>
      <c r="D51" s="206">
        <v>0</v>
      </c>
      <c r="E51" s="206">
        <v>0</v>
      </c>
      <c r="F51" s="206">
        <v>0</v>
      </c>
      <c r="G51" s="206">
        <v>0</v>
      </c>
      <c r="H51" s="206">
        <v>0</v>
      </c>
      <c r="I51" s="206">
        <v>0</v>
      </c>
      <c r="J51" s="206">
        <v>0</v>
      </c>
      <c r="K51" s="206">
        <v>0</v>
      </c>
      <c r="L51" s="206">
        <v>0</v>
      </c>
      <c r="M51" s="206">
        <v>0</v>
      </c>
      <c r="N51" s="206">
        <v>0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0</v>
      </c>
      <c r="C53" s="153">
        <v>0</v>
      </c>
      <c r="D53" s="153">
        <v>0</v>
      </c>
      <c r="E53" s="153">
        <v>0</v>
      </c>
      <c r="F53" s="153">
        <v>0</v>
      </c>
      <c r="G53" s="153">
        <v>0</v>
      </c>
      <c r="H53" s="153">
        <v>0</v>
      </c>
      <c r="I53" s="153">
        <v>0</v>
      </c>
      <c r="J53" s="153">
        <v>0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0</v>
      </c>
      <c r="C54" s="153">
        <v>0</v>
      </c>
      <c r="D54" s="153">
        <v>0</v>
      </c>
      <c r="E54" s="153">
        <v>0</v>
      </c>
      <c r="F54" s="153">
        <v>0</v>
      </c>
      <c r="G54" s="153">
        <v>0</v>
      </c>
      <c r="H54" s="153">
        <v>0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0</v>
      </c>
      <c r="C55" s="153">
        <v>0</v>
      </c>
      <c r="D55" s="153">
        <v>0</v>
      </c>
      <c r="E55" s="153">
        <v>0</v>
      </c>
      <c r="F55" s="153">
        <v>0</v>
      </c>
      <c r="G55" s="153">
        <v>0</v>
      </c>
      <c r="H55" s="153">
        <v>0</v>
      </c>
      <c r="I55" s="153">
        <v>0</v>
      </c>
      <c r="J55" s="153">
        <v>0</v>
      </c>
      <c r="K55" s="153">
        <v>0</v>
      </c>
      <c r="L55" s="153">
        <v>0</v>
      </c>
      <c r="M55" s="153">
        <v>0</v>
      </c>
      <c r="N55" s="153">
        <v>0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52" t="s">
        <v>160</v>
      </c>
      <c r="B67" s="151">
        <v>0</v>
      </c>
      <c r="C67" s="151">
        <v>0</v>
      </c>
      <c r="D67" s="151">
        <v>0</v>
      </c>
      <c r="E67" s="151">
        <v>0</v>
      </c>
      <c r="F67" s="151">
        <v>0</v>
      </c>
      <c r="G67" s="151">
        <v>0</v>
      </c>
      <c r="H67" s="151">
        <v>0</v>
      </c>
      <c r="I67" s="151">
        <v>0</v>
      </c>
      <c r="J67" s="151">
        <v>0</v>
      </c>
      <c r="K67" s="151">
        <v>0</v>
      </c>
      <c r="L67" s="151">
        <v>0</v>
      </c>
      <c r="M67" s="151">
        <v>0</v>
      </c>
      <c r="N67" s="151">
        <v>0</v>
      </c>
      <c r="O67" s="151">
        <v>0</v>
      </c>
      <c r="P67" s="151">
        <v>0</v>
      </c>
      <c r="Q67" s="151">
        <v>0</v>
      </c>
    </row>
    <row r="68" spans="1:17" x14ac:dyDescent="0.25">
      <c r="A68" s="177" t="s">
        <v>98</v>
      </c>
      <c r="B68" s="176">
        <v>0</v>
      </c>
      <c r="C68" s="176">
        <v>0</v>
      </c>
      <c r="D68" s="176">
        <v>0</v>
      </c>
      <c r="E68" s="176">
        <v>0</v>
      </c>
      <c r="F68" s="176">
        <v>0</v>
      </c>
      <c r="G68" s="176">
        <v>0</v>
      </c>
      <c r="H68" s="176">
        <v>0</v>
      </c>
      <c r="I68" s="176">
        <v>0</v>
      </c>
      <c r="J68" s="176">
        <v>0</v>
      </c>
      <c r="K68" s="176">
        <v>0</v>
      </c>
      <c r="L68" s="176">
        <v>0</v>
      </c>
      <c r="M68" s="176">
        <v>0</v>
      </c>
      <c r="N68" s="176">
        <v>0</v>
      </c>
      <c r="O68" s="176">
        <v>0</v>
      </c>
      <c r="P68" s="176">
        <v>0</v>
      </c>
      <c r="Q68" s="176">
        <v>0</v>
      </c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0</v>
      </c>
      <c r="C70" s="96">
        <v>0</v>
      </c>
      <c r="D70" s="96">
        <v>0</v>
      </c>
      <c r="E70" s="96">
        <v>0</v>
      </c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0</v>
      </c>
      <c r="L70" s="96">
        <v>0</v>
      </c>
      <c r="M70" s="96">
        <v>0</v>
      </c>
      <c r="N70" s="96">
        <v>0</v>
      </c>
      <c r="O70" s="96">
        <v>0</v>
      </c>
      <c r="P70" s="96">
        <v>0</v>
      </c>
      <c r="Q70" s="96">
        <v>0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0</v>
      </c>
      <c r="C75" s="158">
        <v>0</v>
      </c>
      <c r="D75" s="158">
        <v>0</v>
      </c>
      <c r="E75" s="158">
        <v>0</v>
      </c>
      <c r="F75" s="158">
        <v>0</v>
      </c>
      <c r="G75" s="158">
        <v>0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0</v>
      </c>
      <c r="P75" s="158">
        <v>0</v>
      </c>
      <c r="Q75" s="158">
        <v>0</v>
      </c>
    </row>
    <row r="76" spans="1:17" x14ac:dyDescent="0.25">
      <c r="A76" s="92" t="s">
        <v>125</v>
      </c>
      <c r="B76" s="91">
        <v>0</v>
      </c>
      <c r="C76" s="91">
        <v>0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0</v>
      </c>
      <c r="C77" s="91">
        <v>0</v>
      </c>
      <c r="D77" s="91">
        <v>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v>0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0</v>
      </c>
      <c r="C80" s="204">
        <v>0</v>
      </c>
      <c r="D80" s="204">
        <v>0</v>
      </c>
      <c r="E80" s="204">
        <v>0</v>
      </c>
      <c r="F80" s="204">
        <v>0</v>
      </c>
      <c r="G80" s="204">
        <v>0</v>
      </c>
      <c r="H80" s="204">
        <v>0</v>
      </c>
      <c r="I80" s="204">
        <v>0</v>
      </c>
      <c r="J80" s="204">
        <v>0</v>
      </c>
      <c r="K80" s="204">
        <v>0</v>
      </c>
      <c r="L80" s="204">
        <v>0</v>
      </c>
      <c r="M80" s="204">
        <v>0</v>
      </c>
      <c r="N80" s="204">
        <v>0</v>
      </c>
      <c r="O80" s="204">
        <v>0</v>
      </c>
      <c r="P80" s="204">
        <v>0</v>
      </c>
      <c r="Q80" s="204">
        <v>0</v>
      </c>
    </row>
    <row r="81" spans="1:17" x14ac:dyDescent="0.25">
      <c r="A81" s="152" t="s">
        <v>166</v>
      </c>
      <c r="B81" s="151">
        <v>0</v>
      </c>
      <c r="C81" s="151">
        <v>0</v>
      </c>
      <c r="D81" s="151">
        <v>0</v>
      </c>
      <c r="E81" s="151">
        <v>0</v>
      </c>
      <c r="F81" s="151">
        <v>0</v>
      </c>
      <c r="G81" s="151">
        <v>0</v>
      </c>
      <c r="H81" s="151">
        <v>0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0</v>
      </c>
      <c r="Q81" s="151">
        <v>0</v>
      </c>
    </row>
    <row r="82" spans="1:17" x14ac:dyDescent="0.25">
      <c r="A82" s="154" t="s">
        <v>30</v>
      </c>
      <c r="B82" s="153">
        <v>0</v>
      </c>
      <c r="C82" s="153">
        <v>0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0</v>
      </c>
      <c r="J82" s="153">
        <v>0</v>
      </c>
      <c r="K82" s="153">
        <v>0</v>
      </c>
      <c r="L82" s="153">
        <v>0</v>
      </c>
      <c r="M82" s="153">
        <v>0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0</v>
      </c>
      <c r="C83" s="153">
        <v>0</v>
      </c>
      <c r="D83" s="153">
        <v>0</v>
      </c>
      <c r="E83" s="153">
        <v>0</v>
      </c>
      <c r="F83" s="153">
        <v>0</v>
      </c>
      <c r="G83" s="153">
        <v>0</v>
      </c>
      <c r="H83" s="153">
        <v>0</v>
      </c>
      <c r="I83" s="153">
        <v>0</v>
      </c>
      <c r="J83" s="153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0</v>
      </c>
      <c r="C85" s="153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</v>
      </c>
      <c r="I85" s="153">
        <v>0</v>
      </c>
      <c r="J85" s="153">
        <v>0</v>
      </c>
      <c r="K85" s="153">
        <v>0</v>
      </c>
      <c r="L85" s="153">
        <v>0</v>
      </c>
      <c r="M85" s="153">
        <v>0</v>
      </c>
      <c r="N85" s="153">
        <v>0</v>
      </c>
      <c r="O85" s="153">
        <v>0</v>
      </c>
      <c r="P85" s="153">
        <v>0</v>
      </c>
      <c r="Q85" s="153">
        <v>0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0</v>
      </c>
      <c r="C87" s="206">
        <v>0</v>
      </c>
      <c r="D87" s="206">
        <v>0</v>
      </c>
      <c r="E87" s="206">
        <v>0</v>
      </c>
      <c r="F87" s="206">
        <v>0</v>
      </c>
      <c r="G87" s="206">
        <v>0</v>
      </c>
      <c r="H87" s="206">
        <v>0</v>
      </c>
      <c r="I87" s="206">
        <v>0</v>
      </c>
      <c r="J87" s="206">
        <v>0</v>
      </c>
      <c r="K87" s="206">
        <v>0</v>
      </c>
      <c r="L87" s="206">
        <v>0</v>
      </c>
      <c r="M87" s="206">
        <v>0</v>
      </c>
      <c r="N87" s="206">
        <v>0</v>
      </c>
      <c r="O87" s="206">
        <v>0</v>
      </c>
      <c r="P87" s="206">
        <v>0</v>
      </c>
      <c r="Q87" s="206">
        <v>0</v>
      </c>
    </row>
    <row r="88" spans="1:17" x14ac:dyDescent="0.25">
      <c r="A88" s="152" t="s">
        <v>164</v>
      </c>
      <c r="B88" s="151">
        <v>0</v>
      </c>
      <c r="C88" s="151">
        <v>0</v>
      </c>
      <c r="D88" s="151">
        <v>0</v>
      </c>
      <c r="E88" s="151">
        <v>0</v>
      </c>
      <c r="F88" s="151">
        <v>0</v>
      </c>
      <c r="G88" s="151">
        <v>0</v>
      </c>
      <c r="H88" s="151">
        <v>0</v>
      </c>
      <c r="I88" s="151">
        <v>0</v>
      </c>
      <c r="J88" s="151">
        <v>0</v>
      </c>
      <c r="K88" s="151">
        <v>0</v>
      </c>
      <c r="L88" s="151">
        <v>0</v>
      </c>
      <c r="M88" s="151">
        <v>0</v>
      </c>
      <c r="N88" s="151">
        <v>0</v>
      </c>
      <c r="O88" s="151">
        <v>0</v>
      </c>
      <c r="P88" s="151">
        <v>0</v>
      </c>
      <c r="Q88" s="151">
        <v>0</v>
      </c>
    </row>
    <row r="89" spans="1:17" x14ac:dyDescent="0.25">
      <c r="A89" s="154" t="s">
        <v>30</v>
      </c>
      <c r="B89" s="205">
        <v>0</v>
      </c>
      <c r="C89" s="205">
        <v>0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0</v>
      </c>
      <c r="J89" s="205">
        <v>0</v>
      </c>
      <c r="K89" s="205">
        <v>0</v>
      </c>
      <c r="L89" s="205">
        <v>0</v>
      </c>
      <c r="M89" s="205">
        <v>0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0</v>
      </c>
      <c r="C90" s="205">
        <v>0</v>
      </c>
      <c r="D90" s="205">
        <v>0</v>
      </c>
      <c r="E90" s="205">
        <v>0</v>
      </c>
      <c r="F90" s="205">
        <v>0</v>
      </c>
      <c r="G90" s="205">
        <v>0</v>
      </c>
      <c r="H90" s="205">
        <v>0</v>
      </c>
      <c r="I90" s="205">
        <v>0</v>
      </c>
      <c r="J90" s="205">
        <v>0</v>
      </c>
      <c r="K90" s="205">
        <v>0</v>
      </c>
      <c r="L90" s="205">
        <v>0</v>
      </c>
      <c r="M90" s="205">
        <v>0</v>
      </c>
      <c r="N90" s="205">
        <v>0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</v>
      </c>
      <c r="C92" s="205">
        <v>0</v>
      </c>
      <c r="D92" s="205">
        <v>0</v>
      </c>
      <c r="E92" s="205">
        <v>0</v>
      </c>
      <c r="F92" s="205">
        <v>0</v>
      </c>
      <c r="G92" s="205">
        <v>0</v>
      </c>
      <c r="H92" s="205">
        <v>0</v>
      </c>
      <c r="I92" s="205">
        <v>0</v>
      </c>
      <c r="J92" s="205">
        <v>0</v>
      </c>
      <c r="K92" s="205">
        <v>0</v>
      </c>
      <c r="L92" s="205">
        <v>0</v>
      </c>
      <c r="M92" s="205">
        <v>0</v>
      </c>
      <c r="N92" s="205">
        <v>0</v>
      </c>
      <c r="O92" s="205">
        <v>0</v>
      </c>
      <c r="P92" s="205">
        <v>0</v>
      </c>
      <c r="Q92" s="205">
        <v>0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0</v>
      </c>
      <c r="C94" s="206">
        <v>0</v>
      </c>
      <c r="D94" s="206">
        <v>0</v>
      </c>
      <c r="E94" s="206">
        <v>0</v>
      </c>
      <c r="F94" s="206">
        <v>0</v>
      </c>
      <c r="G94" s="206">
        <v>0</v>
      </c>
      <c r="H94" s="206">
        <v>0</v>
      </c>
      <c r="I94" s="206">
        <v>0</v>
      </c>
      <c r="J94" s="206">
        <v>0</v>
      </c>
      <c r="K94" s="206">
        <v>0</v>
      </c>
      <c r="L94" s="206">
        <v>0</v>
      </c>
      <c r="M94" s="206">
        <v>0</v>
      </c>
      <c r="N94" s="206">
        <v>0</v>
      </c>
      <c r="O94" s="206">
        <v>0</v>
      </c>
      <c r="P94" s="206">
        <v>0</v>
      </c>
      <c r="Q94" s="206">
        <v>0</v>
      </c>
    </row>
    <row r="95" spans="1:17" x14ac:dyDescent="0.25">
      <c r="A95" s="152" t="s">
        <v>162</v>
      </c>
      <c r="B95" s="151">
        <v>0</v>
      </c>
      <c r="C95" s="151">
        <v>0</v>
      </c>
      <c r="D95" s="151">
        <v>0</v>
      </c>
      <c r="E95" s="151">
        <v>0</v>
      </c>
      <c r="F95" s="151">
        <v>0</v>
      </c>
      <c r="G95" s="151">
        <v>0</v>
      </c>
      <c r="H95" s="151">
        <v>0</v>
      </c>
      <c r="I95" s="151">
        <v>0</v>
      </c>
      <c r="J95" s="151">
        <v>0</v>
      </c>
      <c r="K95" s="151">
        <v>0</v>
      </c>
      <c r="L95" s="151">
        <v>0</v>
      </c>
      <c r="M95" s="151">
        <v>0</v>
      </c>
      <c r="N95" s="151">
        <v>0</v>
      </c>
      <c r="O95" s="151">
        <v>0</v>
      </c>
      <c r="P95" s="151">
        <v>0</v>
      </c>
      <c r="Q95" s="151">
        <v>0</v>
      </c>
    </row>
    <row r="96" spans="1:17" x14ac:dyDescent="0.25">
      <c r="A96" s="154" t="s">
        <v>30</v>
      </c>
      <c r="B96" s="153">
        <v>0</v>
      </c>
      <c r="C96" s="153">
        <v>0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0</v>
      </c>
      <c r="J96" s="153">
        <v>0</v>
      </c>
      <c r="K96" s="153">
        <v>0</v>
      </c>
      <c r="L96" s="153">
        <v>0</v>
      </c>
      <c r="M96" s="153">
        <v>0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0</v>
      </c>
      <c r="C97" s="153">
        <v>0</v>
      </c>
      <c r="D97" s="153">
        <v>0</v>
      </c>
      <c r="E97" s="153">
        <v>0</v>
      </c>
      <c r="F97" s="153">
        <v>0</v>
      </c>
      <c r="G97" s="153">
        <v>0</v>
      </c>
      <c r="H97" s="153">
        <v>0</v>
      </c>
      <c r="I97" s="153">
        <v>0</v>
      </c>
      <c r="J97" s="153">
        <v>0</v>
      </c>
      <c r="K97" s="153">
        <v>0</v>
      </c>
      <c r="L97" s="153">
        <v>0</v>
      </c>
      <c r="M97" s="153">
        <v>0</v>
      </c>
      <c r="N97" s="153">
        <v>0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0</v>
      </c>
      <c r="C98" s="153">
        <v>0</v>
      </c>
      <c r="D98" s="153">
        <v>0</v>
      </c>
      <c r="E98" s="153">
        <v>0</v>
      </c>
      <c r="F98" s="153">
        <v>0</v>
      </c>
      <c r="G98" s="153">
        <v>0</v>
      </c>
      <c r="H98" s="153">
        <v>0</v>
      </c>
      <c r="I98" s="153">
        <v>0</v>
      </c>
      <c r="J98" s="153">
        <v>0</v>
      </c>
      <c r="K98" s="153">
        <v>0</v>
      </c>
      <c r="L98" s="153">
        <v>0</v>
      </c>
      <c r="M98" s="153">
        <v>0</v>
      </c>
      <c r="N98" s="153">
        <v>0</v>
      </c>
      <c r="O98" s="153">
        <v>0</v>
      </c>
      <c r="P98" s="153">
        <v>0</v>
      </c>
      <c r="Q98" s="153">
        <v>0</v>
      </c>
    </row>
    <row r="99" spans="1:17" x14ac:dyDescent="0.25">
      <c r="A99" s="152" t="s">
        <v>161</v>
      </c>
      <c r="B99" s="151">
        <v>0</v>
      </c>
      <c r="C99" s="151">
        <v>0</v>
      </c>
      <c r="D99" s="151">
        <v>0</v>
      </c>
      <c r="E99" s="151">
        <v>0</v>
      </c>
      <c r="F99" s="151">
        <v>0</v>
      </c>
      <c r="G99" s="151">
        <v>0</v>
      </c>
      <c r="H99" s="151">
        <v>0</v>
      </c>
      <c r="I99" s="151">
        <v>0</v>
      </c>
      <c r="J99" s="151">
        <v>0</v>
      </c>
      <c r="K99" s="151">
        <v>0</v>
      </c>
      <c r="L99" s="151">
        <v>0</v>
      </c>
      <c r="M99" s="151">
        <v>0</v>
      </c>
      <c r="N99" s="151">
        <v>0</v>
      </c>
      <c r="O99" s="151">
        <v>0</v>
      </c>
      <c r="P99" s="151">
        <v>0</v>
      </c>
      <c r="Q99" s="151">
        <v>0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0</v>
      </c>
      <c r="C104" s="87">
        <v>0</v>
      </c>
      <c r="D104" s="87">
        <v>0</v>
      </c>
      <c r="E104" s="87">
        <v>0</v>
      </c>
      <c r="F104" s="87">
        <v>0</v>
      </c>
      <c r="G104" s="87">
        <v>0</v>
      </c>
      <c r="H104" s="87">
        <v>0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</v>
      </c>
      <c r="C106" s="87">
        <v>0</v>
      </c>
      <c r="D106" s="87">
        <v>0</v>
      </c>
      <c r="E106" s="87">
        <v>0</v>
      </c>
      <c r="F106" s="87">
        <v>0</v>
      </c>
      <c r="G106" s="87">
        <v>0</v>
      </c>
      <c r="H106" s="87">
        <v>0</v>
      </c>
      <c r="I106" s="87">
        <v>0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0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483.04694900210603</v>
      </c>
      <c r="C112" s="96">
        <v>454.13852195802394</v>
      </c>
      <c r="D112" s="96">
        <v>482.78921508080003</v>
      </c>
      <c r="E112" s="96">
        <v>550.6309108296241</v>
      </c>
      <c r="F112" s="96">
        <v>497.18676117536393</v>
      </c>
      <c r="G112" s="96">
        <v>503.26650975470329</v>
      </c>
      <c r="H112" s="96">
        <v>569.78530355845976</v>
      </c>
      <c r="I112" s="96">
        <v>578.00129828938805</v>
      </c>
      <c r="J112" s="96">
        <v>470.72138128436808</v>
      </c>
      <c r="K112" s="96">
        <v>386.84417913628806</v>
      </c>
      <c r="L112" s="96">
        <v>399.92819355210702</v>
      </c>
      <c r="M112" s="96">
        <v>384.51693994785614</v>
      </c>
      <c r="N112" s="96">
        <v>415.51271308342092</v>
      </c>
      <c r="O112" s="96">
        <v>382.95585295228665</v>
      </c>
      <c r="P112" s="96">
        <v>373.98893111133748</v>
      </c>
      <c r="Q112" s="96">
        <v>366.09532365701625</v>
      </c>
    </row>
    <row r="113" spans="1:17" x14ac:dyDescent="0.25">
      <c r="A113" s="132" t="s">
        <v>83</v>
      </c>
      <c r="B113" s="160">
        <v>0</v>
      </c>
      <c r="C113" s="160">
        <v>0</v>
      </c>
      <c r="D113" s="160">
        <v>0</v>
      </c>
      <c r="E113" s="160">
        <v>0</v>
      </c>
      <c r="F113" s="160">
        <v>0</v>
      </c>
      <c r="G113" s="160">
        <v>0</v>
      </c>
      <c r="H113" s="160">
        <v>0</v>
      </c>
      <c r="I113" s="160">
        <v>0</v>
      </c>
      <c r="J113" s="160">
        <v>0</v>
      </c>
      <c r="K113" s="160">
        <v>0</v>
      </c>
      <c r="L113" s="160">
        <v>0</v>
      </c>
      <c r="M113" s="160">
        <v>0</v>
      </c>
      <c r="N113" s="160">
        <v>0</v>
      </c>
      <c r="O113" s="160">
        <v>0</v>
      </c>
      <c r="P113" s="160">
        <v>0</v>
      </c>
      <c r="Q113" s="160">
        <v>0</v>
      </c>
    </row>
    <row r="114" spans="1:17" x14ac:dyDescent="0.25">
      <c r="A114" s="76" t="s">
        <v>82</v>
      </c>
      <c r="B114" s="159">
        <v>0</v>
      </c>
      <c r="C114" s="159">
        <v>0</v>
      </c>
      <c r="D114" s="159">
        <v>0</v>
      </c>
      <c r="E114" s="159">
        <v>0</v>
      </c>
      <c r="F114" s="159">
        <v>0</v>
      </c>
      <c r="G114" s="159">
        <v>0</v>
      </c>
      <c r="H114" s="159">
        <v>0</v>
      </c>
      <c r="I114" s="159">
        <v>0</v>
      </c>
      <c r="J114" s="159">
        <v>0</v>
      </c>
      <c r="K114" s="159">
        <v>0</v>
      </c>
      <c r="L114" s="159">
        <v>0</v>
      </c>
      <c r="M114" s="159">
        <v>0</v>
      </c>
      <c r="N114" s="159">
        <v>0</v>
      </c>
      <c r="O114" s="159">
        <v>0</v>
      </c>
      <c r="P114" s="159">
        <v>0</v>
      </c>
      <c r="Q114" s="159">
        <v>0</v>
      </c>
    </row>
    <row r="115" spans="1:17" x14ac:dyDescent="0.25">
      <c r="A115" s="76" t="s">
        <v>81</v>
      </c>
      <c r="B115" s="159">
        <v>0</v>
      </c>
      <c r="C115" s="159">
        <v>0</v>
      </c>
      <c r="D115" s="159">
        <v>0</v>
      </c>
      <c r="E115" s="159">
        <v>0</v>
      </c>
      <c r="F115" s="159">
        <v>0</v>
      </c>
      <c r="G115" s="159">
        <v>0</v>
      </c>
      <c r="H115" s="159">
        <v>0</v>
      </c>
      <c r="I115" s="159">
        <v>0</v>
      </c>
      <c r="J115" s="159">
        <v>0</v>
      </c>
      <c r="K115" s="159">
        <v>0</v>
      </c>
      <c r="L115" s="159">
        <v>0</v>
      </c>
      <c r="M115" s="159">
        <v>0</v>
      </c>
      <c r="N115" s="159">
        <v>0</v>
      </c>
      <c r="O115" s="159">
        <v>0</v>
      </c>
      <c r="P115" s="159">
        <v>0</v>
      </c>
      <c r="Q115" s="159">
        <v>0</v>
      </c>
    </row>
    <row r="116" spans="1:17" x14ac:dyDescent="0.25">
      <c r="A116" s="76" t="s">
        <v>80</v>
      </c>
      <c r="B116" s="159">
        <v>0</v>
      </c>
      <c r="C116" s="159">
        <v>0</v>
      </c>
      <c r="D116" s="159">
        <v>0</v>
      </c>
      <c r="E116" s="159">
        <v>0</v>
      </c>
      <c r="F116" s="159">
        <v>0</v>
      </c>
      <c r="G116" s="159">
        <v>0</v>
      </c>
      <c r="H116" s="159">
        <v>0</v>
      </c>
      <c r="I116" s="159">
        <v>0</v>
      </c>
      <c r="J116" s="159">
        <v>0</v>
      </c>
      <c r="K116" s="159">
        <v>0</v>
      </c>
      <c r="L116" s="159">
        <v>0</v>
      </c>
      <c r="M116" s="159">
        <v>0</v>
      </c>
      <c r="N116" s="159">
        <v>0</v>
      </c>
      <c r="O116" s="159">
        <v>0</v>
      </c>
      <c r="P116" s="159">
        <v>0</v>
      </c>
      <c r="Q116" s="159">
        <v>0</v>
      </c>
    </row>
    <row r="117" spans="1:17" x14ac:dyDescent="0.25">
      <c r="A117" s="129" t="s">
        <v>79</v>
      </c>
      <c r="B117" s="158">
        <v>0.66671255745616698</v>
      </c>
      <c r="C117" s="158">
        <v>0.63020416200820162</v>
      </c>
      <c r="D117" s="158">
        <v>0.65520815667261667</v>
      </c>
      <c r="E117" s="158">
        <v>0.71808222860340587</v>
      </c>
      <c r="F117" s="158">
        <v>0.69205621092607728</v>
      </c>
      <c r="G117" s="158">
        <v>0.6168486044043644</v>
      </c>
      <c r="H117" s="158">
        <v>0.79175420380699202</v>
      </c>
      <c r="I117" s="158">
        <v>0.77242129124453551</v>
      </c>
      <c r="J117" s="158">
        <v>0.66173609313388604</v>
      </c>
      <c r="K117" s="158">
        <v>0.25061418054665169</v>
      </c>
      <c r="L117" s="158">
        <v>0.57106818777083246</v>
      </c>
      <c r="M117" s="158">
        <v>0.56815579868117982</v>
      </c>
      <c r="N117" s="158">
        <v>0.59419779349565061</v>
      </c>
      <c r="O117" s="158">
        <v>0.58778603073609303</v>
      </c>
      <c r="P117" s="158">
        <v>0.57734449005388766</v>
      </c>
      <c r="Q117" s="158">
        <v>0.58346717227067213</v>
      </c>
    </row>
    <row r="118" spans="1:17" x14ac:dyDescent="0.25">
      <c r="A118" s="92" t="s">
        <v>125</v>
      </c>
      <c r="B118" s="91">
        <v>0.31218578519748486</v>
      </c>
      <c r="C118" s="91">
        <v>0.29509085879815317</v>
      </c>
      <c r="D118" s="91">
        <v>0.30679889042300723</v>
      </c>
      <c r="E118" s="91">
        <v>0.33623945111856163</v>
      </c>
      <c r="F118" s="91">
        <v>0.32405286085069401</v>
      </c>
      <c r="G118" s="91">
        <v>0.28883716642251756</v>
      </c>
      <c r="H118" s="91">
        <v>0.37073609164043042</v>
      </c>
      <c r="I118" s="91">
        <v>0.36168352405194365</v>
      </c>
      <c r="J118" s="91">
        <v>0.30985557346743103</v>
      </c>
      <c r="K118" s="91">
        <v>0</v>
      </c>
      <c r="L118" s="91">
        <v>0.26740064906046568</v>
      </c>
      <c r="M118" s="91">
        <v>0.26603693322132971</v>
      </c>
      <c r="N118" s="91">
        <v>0.27823100472687334</v>
      </c>
      <c r="O118" s="91">
        <v>0.27522871960533646</v>
      </c>
      <c r="P118" s="91">
        <v>0.27033950529537487</v>
      </c>
      <c r="Q118" s="91">
        <v>0.27320642948029572</v>
      </c>
    </row>
    <row r="119" spans="1:17" x14ac:dyDescent="0.25">
      <c r="A119" s="92" t="s">
        <v>26</v>
      </c>
      <c r="B119" s="91">
        <v>0.35452677225868218</v>
      </c>
      <c r="C119" s="91">
        <v>0.33511330321004845</v>
      </c>
      <c r="D119" s="91">
        <v>0.34840926624960938</v>
      </c>
      <c r="E119" s="91">
        <v>0.38184277748484424</v>
      </c>
      <c r="F119" s="91">
        <v>0.36800335007538332</v>
      </c>
      <c r="G119" s="91">
        <v>0.32801143798184679</v>
      </c>
      <c r="H119" s="91">
        <v>0.42101811216656165</v>
      </c>
      <c r="I119" s="91">
        <v>0.41073776719259186</v>
      </c>
      <c r="J119" s="91">
        <v>0.35188051966645506</v>
      </c>
      <c r="K119" s="91">
        <v>0.25061418054665169</v>
      </c>
      <c r="L119" s="91">
        <v>0.30366753871036678</v>
      </c>
      <c r="M119" s="91">
        <v>0.30211886545985006</v>
      </c>
      <c r="N119" s="91">
        <v>0.31596678876877721</v>
      </c>
      <c r="O119" s="91">
        <v>0.31255731113075658</v>
      </c>
      <c r="P119" s="91">
        <v>0.30700498475851279</v>
      </c>
      <c r="Q119" s="91">
        <v>0.31026074279037635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</v>
      </c>
      <c r="C121" s="157">
        <v>0</v>
      </c>
      <c r="D121" s="157">
        <v>0</v>
      </c>
      <c r="E121" s="157">
        <v>0</v>
      </c>
      <c r="F121" s="157">
        <v>0</v>
      </c>
      <c r="G121" s="157">
        <v>0</v>
      </c>
      <c r="H121" s="157">
        <v>0</v>
      </c>
      <c r="I121" s="157">
        <v>0</v>
      </c>
      <c r="J121" s="157">
        <v>0</v>
      </c>
      <c r="K121" s="157">
        <v>0</v>
      </c>
      <c r="L121" s="157">
        <v>0</v>
      </c>
      <c r="M121" s="157">
        <v>0</v>
      </c>
      <c r="N121" s="157">
        <v>0</v>
      </c>
      <c r="O121" s="157">
        <v>0</v>
      </c>
      <c r="P121" s="157">
        <v>0</v>
      </c>
      <c r="Q121" s="157">
        <v>0</v>
      </c>
    </row>
    <row r="122" spans="1:17" x14ac:dyDescent="0.25">
      <c r="A122" s="156" t="s">
        <v>146</v>
      </c>
      <c r="B122" s="206">
        <v>206.11898251074581</v>
      </c>
      <c r="C122" s="206">
        <v>224.38978445118272</v>
      </c>
      <c r="D122" s="206">
        <v>251.23031428905361</v>
      </c>
      <c r="E122" s="206">
        <v>267.7899968110512</v>
      </c>
      <c r="F122" s="206">
        <v>234.854479597226</v>
      </c>
      <c r="G122" s="206">
        <v>224.693856326504</v>
      </c>
      <c r="H122" s="206">
        <v>252.29994694500516</v>
      </c>
      <c r="I122" s="206">
        <v>243.08812204829161</v>
      </c>
      <c r="J122" s="206">
        <v>224.77883262827521</v>
      </c>
      <c r="K122" s="206">
        <v>141.76009012078947</v>
      </c>
      <c r="L122" s="206">
        <v>148.53455259849451</v>
      </c>
      <c r="M122" s="206">
        <v>147.79696960151156</v>
      </c>
      <c r="N122" s="206">
        <v>155.82356741126918</v>
      </c>
      <c r="O122" s="206">
        <v>154.09594773784349</v>
      </c>
      <c r="P122" s="206">
        <v>150.19809893609886</v>
      </c>
      <c r="Q122" s="206">
        <v>151.77400377022462</v>
      </c>
    </row>
    <row r="123" spans="1:17" x14ac:dyDescent="0.25">
      <c r="A123" s="152" t="s">
        <v>159</v>
      </c>
      <c r="B123" s="151">
        <v>206.11898251074581</v>
      </c>
      <c r="C123" s="151">
        <v>224.38978445118272</v>
      </c>
      <c r="D123" s="151">
        <v>251.23031428905361</v>
      </c>
      <c r="E123" s="151">
        <v>267.7899968110512</v>
      </c>
      <c r="F123" s="151">
        <v>234.854479597226</v>
      </c>
      <c r="G123" s="151">
        <v>224.693856326504</v>
      </c>
      <c r="H123" s="151">
        <v>252.29994694500516</v>
      </c>
      <c r="I123" s="151">
        <v>243.08812204829161</v>
      </c>
      <c r="J123" s="151">
        <v>224.77883262827521</v>
      </c>
      <c r="K123" s="151">
        <v>141.76009012078947</v>
      </c>
      <c r="L123" s="151">
        <v>148.53455259849451</v>
      </c>
      <c r="M123" s="151">
        <v>147.79696960151156</v>
      </c>
      <c r="N123" s="151">
        <v>155.82356741126918</v>
      </c>
      <c r="O123" s="151">
        <v>154.09594773784349</v>
      </c>
      <c r="P123" s="151">
        <v>150.19809893609886</v>
      </c>
      <c r="Q123" s="151">
        <v>151.77400377022462</v>
      </c>
    </row>
    <row r="124" spans="1:17" x14ac:dyDescent="0.25">
      <c r="A124" s="154" t="s">
        <v>33</v>
      </c>
      <c r="B124" s="153">
        <v>27.351196624408427</v>
      </c>
      <c r="C124" s="153">
        <v>46.945789457786049</v>
      </c>
      <c r="D124" s="153">
        <v>45.551475153874634</v>
      </c>
      <c r="E124" s="153">
        <v>50.832963861565744</v>
      </c>
      <c r="F124" s="153">
        <v>37.519653947098433</v>
      </c>
      <c r="G124" s="153">
        <v>39.547553178324954</v>
      </c>
      <c r="H124" s="153">
        <v>31.272429242937129</v>
      </c>
      <c r="I124" s="153">
        <v>31.797404824705747</v>
      </c>
      <c r="J124" s="153">
        <v>59.09135837779381</v>
      </c>
      <c r="K124" s="153">
        <v>24.651698102859751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0</v>
      </c>
      <c r="C125" s="153">
        <v>0</v>
      </c>
      <c r="D125" s="153">
        <v>0</v>
      </c>
      <c r="E125" s="153">
        <v>0</v>
      </c>
      <c r="F125" s="153">
        <v>0</v>
      </c>
      <c r="G125" s="153">
        <v>0</v>
      </c>
      <c r="H125" s="153">
        <v>0</v>
      </c>
      <c r="I125" s="153">
        <v>0</v>
      </c>
      <c r="J125" s="153">
        <v>0</v>
      </c>
      <c r="K125" s="153">
        <v>0</v>
      </c>
      <c r="L125" s="153">
        <v>0</v>
      </c>
      <c r="M125" s="153">
        <v>0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23.801104860727218</v>
      </c>
      <c r="C126" s="153">
        <v>1.7721790109166162</v>
      </c>
      <c r="D126" s="153">
        <v>1.7236589591972469</v>
      </c>
      <c r="E126" s="153">
        <v>1.5823455341043959</v>
      </c>
      <c r="F126" s="153">
        <v>1.6674685240871288</v>
      </c>
      <c r="G126" s="153">
        <v>6.6112793706989255</v>
      </c>
      <c r="H126" s="153">
        <v>9.4172005189136421</v>
      </c>
      <c r="I126" s="153">
        <v>6.979806149047886</v>
      </c>
      <c r="J126" s="153">
        <v>6.425943200604717</v>
      </c>
      <c r="K126" s="153">
        <v>0</v>
      </c>
      <c r="L126" s="153">
        <v>1.4729606635556229</v>
      </c>
      <c r="M126" s="153">
        <v>1.5474854913949645</v>
      </c>
      <c r="N126" s="153">
        <v>6.7732008608010306</v>
      </c>
      <c r="O126" s="153">
        <v>6.5099784621529082</v>
      </c>
      <c r="P126" s="153">
        <v>1.617108453659055</v>
      </c>
      <c r="Q126" s="153">
        <v>1.5645567587504234</v>
      </c>
    </row>
    <row r="127" spans="1:17" x14ac:dyDescent="0.25">
      <c r="A127" s="154" t="s">
        <v>29</v>
      </c>
      <c r="B127" s="153">
        <v>8.067215532160418</v>
      </c>
      <c r="C127" s="153">
        <v>32.866869825474367</v>
      </c>
      <c r="D127" s="153">
        <v>63.193033478478881</v>
      </c>
      <c r="E127" s="153">
        <v>57.614008401366078</v>
      </c>
      <c r="F127" s="153">
        <v>35.52923699623765</v>
      </c>
      <c r="G127" s="153">
        <v>44.753837891238888</v>
      </c>
      <c r="H127" s="153">
        <v>27.968186367137708</v>
      </c>
      <c r="I127" s="153">
        <v>22.309289709242687</v>
      </c>
      <c r="J127" s="153">
        <v>7.390587129808182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146.89946549344975</v>
      </c>
      <c r="C128" s="153">
        <v>142.8049461570057</v>
      </c>
      <c r="D128" s="153">
        <v>140.76214669750286</v>
      </c>
      <c r="E128" s="153">
        <v>157.76067901401495</v>
      </c>
      <c r="F128" s="153">
        <v>160.13812012980279</v>
      </c>
      <c r="G128" s="153">
        <v>133.78118588624125</v>
      </c>
      <c r="H128" s="153">
        <v>183.6421308160167</v>
      </c>
      <c r="I128" s="153">
        <v>182.00162136529531</v>
      </c>
      <c r="J128" s="153">
        <v>151.8709439200685</v>
      </c>
      <c r="K128" s="153">
        <v>117.10839201792972</v>
      </c>
      <c r="L128" s="153">
        <v>147.06159193493889</v>
      </c>
      <c r="M128" s="153">
        <v>146.24948411011661</v>
      </c>
      <c r="N128" s="153">
        <v>149.05036655046814</v>
      </c>
      <c r="O128" s="153">
        <v>147.58596927569059</v>
      </c>
      <c r="P128" s="153">
        <v>148.5809904824398</v>
      </c>
      <c r="Q128" s="153">
        <v>150.2094470114742</v>
      </c>
    </row>
    <row r="129" spans="1:17" x14ac:dyDescent="0.25">
      <c r="A129" s="152" t="s">
        <v>158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25">
      <c r="A130" s="156" t="s">
        <v>145</v>
      </c>
      <c r="B130" s="206">
        <v>78.212436359083512</v>
      </c>
      <c r="C130" s="206">
        <v>45.791316168959824</v>
      </c>
      <c r="D130" s="206">
        <v>48.351105185074772</v>
      </c>
      <c r="E130" s="206">
        <v>78.040444304647053</v>
      </c>
      <c r="F130" s="206">
        <v>64.688632444884732</v>
      </c>
      <c r="G130" s="206">
        <v>82.474102340470623</v>
      </c>
      <c r="H130" s="206">
        <v>75.960115113215693</v>
      </c>
      <c r="I130" s="206">
        <v>96.69049136008617</v>
      </c>
      <c r="J130" s="206">
        <v>31.327578376751738</v>
      </c>
      <c r="K130" s="206">
        <v>76.943143924865751</v>
      </c>
      <c r="L130" s="206">
        <v>70.262926700837099</v>
      </c>
      <c r="M130" s="206">
        <v>52.031878179343273</v>
      </c>
      <c r="N130" s="206">
        <v>61.263999702523236</v>
      </c>
      <c r="O130" s="206">
        <v>62.236601913255022</v>
      </c>
      <c r="P130" s="206">
        <v>43.677366730992212</v>
      </c>
      <c r="Q130" s="206">
        <v>46.507456483043939</v>
      </c>
    </row>
    <row r="131" spans="1:17" x14ac:dyDescent="0.25">
      <c r="A131" s="152" t="s">
        <v>157</v>
      </c>
      <c r="B131" s="151">
        <v>78.212436359083512</v>
      </c>
      <c r="C131" s="151">
        <v>45.791316168959824</v>
      </c>
      <c r="D131" s="151">
        <v>48.351105185074772</v>
      </c>
      <c r="E131" s="151">
        <v>78.040444304647053</v>
      </c>
      <c r="F131" s="151">
        <v>64.688632444884732</v>
      </c>
      <c r="G131" s="151">
        <v>82.474102340470623</v>
      </c>
      <c r="H131" s="151">
        <v>75.960115113215693</v>
      </c>
      <c r="I131" s="151">
        <v>96.69049136008617</v>
      </c>
      <c r="J131" s="151">
        <v>31.327578376751738</v>
      </c>
      <c r="K131" s="151">
        <v>76.943143924865751</v>
      </c>
      <c r="L131" s="151">
        <v>70.262926700837099</v>
      </c>
      <c r="M131" s="151">
        <v>52.031878179343273</v>
      </c>
      <c r="N131" s="151">
        <v>61.263999702523236</v>
      </c>
      <c r="O131" s="151">
        <v>62.236601913255022</v>
      </c>
      <c r="P131" s="151">
        <v>43.677366730992212</v>
      </c>
      <c r="Q131" s="151">
        <v>46.507456483043939</v>
      </c>
    </row>
    <row r="132" spans="1:17" x14ac:dyDescent="0.25">
      <c r="A132" s="154" t="s">
        <v>30</v>
      </c>
      <c r="B132" s="205">
        <v>0</v>
      </c>
      <c r="C132" s="205">
        <v>0</v>
      </c>
      <c r="D132" s="205">
        <v>0</v>
      </c>
      <c r="E132" s="205">
        <v>0</v>
      </c>
      <c r="F132" s="205">
        <v>0</v>
      </c>
      <c r="G132" s="205">
        <v>0</v>
      </c>
      <c r="H132" s="205">
        <v>0</v>
      </c>
      <c r="I132" s="205">
        <v>0</v>
      </c>
      <c r="J132" s="205">
        <v>0</v>
      </c>
      <c r="K132" s="205">
        <v>0</v>
      </c>
      <c r="L132" s="205">
        <v>0</v>
      </c>
      <c r="M132" s="205">
        <v>0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10.905308607540626</v>
      </c>
      <c r="C133" s="205">
        <v>0.5612949441526337</v>
      </c>
      <c r="D133" s="205">
        <v>0.58490609120841663</v>
      </c>
      <c r="E133" s="205">
        <v>0.77497555274338203</v>
      </c>
      <c r="F133" s="205">
        <v>0.66664111768610101</v>
      </c>
      <c r="G133" s="205">
        <v>3.8838219018560252</v>
      </c>
      <c r="H133" s="205">
        <v>3.7052424791626195</v>
      </c>
      <c r="I133" s="205">
        <v>3.571149265968844</v>
      </c>
      <c r="J133" s="205">
        <v>1.2717195070806204</v>
      </c>
      <c r="K133" s="205">
        <v>0</v>
      </c>
      <c r="L133" s="205">
        <v>0.69677071984982775</v>
      </c>
      <c r="M133" s="205">
        <v>0.54479179640595599</v>
      </c>
      <c r="N133" s="205">
        <v>2.6629692954342854</v>
      </c>
      <c r="O133" s="205">
        <v>2.6292640654130208</v>
      </c>
      <c r="P133" s="205">
        <v>0.47025254962983226</v>
      </c>
      <c r="Q133" s="205">
        <v>0.47942041169973093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67.307127751542879</v>
      </c>
      <c r="C135" s="205">
        <v>45.230021224807189</v>
      </c>
      <c r="D135" s="205">
        <v>47.766199093866355</v>
      </c>
      <c r="E135" s="205">
        <v>77.265468751903668</v>
      </c>
      <c r="F135" s="205">
        <v>64.021991327198634</v>
      </c>
      <c r="G135" s="205">
        <v>78.590280438614599</v>
      </c>
      <c r="H135" s="205">
        <v>72.254872634053072</v>
      </c>
      <c r="I135" s="205">
        <v>93.119342094117329</v>
      </c>
      <c r="J135" s="205">
        <v>30.055858869671116</v>
      </c>
      <c r="K135" s="205">
        <v>76.943143924865751</v>
      </c>
      <c r="L135" s="205">
        <v>69.566155980987276</v>
      </c>
      <c r="M135" s="205">
        <v>51.487086382937321</v>
      </c>
      <c r="N135" s="205">
        <v>58.601030407088949</v>
      </c>
      <c r="O135" s="205">
        <v>59.607337847842004</v>
      </c>
      <c r="P135" s="205">
        <v>43.207114181362378</v>
      </c>
      <c r="Q135" s="205">
        <v>46.028036071344211</v>
      </c>
    </row>
    <row r="136" spans="1:17" x14ac:dyDescent="0.25">
      <c r="A136" s="152" t="s">
        <v>156</v>
      </c>
      <c r="B136" s="151">
        <v>0</v>
      </c>
      <c r="C136" s="151">
        <v>0</v>
      </c>
      <c r="D136" s="151">
        <v>0</v>
      </c>
      <c r="E136" s="151">
        <v>0</v>
      </c>
      <c r="F136" s="151">
        <v>0</v>
      </c>
      <c r="G136" s="151">
        <v>0</v>
      </c>
      <c r="H136" s="151">
        <v>0</v>
      </c>
      <c r="I136" s="151">
        <v>0</v>
      </c>
      <c r="J136" s="151">
        <v>0</v>
      </c>
      <c r="K136" s="151">
        <v>0</v>
      </c>
      <c r="L136" s="151">
        <v>0</v>
      </c>
      <c r="M136" s="151">
        <v>0</v>
      </c>
      <c r="N136" s="151">
        <v>0</v>
      </c>
      <c r="O136" s="151">
        <v>0</v>
      </c>
      <c r="P136" s="151">
        <v>0</v>
      </c>
      <c r="Q136" s="151">
        <v>0</v>
      </c>
    </row>
    <row r="137" spans="1:17" x14ac:dyDescent="0.25">
      <c r="A137" s="156" t="s">
        <v>144</v>
      </c>
      <c r="B137" s="204">
        <v>136.48370757482053</v>
      </c>
      <c r="C137" s="204">
        <v>121.18970717587317</v>
      </c>
      <c r="D137" s="204">
        <v>121.35196744999901</v>
      </c>
      <c r="E137" s="204">
        <v>143.31783748532243</v>
      </c>
      <c r="F137" s="204">
        <v>132.30897292232717</v>
      </c>
      <c r="G137" s="204">
        <v>120.59802248332429</v>
      </c>
      <c r="H137" s="204">
        <v>154.92701729643201</v>
      </c>
      <c r="I137" s="204">
        <v>153.44906358976564</v>
      </c>
      <c r="J137" s="204">
        <v>133.65333418620719</v>
      </c>
      <c r="K137" s="204">
        <v>102.72343091008615</v>
      </c>
      <c r="L137" s="204">
        <v>90.805436065004599</v>
      </c>
      <c r="M137" s="204">
        <v>88.671776368320053</v>
      </c>
      <c r="N137" s="204">
        <v>102.28179817613284</v>
      </c>
      <c r="O137" s="204">
        <v>93.191357270452045</v>
      </c>
      <c r="P137" s="204">
        <v>91.472530954192536</v>
      </c>
      <c r="Q137" s="204">
        <v>83.433396231476991</v>
      </c>
    </row>
    <row r="138" spans="1:17" x14ac:dyDescent="0.25">
      <c r="A138" s="152" t="s">
        <v>155</v>
      </c>
      <c r="B138" s="151">
        <v>37.219842643119648</v>
      </c>
      <c r="C138" s="151">
        <v>32.73122927184972</v>
      </c>
      <c r="D138" s="151">
        <v>34.067744478297726</v>
      </c>
      <c r="E138" s="151">
        <v>38.637071100123784</v>
      </c>
      <c r="F138" s="151">
        <v>36.685896498041167</v>
      </c>
      <c r="G138" s="151">
        <v>34.27335851182459</v>
      </c>
      <c r="H138" s="151">
        <v>42.433758749890885</v>
      </c>
      <c r="I138" s="151">
        <v>42.477442676564657</v>
      </c>
      <c r="J138" s="151">
        <v>33.708420505642778</v>
      </c>
      <c r="K138" s="151">
        <v>26.657772829622726</v>
      </c>
      <c r="L138" s="151">
        <v>31.15832318082148</v>
      </c>
      <c r="M138" s="151">
        <v>30.062433907976889</v>
      </c>
      <c r="N138" s="151">
        <v>32.032249554640707</v>
      </c>
      <c r="O138" s="151">
        <v>31.764046050793517</v>
      </c>
      <c r="P138" s="151">
        <v>30.06663074033618</v>
      </c>
      <c r="Q138" s="151">
        <v>30.50692769761617</v>
      </c>
    </row>
    <row r="139" spans="1:17" x14ac:dyDescent="0.25">
      <c r="A139" s="154" t="s">
        <v>30</v>
      </c>
      <c r="B139" s="153">
        <v>0</v>
      </c>
      <c r="C139" s="153">
        <v>0</v>
      </c>
      <c r="D139" s="153">
        <v>0</v>
      </c>
      <c r="E139" s="153">
        <v>0</v>
      </c>
      <c r="F139" s="153">
        <v>0</v>
      </c>
      <c r="G139" s="153">
        <v>0</v>
      </c>
      <c r="H139" s="153">
        <v>0</v>
      </c>
      <c r="I139" s="153">
        <v>0</v>
      </c>
      <c r="J139" s="153">
        <v>0</v>
      </c>
      <c r="K139" s="153">
        <v>0</v>
      </c>
      <c r="L139" s="153">
        <v>0</v>
      </c>
      <c r="M139" s="153">
        <v>0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5.1896333785564357</v>
      </c>
      <c r="C140" s="153">
        <v>0.40120867979426056</v>
      </c>
      <c r="D140" s="153">
        <v>0.4121194579279075</v>
      </c>
      <c r="E140" s="153">
        <v>0.38368291978600194</v>
      </c>
      <c r="F140" s="153">
        <v>0.37806220537445739</v>
      </c>
      <c r="G140" s="153">
        <v>1.6139808335091039</v>
      </c>
      <c r="H140" s="153">
        <v>2.0698673933852341</v>
      </c>
      <c r="I140" s="153">
        <v>1.5688542492738489</v>
      </c>
      <c r="J140" s="153">
        <v>1.3683680045219999</v>
      </c>
      <c r="K140" s="153">
        <v>0</v>
      </c>
      <c r="L140" s="153">
        <v>0.30898524003207956</v>
      </c>
      <c r="M140" s="153">
        <v>0.31476410128058963</v>
      </c>
      <c r="N140" s="153">
        <v>1.392349462031345</v>
      </c>
      <c r="O140" s="153">
        <v>1.3419123519931242</v>
      </c>
      <c r="P140" s="153">
        <v>0.32371250427030007</v>
      </c>
      <c r="Q140" s="153">
        <v>0.31447954677584694</v>
      </c>
    </row>
    <row r="141" spans="1:17" x14ac:dyDescent="0.25">
      <c r="A141" s="154" t="s">
        <v>26</v>
      </c>
      <c r="B141" s="153">
        <v>32.030209264563211</v>
      </c>
      <c r="C141" s="153">
        <v>32.330020592055462</v>
      </c>
      <c r="D141" s="153">
        <v>33.655625020369818</v>
      </c>
      <c r="E141" s="153">
        <v>38.25338818033778</v>
      </c>
      <c r="F141" s="153">
        <v>36.307834292666712</v>
      </c>
      <c r="G141" s="153">
        <v>32.659377678315487</v>
      </c>
      <c r="H141" s="153">
        <v>40.363891356505654</v>
      </c>
      <c r="I141" s="153">
        <v>40.908588427290809</v>
      </c>
      <c r="J141" s="153">
        <v>32.34005250112078</v>
      </c>
      <c r="K141" s="153">
        <v>26.657772829622726</v>
      </c>
      <c r="L141" s="153">
        <v>30.8493379407894</v>
      </c>
      <c r="M141" s="153">
        <v>29.747669806696297</v>
      </c>
      <c r="N141" s="153">
        <v>30.639900092609363</v>
      </c>
      <c r="O141" s="153">
        <v>30.422133698800394</v>
      </c>
      <c r="P141" s="153">
        <v>29.742918236065879</v>
      </c>
      <c r="Q141" s="153">
        <v>30.192448150840324</v>
      </c>
    </row>
    <row r="142" spans="1:17" x14ac:dyDescent="0.25">
      <c r="A142" s="152" t="s">
        <v>154</v>
      </c>
      <c r="B142" s="151">
        <v>99.26386493170088</v>
      </c>
      <c r="C142" s="151">
        <v>88.458477904023454</v>
      </c>
      <c r="D142" s="151">
        <v>87.284222971701283</v>
      </c>
      <c r="E142" s="151">
        <v>104.68076638519865</v>
      </c>
      <c r="F142" s="151">
        <v>95.623076424285998</v>
      </c>
      <c r="G142" s="151">
        <v>86.324663971499703</v>
      </c>
      <c r="H142" s="151">
        <v>112.49325854654113</v>
      </c>
      <c r="I142" s="151">
        <v>110.97162091320099</v>
      </c>
      <c r="J142" s="151">
        <v>99.944913680564412</v>
      </c>
      <c r="K142" s="151">
        <v>76.065658080463422</v>
      </c>
      <c r="L142" s="151">
        <v>59.647112884183123</v>
      </c>
      <c r="M142" s="151">
        <v>58.609342460343164</v>
      </c>
      <c r="N142" s="151">
        <v>70.249548621492124</v>
      </c>
      <c r="O142" s="151">
        <v>61.42731121965852</v>
      </c>
      <c r="P142" s="151">
        <v>61.405900213856363</v>
      </c>
      <c r="Q142" s="151">
        <v>52.926468533860813</v>
      </c>
    </row>
    <row r="143" spans="1:17" x14ac:dyDescent="0.25">
      <c r="A143" s="150" t="s">
        <v>33</v>
      </c>
      <c r="B143" s="87">
        <v>70.231579105866302</v>
      </c>
      <c r="C143" s="87">
        <v>47.608086153573943</v>
      </c>
      <c r="D143" s="87">
        <v>33.179479681525365</v>
      </c>
      <c r="E143" s="87">
        <v>19.479585933634258</v>
      </c>
      <c r="F143" s="87">
        <v>41.766401067421569</v>
      </c>
      <c r="G143" s="87">
        <v>27.547971376746784</v>
      </c>
      <c r="H143" s="87">
        <v>39.036133462622871</v>
      </c>
      <c r="I143" s="87">
        <v>44.365101447574254</v>
      </c>
      <c r="J143" s="87">
        <v>82.91490222335824</v>
      </c>
      <c r="K143" s="87">
        <v>71.870205457220322</v>
      </c>
      <c r="L143" s="87">
        <v>18.297527716718829</v>
      </c>
      <c r="M143" s="87">
        <v>0</v>
      </c>
      <c r="N143" s="87">
        <v>12.197934420318221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0.84177846717470628</v>
      </c>
      <c r="C146" s="87">
        <v>7.4289588302336285E-2</v>
      </c>
      <c r="D146" s="87">
        <v>7.6548659019422552E-2</v>
      </c>
      <c r="E146" s="87">
        <v>3.2403978051658448E-2</v>
      </c>
      <c r="F146" s="87">
        <v>6.5325414737619214E-2</v>
      </c>
      <c r="G146" s="87">
        <v>0.20103213805612671</v>
      </c>
      <c r="H146" s="87">
        <v>0.25913427595807309</v>
      </c>
      <c r="I146" s="87">
        <v>0.19657226204547706</v>
      </c>
      <c r="J146" s="87">
        <v>0.24291501022123155</v>
      </c>
      <c r="K146" s="87">
        <v>0</v>
      </c>
      <c r="L146" s="87">
        <v>0.44024026149831413</v>
      </c>
      <c r="M146" s="87">
        <v>0.51328485552281689</v>
      </c>
      <c r="N146" s="87">
        <v>1.4912989052183558</v>
      </c>
      <c r="O146" s="87">
        <v>1.84117087185354</v>
      </c>
      <c r="P146" s="87">
        <v>0.50356336232090704</v>
      </c>
      <c r="Q146" s="87">
        <v>0.55461059728096329</v>
      </c>
    </row>
    <row r="147" spans="1:17" x14ac:dyDescent="0.25">
      <c r="A147" s="150" t="s">
        <v>29</v>
      </c>
      <c r="B147" s="87">
        <v>22.892784816110741</v>
      </c>
      <c r="C147" s="87">
        <v>35.222320023005643</v>
      </c>
      <c r="D147" s="87">
        <v>48.253539294401143</v>
      </c>
      <c r="E147" s="87">
        <v>22.923687374921936</v>
      </c>
      <c r="F147" s="87">
        <v>41.912535214098355</v>
      </c>
      <c r="G147" s="87">
        <v>32.651792204561218</v>
      </c>
      <c r="H147" s="87">
        <v>37.138143863238312</v>
      </c>
      <c r="I147" s="87">
        <v>33.250703689749322</v>
      </c>
      <c r="J147" s="87">
        <v>11.080283428543822</v>
      </c>
      <c r="K147" s="87">
        <v>0</v>
      </c>
      <c r="L147" s="87">
        <v>0</v>
      </c>
      <c r="M147" s="87">
        <v>0</v>
      </c>
      <c r="N147" s="87">
        <v>9.2878379512804923</v>
      </c>
      <c r="O147" s="87">
        <v>6.1917541881882041</v>
      </c>
      <c r="P147" s="87">
        <v>3.095857921443617</v>
      </c>
      <c r="Q147" s="87">
        <v>3.0959164365226792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59.28869283480001</v>
      </c>
      <c r="F148" s="87">
        <v>6.1197660108000047</v>
      </c>
      <c r="G148" s="87">
        <v>21.84166699148291</v>
      </c>
      <c r="H148" s="87">
        <v>30.991081925700001</v>
      </c>
      <c r="I148" s="87">
        <v>28.045743488100022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5.2977225425491428</v>
      </c>
      <c r="C149" s="87">
        <v>5.5537821391415347</v>
      </c>
      <c r="D149" s="87">
        <v>5.774655336755349</v>
      </c>
      <c r="E149" s="87">
        <v>2.9563962637907779</v>
      </c>
      <c r="F149" s="87">
        <v>5.759048717228433</v>
      </c>
      <c r="G149" s="87">
        <v>4.0822012606526643</v>
      </c>
      <c r="H149" s="87">
        <v>5.0687650190218738</v>
      </c>
      <c r="I149" s="87">
        <v>5.1135000257319048</v>
      </c>
      <c r="J149" s="87">
        <v>5.7068130184411245</v>
      </c>
      <c r="K149" s="87">
        <v>4.1954526232430931</v>
      </c>
      <c r="L149" s="87">
        <v>40.90934490596598</v>
      </c>
      <c r="M149" s="87">
        <v>45.083065060229941</v>
      </c>
      <c r="N149" s="87">
        <v>32.972698866300711</v>
      </c>
      <c r="O149" s="87">
        <v>41.954548511196045</v>
      </c>
      <c r="P149" s="87">
        <v>42.935657056462148</v>
      </c>
      <c r="Q149" s="87">
        <v>49.275941500057172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13.012992544590404</v>
      </c>
      <c r="N151" s="87">
        <v>14.299778478374348</v>
      </c>
      <c r="O151" s="87">
        <v>11.439837648420731</v>
      </c>
      <c r="P151" s="87">
        <v>14.870821873629687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52" t="s">
        <v>153</v>
      </c>
      <c r="B153" s="151">
        <v>0</v>
      </c>
      <c r="C153" s="151">
        <v>0</v>
      </c>
      <c r="D153" s="151">
        <v>0</v>
      </c>
      <c r="E153" s="151">
        <v>0</v>
      </c>
      <c r="F153" s="151">
        <v>0</v>
      </c>
      <c r="G153" s="151">
        <v>0</v>
      </c>
      <c r="H153" s="151">
        <v>0</v>
      </c>
      <c r="I153" s="151">
        <v>0</v>
      </c>
      <c r="J153" s="151">
        <v>0</v>
      </c>
      <c r="K153" s="151">
        <v>0</v>
      </c>
      <c r="L153" s="151">
        <v>0</v>
      </c>
      <c r="M153" s="151">
        <v>0</v>
      </c>
      <c r="N153" s="151">
        <v>0</v>
      </c>
      <c r="O153" s="151">
        <v>0</v>
      </c>
      <c r="P153" s="151">
        <v>0</v>
      </c>
      <c r="Q153" s="151">
        <v>0</v>
      </c>
    </row>
    <row r="154" spans="1:17" x14ac:dyDescent="0.25">
      <c r="A154" s="177" t="s">
        <v>98</v>
      </c>
      <c r="B154" s="176">
        <v>61.565109999999997</v>
      </c>
      <c r="C154" s="176">
        <v>62.137509999999999</v>
      </c>
      <c r="D154" s="176">
        <v>61.200620000000001</v>
      </c>
      <c r="E154" s="176">
        <v>60.76455</v>
      </c>
      <c r="F154" s="176">
        <v>64.642619999999994</v>
      </c>
      <c r="G154" s="176">
        <v>74.883679999999998</v>
      </c>
      <c r="H154" s="176">
        <v>85.806470000000004</v>
      </c>
      <c r="I154" s="176">
        <v>84.001199999999997</v>
      </c>
      <c r="J154" s="176">
        <v>80.299899999999994</v>
      </c>
      <c r="K154" s="176">
        <v>65.166899999999998</v>
      </c>
      <c r="L154" s="176">
        <v>89.75421</v>
      </c>
      <c r="M154" s="176">
        <v>95.448160000000001</v>
      </c>
      <c r="N154" s="176">
        <v>95.549149999999997</v>
      </c>
      <c r="O154" s="176">
        <v>72.844160000000002</v>
      </c>
      <c r="P154" s="176">
        <v>88.063590000000005</v>
      </c>
      <c r="Q154" s="176">
        <v>83.796999999999997</v>
      </c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134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0</v>
      </c>
      <c r="C158" s="77">
        <f t="shared" si="0"/>
        <v>0</v>
      </c>
      <c r="D158" s="77">
        <f t="shared" si="0"/>
        <v>0</v>
      </c>
      <c r="E158" s="77">
        <f t="shared" si="0"/>
        <v>0</v>
      </c>
      <c r="F158" s="77">
        <f t="shared" si="0"/>
        <v>0</v>
      </c>
      <c r="G158" s="77">
        <f t="shared" si="0"/>
        <v>0</v>
      </c>
      <c r="H158" s="77">
        <f t="shared" si="0"/>
        <v>0</v>
      </c>
      <c r="I158" s="77">
        <f t="shared" si="0"/>
        <v>0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IF(B$6=0,0,B$6/B$5)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IF(B$7=0,0,B$7/B$5)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IF(B$8=0,0,B$8/B$5)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IF(B$9=0,0,B$9/B$5)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IF(B$10=0,0,B$10/B$5)</f>
        <v>0</v>
      </c>
      <c r="C163" s="201">
        <f t="shared" si="5"/>
        <v>0</v>
      </c>
      <c r="D163" s="201">
        <f t="shared" si="5"/>
        <v>0</v>
      </c>
      <c r="E163" s="201">
        <f t="shared" si="5"/>
        <v>0</v>
      </c>
      <c r="F163" s="201">
        <f t="shared" si="5"/>
        <v>0</v>
      </c>
      <c r="G163" s="201">
        <f t="shared" si="5"/>
        <v>0</v>
      </c>
      <c r="H163" s="201">
        <f t="shared" si="5"/>
        <v>0</v>
      </c>
      <c r="I163" s="201">
        <f t="shared" si="5"/>
        <v>0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IF(B$15=0,0,B$15/B$5)</f>
        <v>0</v>
      </c>
      <c r="C164" s="200">
        <f t="shared" si="6"/>
        <v>0</v>
      </c>
      <c r="D164" s="200">
        <f t="shared" si="6"/>
        <v>0</v>
      </c>
      <c r="E164" s="200">
        <f t="shared" si="6"/>
        <v>0</v>
      </c>
      <c r="F164" s="200">
        <f t="shared" si="6"/>
        <v>0</v>
      </c>
      <c r="G164" s="200">
        <f t="shared" si="6"/>
        <v>0</v>
      </c>
      <c r="H164" s="200">
        <f t="shared" si="6"/>
        <v>0</v>
      </c>
      <c r="I164" s="200">
        <f t="shared" si="6"/>
        <v>0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IF(B$26=0,0,B$26/B$5)</f>
        <v>0</v>
      </c>
      <c r="C165" s="71">
        <f t="shared" si="7"/>
        <v>0</v>
      </c>
      <c r="D165" s="71">
        <f t="shared" si="7"/>
        <v>0</v>
      </c>
      <c r="E165" s="71">
        <f t="shared" si="7"/>
        <v>0</v>
      </c>
      <c r="F165" s="71">
        <f t="shared" si="7"/>
        <v>0</v>
      </c>
      <c r="G165" s="71">
        <f t="shared" si="7"/>
        <v>0</v>
      </c>
      <c r="H165" s="71">
        <f t="shared" si="7"/>
        <v>0</v>
      </c>
      <c r="I165" s="71">
        <f t="shared" si="7"/>
        <v>0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SUM(B$168:B$173,B$175:B$176,B$178:B$180,B181)</f>
        <v>0</v>
      </c>
      <c r="C167" s="77">
        <f t="shared" si="8"/>
        <v>0</v>
      </c>
      <c r="D167" s="77">
        <f t="shared" si="8"/>
        <v>0</v>
      </c>
      <c r="E167" s="77">
        <f t="shared" si="8"/>
        <v>0</v>
      </c>
      <c r="F167" s="77">
        <f t="shared" si="8"/>
        <v>0</v>
      </c>
      <c r="G167" s="77">
        <f t="shared" si="8"/>
        <v>0</v>
      </c>
      <c r="H167" s="77">
        <f t="shared" si="8"/>
        <v>0</v>
      </c>
      <c r="I167" s="77">
        <f t="shared" si="8"/>
        <v>0</v>
      </c>
      <c r="J167" s="77">
        <f t="shared" si="8"/>
        <v>0</v>
      </c>
      <c r="K167" s="77">
        <f t="shared" si="8"/>
        <v>0</v>
      </c>
      <c r="L167" s="77">
        <f t="shared" si="8"/>
        <v>0</v>
      </c>
      <c r="M167" s="77">
        <f t="shared" si="8"/>
        <v>0</v>
      </c>
      <c r="N167" s="77">
        <f t="shared" si="8"/>
        <v>0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0</v>
      </c>
      <c r="C172" s="201">
        <f t="shared" si="13"/>
        <v>0</v>
      </c>
      <c r="D172" s="201">
        <f t="shared" si="13"/>
        <v>0</v>
      </c>
      <c r="E172" s="201">
        <f t="shared" si="13"/>
        <v>0</v>
      </c>
      <c r="F172" s="201">
        <f t="shared" si="13"/>
        <v>0</v>
      </c>
      <c r="G172" s="201">
        <f t="shared" si="13"/>
        <v>0</v>
      </c>
      <c r="H172" s="201">
        <f t="shared" si="13"/>
        <v>0</v>
      </c>
      <c r="I172" s="201">
        <f t="shared" si="13"/>
        <v>0</v>
      </c>
      <c r="J172" s="201">
        <f t="shared" si="13"/>
        <v>0</v>
      </c>
      <c r="K172" s="201">
        <f t="shared" si="13"/>
        <v>0</v>
      </c>
      <c r="L172" s="201">
        <f t="shared" si="13"/>
        <v>0</v>
      </c>
      <c r="M172" s="201">
        <f t="shared" si="13"/>
        <v>0</v>
      </c>
      <c r="N172" s="201">
        <f t="shared" si="13"/>
        <v>0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0</v>
      </c>
      <c r="C174" s="200">
        <f t="shared" si="15"/>
        <v>0</v>
      </c>
      <c r="D174" s="200">
        <f t="shared" si="15"/>
        <v>0</v>
      </c>
      <c r="E174" s="200">
        <f t="shared" si="15"/>
        <v>0</v>
      </c>
      <c r="F174" s="200">
        <f t="shared" si="15"/>
        <v>0</v>
      </c>
      <c r="G174" s="200">
        <f t="shared" si="15"/>
        <v>0</v>
      </c>
      <c r="H174" s="200">
        <f t="shared" si="15"/>
        <v>0</v>
      </c>
      <c r="I174" s="200">
        <f t="shared" si="15"/>
        <v>0</v>
      </c>
      <c r="J174" s="200">
        <f t="shared" si="15"/>
        <v>0</v>
      </c>
      <c r="K174" s="200">
        <f t="shared" si="15"/>
        <v>0</v>
      </c>
      <c r="L174" s="200">
        <f t="shared" si="15"/>
        <v>0</v>
      </c>
      <c r="M174" s="200">
        <f t="shared" si="15"/>
        <v>0</v>
      </c>
      <c r="N174" s="200">
        <f t="shared" si="15"/>
        <v>0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0</v>
      </c>
      <c r="C175" s="199">
        <f t="shared" si="16"/>
        <v>0</v>
      </c>
      <c r="D175" s="199">
        <f t="shared" si="16"/>
        <v>0</v>
      </c>
      <c r="E175" s="199">
        <f t="shared" si="16"/>
        <v>0</v>
      </c>
      <c r="F175" s="199">
        <f t="shared" si="16"/>
        <v>0</v>
      </c>
      <c r="G175" s="199">
        <f t="shared" si="16"/>
        <v>0</v>
      </c>
      <c r="H175" s="199">
        <f t="shared" si="16"/>
        <v>0</v>
      </c>
      <c r="I175" s="199">
        <f t="shared" si="16"/>
        <v>0</v>
      </c>
      <c r="J175" s="199">
        <f t="shared" si="16"/>
        <v>0</v>
      </c>
      <c r="K175" s="199">
        <f t="shared" si="16"/>
        <v>0</v>
      </c>
      <c r="L175" s="199">
        <f t="shared" si="16"/>
        <v>0</v>
      </c>
      <c r="M175" s="199">
        <f t="shared" si="16"/>
        <v>0</v>
      </c>
      <c r="N175" s="199">
        <f t="shared" si="16"/>
        <v>0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0</v>
      </c>
      <c r="C177" s="200">
        <f t="shared" si="18"/>
        <v>0</v>
      </c>
      <c r="D177" s="200">
        <f t="shared" si="18"/>
        <v>0</v>
      </c>
      <c r="E177" s="200">
        <f t="shared" si="18"/>
        <v>0</v>
      </c>
      <c r="F177" s="200">
        <f t="shared" si="18"/>
        <v>0</v>
      </c>
      <c r="G177" s="200">
        <f t="shared" si="18"/>
        <v>0</v>
      </c>
      <c r="H177" s="200">
        <f t="shared" si="18"/>
        <v>0</v>
      </c>
      <c r="I177" s="200">
        <f t="shared" si="18"/>
        <v>0</v>
      </c>
      <c r="J177" s="200">
        <f t="shared" si="18"/>
        <v>0</v>
      </c>
      <c r="K177" s="200">
        <f t="shared" si="18"/>
        <v>0</v>
      </c>
      <c r="L177" s="200">
        <f t="shared" si="18"/>
        <v>0</v>
      </c>
      <c r="M177" s="200">
        <f t="shared" si="18"/>
        <v>0</v>
      </c>
      <c r="N177" s="200">
        <f t="shared" si="18"/>
        <v>0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0</v>
      </c>
      <c r="C178" s="199">
        <f t="shared" si="19"/>
        <v>0</v>
      </c>
      <c r="D178" s="199">
        <f t="shared" si="19"/>
        <v>0</v>
      </c>
      <c r="E178" s="199">
        <f t="shared" si="19"/>
        <v>0</v>
      </c>
      <c r="F178" s="199">
        <f t="shared" si="19"/>
        <v>0</v>
      </c>
      <c r="G178" s="199">
        <f t="shared" si="19"/>
        <v>0</v>
      </c>
      <c r="H178" s="199">
        <f t="shared" si="19"/>
        <v>0</v>
      </c>
      <c r="I178" s="199">
        <f t="shared" si="19"/>
        <v>0</v>
      </c>
      <c r="J178" s="199">
        <f t="shared" si="19"/>
        <v>0</v>
      </c>
      <c r="K178" s="199">
        <f t="shared" si="19"/>
        <v>0</v>
      </c>
      <c r="L178" s="199">
        <f t="shared" si="19"/>
        <v>0</v>
      </c>
      <c r="M178" s="199">
        <f t="shared" si="19"/>
        <v>0</v>
      </c>
      <c r="N178" s="199">
        <f t="shared" si="19"/>
        <v>0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0</v>
      </c>
      <c r="C179" s="199">
        <f t="shared" si="20"/>
        <v>0</v>
      </c>
      <c r="D179" s="199">
        <f t="shared" si="20"/>
        <v>0</v>
      </c>
      <c r="E179" s="199">
        <f t="shared" si="20"/>
        <v>0</v>
      </c>
      <c r="F179" s="199">
        <f t="shared" si="20"/>
        <v>0</v>
      </c>
      <c r="G179" s="199">
        <f t="shared" si="20"/>
        <v>0</v>
      </c>
      <c r="H179" s="199">
        <f t="shared" si="20"/>
        <v>0</v>
      </c>
      <c r="I179" s="199">
        <f t="shared" si="20"/>
        <v>0</v>
      </c>
      <c r="J179" s="199">
        <f t="shared" si="20"/>
        <v>0</v>
      </c>
      <c r="K179" s="199">
        <f t="shared" si="20"/>
        <v>0</v>
      </c>
      <c r="L179" s="199">
        <f t="shared" si="20"/>
        <v>0</v>
      </c>
      <c r="M179" s="199">
        <f t="shared" si="20"/>
        <v>0</v>
      </c>
      <c r="N179" s="199">
        <f t="shared" si="20"/>
        <v>0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2" t="s">
        <v>160</v>
      </c>
      <c r="B180" s="199">
        <f t="shared" ref="B180:Q180" si="21">IF(B$67=0,0,B$67/B$33)</f>
        <v>0</v>
      </c>
      <c r="C180" s="199">
        <f t="shared" si="21"/>
        <v>0</v>
      </c>
      <c r="D180" s="199">
        <f t="shared" si="21"/>
        <v>0</v>
      </c>
      <c r="E180" s="199">
        <f t="shared" si="21"/>
        <v>0</v>
      </c>
      <c r="F180" s="199">
        <f t="shared" si="21"/>
        <v>0</v>
      </c>
      <c r="G180" s="199">
        <f t="shared" si="21"/>
        <v>0</v>
      </c>
      <c r="H180" s="199">
        <f t="shared" si="21"/>
        <v>0</v>
      </c>
      <c r="I180" s="199">
        <f t="shared" si="21"/>
        <v>0</v>
      </c>
      <c r="J180" s="199">
        <f t="shared" si="21"/>
        <v>0</v>
      </c>
      <c r="K180" s="199">
        <f t="shared" si="21"/>
        <v>0</v>
      </c>
      <c r="L180" s="199">
        <f t="shared" si="21"/>
        <v>0</v>
      </c>
      <c r="M180" s="199">
        <f t="shared" si="21"/>
        <v>0</v>
      </c>
      <c r="N180" s="199">
        <f t="shared" si="21"/>
        <v>0</v>
      </c>
      <c r="O180" s="199">
        <f t="shared" si="21"/>
        <v>0</v>
      </c>
      <c r="P180" s="199">
        <f t="shared" si="21"/>
        <v>0</v>
      </c>
      <c r="Q180" s="199">
        <f t="shared" si="21"/>
        <v>0</v>
      </c>
    </row>
    <row r="181" spans="1:17" x14ac:dyDescent="0.25">
      <c r="A181" s="177" t="s">
        <v>98</v>
      </c>
      <c r="B181" s="209">
        <f t="shared" ref="B181:Q181" si="22">IF(B$68=0,0,B$68/B$33)</f>
        <v>0</v>
      </c>
      <c r="C181" s="209">
        <f t="shared" si="22"/>
        <v>0</v>
      </c>
      <c r="D181" s="209">
        <f t="shared" si="22"/>
        <v>0</v>
      </c>
      <c r="E181" s="209">
        <f t="shared" si="22"/>
        <v>0</v>
      </c>
      <c r="F181" s="209">
        <f t="shared" si="22"/>
        <v>0</v>
      </c>
      <c r="G181" s="209">
        <f t="shared" si="22"/>
        <v>0</v>
      </c>
      <c r="H181" s="209">
        <f t="shared" si="22"/>
        <v>0</v>
      </c>
      <c r="I181" s="209">
        <f t="shared" si="22"/>
        <v>0</v>
      </c>
      <c r="J181" s="209">
        <f t="shared" si="22"/>
        <v>0</v>
      </c>
      <c r="K181" s="209">
        <f t="shared" si="22"/>
        <v>0</v>
      </c>
      <c r="L181" s="209">
        <f t="shared" si="22"/>
        <v>0</v>
      </c>
      <c r="M181" s="209">
        <f t="shared" si="22"/>
        <v>0</v>
      </c>
      <c r="N181" s="209">
        <f t="shared" si="22"/>
        <v>0</v>
      </c>
      <c r="O181" s="209">
        <f t="shared" si="22"/>
        <v>0</v>
      </c>
      <c r="P181" s="209">
        <f t="shared" si="22"/>
        <v>0</v>
      </c>
      <c r="Q181" s="209">
        <f t="shared" si="22"/>
        <v>0</v>
      </c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3">SUM(B$184:B$189,B$193:B$194,B$196:B$198)</f>
        <v>0</v>
      </c>
      <c r="C183" s="77">
        <f t="shared" si="23"/>
        <v>0</v>
      </c>
      <c r="D183" s="77">
        <f t="shared" si="23"/>
        <v>0</v>
      </c>
      <c r="E183" s="77">
        <f t="shared" si="23"/>
        <v>0</v>
      </c>
      <c r="F183" s="77">
        <f t="shared" si="23"/>
        <v>0</v>
      </c>
      <c r="G183" s="77">
        <f t="shared" si="23"/>
        <v>0</v>
      </c>
      <c r="H183" s="77">
        <f t="shared" si="23"/>
        <v>0</v>
      </c>
      <c r="I183" s="77">
        <f t="shared" si="23"/>
        <v>0</v>
      </c>
      <c r="J183" s="77">
        <f t="shared" si="23"/>
        <v>0</v>
      </c>
      <c r="K183" s="77">
        <f t="shared" si="23"/>
        <v>0</v>
      </c>
      <c r="L183" s="77">
        <f t="shared" si="23"/>
        <v>0</v>
      </c>
      <c r="M183" s="77">
        <f t="shared" si="23"/>
        <v>0</v>
      </c>
      <c r="N183" s="77">
        <f t="shared" si="23"/>
        <v>0</v>
      </c>
      <c r="O183" s="77">
        <f t="shared" si="23"/>
        <v>0</v>
      </c>
      <c r="P183" s="77">
        <f t="shared" si="23"/>
        <v>0</v>
      </c>
      <c r="Q183" s="77">
        <f t="shared" si="23"/>
        <v>0</v>
      </c>
    </row>
    <row r="184" spans="1:17" x14ac:dyDescent="0.25">
      <c r="A184" s="132" t="s">
        <v>83</v>
      </c>
      <c r="B184" s="203">
        <f t="shared" ref="B184:Q184" si="24">IF(B$71=0,0,B$71/B$70)</f>
        <v>0</v>
      </c>
      <c r="C184" s="203">
        <f t="shared" si="24"/>
        <v>0</v>
      </c>
      <c r="D184" s="203">
        <f t="shared" si="24"/>
        <v>0</v>
      </c>
      <c r="E184" s="203">
        <f t="shared" si="24"/>
        <v>0</v>
      </c>
      <c r="F184" s="203">
        <f t="shared" si="24"/>
        <v>0</v>
      </c>
      <c r="G184" s="203">
        <f t="shared" si="24"/>
        <v>0</v>
      </c>
      <c r="H184" s="203">
        <f t="shared" si="24"/>
        <v>0</v>
      </c>
      <c r="I184" s="203">
        <f t="shared" si="24"/>
        <v>0</v>
      </c>
      <c r="J184" s="203">
        <f t="shared" si="24"/>
        <v>0</v>
      </c>
      <c r="K184" s="203">
        <f t="shared" si="24"/>
        <v>0</v>
      </c>
      <c r="L184" s="203">
        <f t="shared" si="24"/>
        <v>0</v>
      </c>
      <c r="M184" s="203">
        <f t="shared" si="24"/>
        <v>0</v>
      </c>
      <c r="N184" s="203">
        <f t="shared" si="24"/>
        <v>0</v>
      </c>
      <c r="O184" s="203">
        <f t="shared" si="24"/>
        <v>0</v>
      </c>
      <c r="P184" s="203">
        <f t="shared" si="24"/>
        <v>0</v>
      </c>
      <c r="Q184" s="203">
        <f t="shared" si="24"/>
        <v>0</v>
      </c>
    </row>
    <row r="185" spans="1:17" x14ac:dyDescent="0.25">
      <c r="A185" s="76" t="s">
        <v>82</v>
      </c>
      <c r="B185" s="202">
        <f t="shared" ref="B185:Q185" si="25">IF(B$72=0,0,B$72/B$70)</f>
        <v>0</v>
      </c>
      <c r="C185" s="202">
        <f t="shared" si="25"/>
        <v>0</v>
      </c>
      <c r="D185" s="202">
        <f t="shared" si="25"/>
        <v>0</v>
      </c>
      <c r="E185" s="202">
        <f t="shared" si="25"/>
        <v>0</v>
      </c>
      <c r="F185" s="202">
        <f t="shared" si="25"/>
        <v>0</v>
      </c>
      <c r="G185" s="202">
        <f t="shared" si="25"/>
        <v>0</v>
      </c>
      <c r="H185" s="202">
        <f t="shared" si="25"/>
        <v>0</v>
      </c>
      <c r="I185" s="202">
        <f t="shared" si="25"/>
        <v>0</v>
      </c>
      <c r="J185" s="202">
        <f t="shared" si="25"/>
        <v>0</v>
      </c>
      <c r="K185" s="202">
        <f t="shared" si="25"/>
        <v>0</v>
      </c>
      <c r="L185" s="202">
        <f t="shared" si="25"/>
        <v>0</v>
      </c>
      <c r="M185" s="202">
        <f t="shared" si="25"/>
        <v>0</v>
      </c>
      <c r="N185" s="202">
        <f t="shared" si="25"/>
        <v>0</v>
      </c>
      <c r="O185" s="202">
        <f t="shared" si="25"/>
        <v>0</v>
      </c>
      <c r="P185" s="202">
        <f t="shared" si="25"/>
        <v>0</v>
      </c>
      <c r="Q185" s="202">
        <f t="shared" si="25"/>
        <v>0</v>
      </c>
    </row>
    <row r="186" spans="1:17" x14ac:dyDescent="0.25">
      <c r="A186" s="76" t="s">
        <v>81</v>
      </c>
      <c r="B186" s="202">
        <f t="shared" ref="B186:Q186" si="26">IF(B$73=0,0,B$73/B$70)</f>
        <v>0</v>
      </c>
      <c r="C186" s="202">
        <f t="shared" si="26"/>
        <v>0</v>
      </c>
      <c r="D186" s="202">
        <f t="shared" si="26"/>
        <v>0</v>
      </c>
      <c r="E186" s="202">
        <f t="shared" si="26"/>
        <v>0</v>
      </c>
      <c r="F186" s="202">
        <f t="shared" si="26"/>
        <v>0</v>
      </c>
      <c r="G186" s="202">
        <f t="shared" si="26"/>
        <v>0</v>
      </c>
      <c r="H186" s="202">
        <f t="shared" si="26"/>
        <v>0</v>
      </c>
      <c r="I186" s="202">
        <f t="shared" si="26"/>
        <v>0</v>
      </c>
      <c r="J186" s="202">
        <f t="shared" si="26"/>
        <v>0</v>
      </c>
      <c r="K186" s="202">
        <f t="shared" si="26"/>
        <v>0</v>
      </c>
      <c r="L186" s="202">
        <f t="shared" si="26"/>
        <v>0</v>
      </c>
      <c r="M186" s="202">
        <f t="shared" si="26"/>
        <v>0</v>
      </c>
      <c r="N186" s="202">
        <f t="shared" si="26"/>
        <v>0</v>
      </c>
      <c r="O186" s="202">
        <f t="shared" si="26"/>
        <v>0</v>
      </c>
      <c r="P186" s="202">
        <f t="shared" si="26"/>
        <v>0</v>
      </c>
      <c r="Q186" s="202">
        <f t="shared" si="26"/>
        <v>0</v>
      </c>
    </row>
    <row r="187" spans="1:17" x14ac:dyDescent="0.25">
      <c r="A187" s="76" t="s">
        <v>80</v>
      </c>
      <c r="B187" s="202">
        <f t="shared" ref="B187:Q187" si="27">IF(B$74=0,0,B$74/B$70)</f>
        <v>0</v>
      </c>
      <c r="C187" s="202">
        <f t="shared" si="27"/>
        <v>0</v>
      </c>
      <c r="D187" s="202">
        <f t="shared" si="27"/>
        <v>0</v>
      </c>
      <c r="E187" s="202">
        <f t="shared" si="27"/>
        <v>0</v>
      </c>
      <c r="F187" s="202">
        <f t="shared" si="27"/>
        <v>0</v>
      </c>
      <c r="G187" s="202">
        <f t="shared" si="27"/>
        <v>0</v>
      </c>
      <c r="H187" s="202">
        <f t="shared" si="27"/>
        <v>0</v>
      </c>
      <c r="I187" s="202">
        <f t="shared" si="27"/>
        <v>0</v>
      </c>
      <c r="J187" s="202">
        <f t="shared" si="27"/>
        <v>0</v>
      </c>
      <c r="K187" s="202">
        <f t="shared" si="27"/>
        <v>0</v>
      </c>
      <c r="L187" s="202">
        <f t="shared" si="27"/>
        <v>0</v>
      </c>
      <c r="M187" s="202">
        <f t="shared" si="27"/>
        <v>0</v>
      </c>
      <c r="N187" s="202">
        <f t="shared" si="27"/>
        <v>0</v>
      </c>
      <c r="O187" s="202">
        <f t="shared" si="27"/>
        <v>0</v>
      </c>
      <c r="P187" s="202">
        <f t="shared" si="27"/>
        <v>0</v>
      </c>
      <c r="Q187" s="202">
        <f t="shared" si="27"/>
        <v>0</v>
      </c>
    </row>
    <row r="188" spans="1:17" x14ac:dyDescent="0.25">
      <c r="A188" s="129" t="s">
        <v>79</v>
      </c>
      <c r="B188" s="201">
        <f t="shared" ref="B188:Q188" si="28">IF(B$75=0,0,B$75/B$70)</f>
        <v>0</v>
      </c>
      <c r="C188" s="201">
        <f t="shared" si="28"/>
        <v>0</v>
      </c>
      <c r="D188" s="201">
        <f t="shared" si="28"/>
        <v>0</v>
      </c>
      <c r="E188" s="201">
        <f t="shared" si="28"/>
        <v>0</v>
      </c>
      <c r="F188" s="201">
        <f t="shared" si="28"/>
        <v>0</v>
      </c>
      <c r="G188" s="201">
        <f t="shared" si="28"/>
        <v>0</v>
      </c>
      <c r="H188" s="201">
        <f t="shared" si="28"/>
        <v>0</v>
      </c>
      <c r="I188" s="201">
        <f t="shared" si="28"/>
        <v>0</v>
      </c>
      <c r="J188" s="201">
        <f t="shared" si="28"/>
        <v>0</v>
      </c>
      <c r="K188" s="201">
        <f t="shared" si="28"/>
        <v>0</v>
      </c>
      <c r="L188" s="201">
        <f t="shared" si="28"/>
        <v>0</v>
      </c>
      <c r="M188" s="201">
        <f t="shared" si="28"/>
        <v>0</v>
      </c>
      <c r="N188" s="201">
        <f t="shared" si="28"/>
        <v>0</v>
      </c>
      <c r="O188" s="201">
        <f t="shared" si="28"/>
        <v>0</v>
      </c>
      <c r="P188" s="201">
        <f t="shared" si="28"/>
        <v>0</v>
      </c>
      <c r="Q188" s="201">
        <f t="shared" si="28"/>
        <v>0</v>
      </c>
    </row>
    <row r="189" spans="1:17" x14ac:dyDescent="0.25">
      <c r="A189" s="127" t="s">
        <v>149</v>
      </c>
      <c r="B189" s="200">
        <f t="shared" ref="B189:Q189" si="29">IF(B$80=0,0,B$80/B$70)</f>
        <v>0</v>
      </c>
      <c r="C189" s="200">
        <f t="shared" si="29"/>
        <v>0</v>
      </c>
      <c r="D189" s="200">
        <f t="shared" si="29"/>
        <v>0</v>
      </c>
      <c r="E189" s="200">
        <f t="shared" si="29"/>
        <v>0</v>
      </c>
      <c r="F189" s="200">
        <f t="shared" si="29"/>
        <v>0</v>
      </c>
      <c r="G189" s="200">
        <f t="shared" si="29"/>
        <v>0</v>
      </c>
      <c r="H189" s="200">
        <f t="shared" si="29"/>
        <v>0</v>
      </c>
      <c r="I189" s="200">
        <f t="shared" si="29"/>
        <v>0</v>
      </c>
      <c r="J189" s="200">
        <f t="shared" si="29"/>
        <v>0</v>
      </c>
      <c r="K189" s="200">
        <f t="shared" si="29"/>
        <v>0</v>
      </c>
      <c r="L189" s="200">
        <f t="shared" si="29"/>
        <v>0</v>
      </c>
      <c r="M189" s="200">
        <f t="shared" si="29"/>
        <v>0</v>
      </c>
      <c r="N189" s="200">
        <f t="shared" si="29"/>
        <v>0</v>
      </c>
      <c r="O189" s="200">
        <f t="shared" si="29"/>
        <v>0</v>
      </c>
      <c r="P189" s="200">
        <f t="shared" si="29"/>
        <v>0</v>
      </c>
      <c r="Q189" s="200">
        <f t="shared" si="29"/>
        <v>0</v>
      </c>
    </row>
    <row r="190" spans="1:17" x14ac:dyDescent="0.25">
      <c r="A190" s="142" t="s">
        <v>166</v>
      </c>
      <c r="B190" s="199">
        <f t="shared" ref="B190:Q190" si="30">IF(B$81=0,0,B$81/B$70)</f>
        <v>0</v>
      </c>
      <c r="C190" s="199">
        <f t="shared" si="30"/>
        <v>0</v>
      </c>
      <c r="D190" s="199">
        <f t="shared" si="30"/>
        <v>0</v>
      </c>
      <c r="E190" s="199">
        <f t="shared" si="30"/>
        <v>0</v>
      </c>
      <c r="F190" s="199">
        <f t="shared" si="30"/>
        <v>0</v>
      </c>
      <c r="G190" s="199">
        <f t="shared" si="30"/>
        <v>0</v>
      </c>
      <c r="H190" s="199">
        <f t="shared" si="30"/>
        <v>0</v>
      </c>
      <c r="I190" s="199">
        <f t="shared" si="30"/>
        <v>0</v>
      </c>
      <c r="J190" s="199">
        <f t="shared" si="30"/>
        <v>0</v>
      </c>
      <c r="K190" s="199">
        <f t="shared" si="30"/>
        <v>0</v>
      </c>
      <c r="L190" s="199">
        <f t="shared" si="30"/>
        <v>0</v>
      </c>
      <c r="M190" s="199">
        <f t="shared" si="30"/>
        <v>0</v>
      </c>
      <c r="N190" s="199">
        <f t="shared" si="30"/>
        <v>0</v>
      </c>
      <c r="O190" s="199">
        <f t="shared" si="30"/>
        <v>0</v>
      </c>
      <c r="P190" s="199">
        <f t="shared" si="30"/>
        <v>0</v>
      </c>
      <c r="Q190" s="199">
        <f t="shared" si="30"/>
        <v>0</v>
      </c>
    </row>
    <row r="191" spans="1:17" x14ac:dyDescent="0.25">
      <c r="A191" s="142" t="s">
        <v>165</v>
      </c>
      <c r="B191" s="199">
        <f t="shared" ref="B191:Q191" si="31">IF(B$86=0,0,B$86/B$70)</f>
        <v>0</v>
      </c>
      <c r="C191" s="199">
        <f t="shared" si="31"/>
        <v>0</v>
      </c>
      <c r="D191" s="199">
        <f t="shared" si="31"/>
        <v>0</v>
      </c>
      <c r="E191" s="199">
        <f t="shared" si="31"/>
        <v>0</v>
      </c>
      <c r="F191" s="199">
        <f t="shared" si="31"/>
        <v>0</v>
      </c>
      <c r="G191" s="199">
        <f t="shared" si="31"/>
        <v>0</v>
      </c>
      <c r="H191" s="199">
        <f t="shared" si="31"/>
        <v>0</v>
      </c>
      <c r="I191" s="199">
        <f t="shared" si="31"/>
        <v>0</v>
      </c>
      <c r="J191" s="199">
        <f t="shared" si="31"/>
        <v>0</v>
      </c>
      <c r="K191" s="199">
        <f t="shared" si="31"/>
        <v>0</v>
      </c>
      <c r="L191" s="199">
        <f t="shared" si="31"/>
        <v>0</v>
      </c>
      <c r="M191" s="199">
        <f t="shared" si="31"/>
        <v>0</v>
      </c>
      <c r="N191" s="199">
        <f t="shared" si="31"/>
        <v>0</v>
      </c>
      <c r="O191" s="199">
        <f t="shared" si="31"/>
        <v>0</v>
      </c>
      <c r="P191" s="199">
        <f t="shared" si="31"/>
        <v>0</v>
      </c>
      <c r="Q191" s="199">
        <f t="shared" si="31"/>
        <v>0</v>
      </c>
    </row>
    <row r="192" spans="1:17" x14ac:dyDescent="0.25">
      <c r="A192" s="127" t="s">
        <v>148</v>
      </c>
      <c r="B192" s="200">
        <f t="shared" ref="B192:Q192" si="32">IF(B$87=0,0,B$87/B$70)</f>
        <v>0</v>
      </c>
      <c r="C192" s="200">
        <f t="shared" si="32"/>
        <v>0</v>
      </c>
      <c r="D192" s="200">
        <f t="shared" si="32"/>
        <v>0</v>
      </c>
      <c r="E192" s="200">
        <f t="shared" si="32"/>
        <v>0</v>
      </c>
      <c r="F192" s="200">
        <f t="shared" si="32"/>
        <v>0</v>
      </c>
      <c r="G192" s="200">
        <f t="shared" si="32"/>
        <v>0</v>
      </c>
      <c r="H192" s="200">
        <f t="shared" si="32"/>
        <v>0</v>
      </c>
      <c r="I192" s="200">
        <f t="shared" si="32"/>
        <v>0</v>
      </c>
      <c r="J192" s="200">
        <f t="shared" si="32"/>
        <v>0</v>
      </c>
      <c r="K192" s="200">
        <f t="shared" si="32"/>
        <v>0</v>
      </c>
      <c r="L192" s="200">
        <f t="shared" si="32"/>
        <v>0</v>
      </c>
      <c r="M192" s="200">
        <f t="shared" si="32"/>
        <v>0</v>
      </c>
      <c r="N192" s="200">
        <f t="shared" si="32"/>
        <v>0</v>
      </c>
      <c r="O192" s="200">
        <f t="shared" si="32"/>
        <v>0</v>
      </c>
      <c r="P192" s="200">
        <f t="shared" si="32"/>
        <v>0</v>
      </c>
      <c r="Q192" s="200">
        <f t="shared" si="32"/>
        <v>0</v>
      </c>
    </row>
    <row r="193" spans="1:17" x14ac:dyDescent="0.25">
      <c r="A193" s="142" t="s">
        <v>164</v>
      </c>
      <c r="B193" s="199">
        <f t="shared" ref="B193:Q193" si="33">IF(B$88=0,0,B$88/B$70)</f>
        <v>0</v>
      </c>
      <c r="C193" s="199">
        <f t="shared" si="33"/>
        <v>0</v>
      </c>
      <c r="D193" s="199">
        <f t="shared" si="33"/>
        <v>0</v>
      </c>
      <c r="E193" s="199">
        <f t="shared" si="33"/>
        <v>0</v>
      </c>
      <c r="F193" s="199">
        <f t="shared" si="33"/>
        <v>0</v>
      </c>
      <c r="G193" s="199">
        <f t="shared" si="33"/>
        <v>0</v>
      </c>
      <c r="H193" s="199">
        <f t="shared" si="33"/>
        <v>0</v>
      </c>
      <c r="I193" s="199">
        <f t="shared" si="33"/>
        <v>0</v>
      </c>
      <c r="J193" s="199">
        <f t="shared" si="33"/>
        <v>0</v>
      </c>
      <c r="K193" s="199">
        <f t="shared" si="33"/>
        <v>0</v>
      </c>
      <c r="L193" s="199">
        <f t="shared" si="33"/>
        <v>0</v>
      </c>
      <c r="M193" s="199">
        <f t="shared" si="33"/>
        <v>0</v>
      </c>
      <c r="N193" s="199">
        <f t="shared" si="33"/>
        <v>0</v>
      </c>
      <c r="O193" s="199">
        <f t="shared" si="33"/>
        <v>0</v>
      </c>
      <c r="P193" s="199">
        <f t="shared" si="33"/>
        <v>0</v>
      </c>
      <c r="Q193" s="199">
        <f t="shared" si="33"/>
        <v>0</v>
      </c>
    </row>
    <row r="194" spans="1:17" x14ac:dyDescent="0.25">
      <c r="A194" s="142" t="s">
        <v>163</v>
      </c>
      <c r="B194" s="199">
        <f t="shared" ref="B194:Q194" si="34">IF(B$93=0,0,B$93/B$70)</f>
        <v>0</v>
      </c>
      <c r="C194" s="199">
        <f t="shared" si="34"/>
        <v>0</v>
      </c>
      <c r="D194" s="199">
        <f t="shared" si="34"/>
        <v>0</v>
      </c>
      <c r="E194" s="199">
        <f t="shared" si="34"/>
        <v>0</v>
      </c>
      <c r="F194" s="199">
        <f t="shared" si="34"/>
        <v>0</v>
      </c>
      <c r="G194" s="199">
        <f t="shared" si="34"/>
        <v>0</v>
      </c>
      <c r="H194" s="199">
        <f t="shared" si="34"/>
        <v>0</v>
      </c>
      <c r="I194" s="199">
        <f t="shared" si="34"/>
        <v>0</v>
      </c>
      <c r="J194" s="199">
        <f t="shared" si="34"/>
        <v>0</v>
      </c>
      <c r="K194" s="199">
        <f t="shared" si="34"/>
        <v>0</v>
      </c>
      <c r="L194" s="199">
        <f t="shared" si="34"/>
        <v>0</v>
      </c>
      <c r="M194" s="199">
        <f t="shared" si="34"/>
        <v>0</v>
      </c>
      <c r="N194" s="199">
        <f t="shared" si="34"/>
        <v>0</v>
      </c>
      <c r="O194" s="199">
        <f t="shared" si="34"/>
        <v>0</v>
      </c>
      <c r="P194" s="199">
        <f t="shared" si="34"/>
        <v>0</v>
      </c>
      <c r="Q194" s="199">
        <f t="shared" si="34"/>
        <v>0</v>
      </c>
    </row>
    <row r="195" spans="1:17" x14ac:dyDescent="0.25">
      <c r="A195" s="127" t="s">
        <v>147</v>
      </c>
      <c r="B195" s="200">
        <f t="shared" ref="B195:Q195" si="35">IF(B$94=0,0,B$94/B$70)</f>
        <v>0</v>
      </c>
      <c r="C195" s="200">
        <f t="shared" si="35"/>
        <v>0</v>
      </c>
      <c r="D195" s="200">
        <f t="shared" si="35"/>
        <v>0</v>
      </c>
      <c r="E195" s="200">
        <f t="shared" si="35"/>
        <v>0</v>
      </c>
      <c r="F195" s="200">
        <f t="shared" si="35"/>
        <v>0</v>
      </c>
      <c r="G195" s="200">
        <f t="shared" si="35"/>
        <v>0</v>
      </c>
      <c r="H195" s="200">
        <f t="shared" si="35"/>
        <v>0</v>
      </c>
      <c r="I195" s="200">
        <f t="shared" si="35"/>
        <v>0</v>
      </c>
      <c r="J195" s="200">
        <f t="shared" si="35"/>
        <v>0</v>
      </c>
      <c r="K195" s="200">
        <f t="shared" si="35"/>
        <v>0</v>
      </c>
      <c r="L195" s="200">
        <f t="shared" si="35"/>
        <v>0</v>
      </c>
      <c r="M195" s="200">
        <f t="shared" si="35"/>
        <v>0</v>
      </c>
      <c r="N195" s="200">
        <f t="shared" si="35"/>
        <v>0</v>
      </c>
      <c r="O195" s="200">
        <f t="shared" si="35"/>
        <v>0</v>
      </c>
      <c r="P195" s="200">
        <f t="shared" si="35"/>
        <v>0</v>
      </c>
      <c r="Q195" s="200">
        <f t="shared" si="35"/>
        <v>0</v>
      </c>
    </row>
    <row r="196" spans="1:17" x14ac:dyDescent="0.25">
      <c r="A196" s="142" t="s">
        <v>162</v>
      </c>
      <c r="B196" s="199">
        <f t="shared" ref="B196:Q196" si="36">IF(B$95=0,0,B$95/B$70)</f>
        <v>0</v>
      </c>
      <c r="C196" s="199">
        <f t="shared" si="36"/>
        <v>0</v>
      </c>
      <c r="D196" s="199">
        <f t="shared" si="36"/>
        <v>0</v>
      </c>
      <c r="E196" s="199">
        <f t="shared" si="36"/>
        <v>0</v>
      </c>
      <c r="F196" s="199">
        <f t="shared" si="36"/>
        <v>0</v>
      </c>
      <c r="G196" s="199">
        <f t="shared" si="36"/>
        <v>0</v>
      </c>
      <c r="H196" s="199">
        <f t="shared" si="36"/>
        <v>0</v>
      </c>
      <c r="I196" s="199">
        <f t="shared" si="36"/>
        <v>0</v>
      </c>
      <c r="J196" s="199">
        <f t="shared" si="36"/>
        <v>0</v>
      </c>
      <c r="K196" s="199">
        <f t="shared" si="36"/>
        <v>0</v>
      </c>
      <c r="L196" s="199">
        <f t="shared" si="36"/>
        <v>0</v>
      </c>
      <c r="M196" s="199">
        <f t="shared" si="36"/>
        <v>0</v>
      </c>
      <c r="N196" s="199">
        <f t="shared" si="36"/>
        <v>0</v>
      </c>
      <c r="O196" s="199">
        <f t="shared" si="36"/>
        <v>0</v>
      </c>
      <c r="P196" s="199">
        <f t="shared" si="36"/>
        <v>0</v>
      </c>
      <c r="Q196" s="199">
        <f t="shared" si="36"/>
        <v>0</v>
      </c>
    </row>
    <row r="197" spans="1:17" x14ac:dyDescent="0.25">
      <c r="A197" s="142" t="s">
        <v>161</v>
      </c>
      <c r="B197" s="199">
        <f t="shared" ref="B197:Q197" si="37">IF(B$99=0,0,B$99/B$70)</f>
        <v>0</v>
      </c>
      <c r="C197" s="199">
        <f t="shared" si="37"/>
        <v>0</v>
      </c>
      <c r="D197" s="199">
        <f t="shared" si="37"/>
        <v>0</v>
      </c>
      <c r="E197" s="199">
        <f t="shared" si="37"/>
        <v>0</v>
      </c>
      <c r="F197" s="199">
        <f t="shared" si="37"/>
        <v>0</v>
      </c>
      <c r="G197" s="199">
        <f t="shared" si="37"/>
        <v>0</v>
      </c>
      <c r="H197" s="199">
        <f t="shared" si="37"/>
        <v>0</v>
      </c>
      <c r="I197" s="199">
        <f t="shared" si="37"/>
        <v>0</v>
      </c>
      <c r="J197" s="199">
        <f t="shared" si="37"/>
        <v>0</v>
      </c>
      <c r="K197" s="199">
        <f t="shared" si="37"/>
        <v>0</v>
      </c>
      <c r="L197" s="199">
        <f t="shared" si="37"/>
        <v>0</v>
      </c>
      <c r="M197" s="199">
        <f t="shared" si="37"/>
        <v>0</v>
      </c>
      <c r="N197" s="199">
        <f t="shared" si="37"/>
        <v>0</v>
      </c>
      <c r="O197" s="199">
        <f t="shared" si="37"/>
        <v>0</v>
      </c>
      <c r="P197" s="199">
        <f t="shared" si="37"/>
        <v>0</v>
      </c>
      <c r="Q197" s="199">
        <f t="shared" si="37"/>
        <v>0</v>
      </c>
    </row>
    <row r="198" spans="1:17" x14ac:dyDescent="0.25">
      <c r="A198" s="140" t="s">
        <v>160</v>
      </c>
      <c r="B198" s="198">
        <f t="shared" ref="B198:Q198" si="38">IF(B$110=0,0,B$110/B$70)</f>
        <v>0</v>
      </c>
      <c r="C198" s="198">
        <f t="shared" si="38"/>
        <v>0</v>
      </c>
      <c r="D198" s="198">
        <f t="shared" si="38"/>
        <v>0</v>
      </c>
      <c r="E198" s="198">
        <f t="shared" si="38"/>
        <v>0</v>
      </c>
      <c r="F198" s="198">
        <f t="shared" si="38"/>
        <v>0</v>
      </c>
      <c r="G198" s="198">
        <f t="shared" si="38"/>
        <v>0</v>
      </c>
      <c r="H198" s="198">
        <f t="shared" si="38"/>
        <v>0</v>
      </c>
      <c r="I198" s="198">
        <f t="shared" si="38"/>
        <v>0</v>
      </c>
      <c r="J198" s="198">
        <f t="shared" si="38"/>
        <v>0</v>
      </c>
      <c r="K198" s="198">
        <f t="shared" si="38"/>
        <v>0</v>
      </c>
      <c r="L198" s="198">
        <f t="shared" si="38"/>
        <v>0</v>
      </c>
      <c r="M198" s="198">
        <f t="shared" si="38"/>
        <v>0</v>
      </c>
      <c r="N198" s="198">
        <f t="shared" si="38"/>
        <v>0</v>
      </c>
      <c r="O198" s="198">
        <f t="shared" si="38"/>
        <v>0</v>
      </c>
      <c r="P198" s="198">
        <f t="shared" si="38"/>
        <v>0</v>
      </c>
      <c r="Q198" s="198">
        <f t="shared" si="38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9">SUM(B$201:B$206,B$210:B$211,B$213:B$215,B216)</f>
        <v>1</v>
      </c>
      <c r="C200" s="77">
        <f t="shared" si="39"/>
        <v>1</v>
      </c>
      <c r="D200" s="77">
        <f t="shared" si="39"/>
        <v>1</v>
      </c>
      <c r="E200" s="77">
        <f t="shared" si="39"/>
        <v>0.99999999999999989</v>
      </c>
      <c r="F200" s="77">
        <f t="shared" si="39"/>
        <v>1</v>
      </c>
      <c r="G200" s="77">
        <f t="shared" si="39"/>
        <v>1</v>
      </c>
      <c r="H200" s="77">
        <f t="shared" si="39"/>
        <v>1.0000000000000002</v>
      </c>
      <c r="I200" s="77">
        <f t="shared" si="39"/>
        <v>1</v>
      </c>
      <c r="J200" s="77">
        <f t="shared" si="39"/>
        <v>0.99999999999999989</v>
      </c>
      <c r="K200" s="77">
        <f t="shared" si="39"/>
        <v>0.99999999999999989</v>
      </c>
      <c r="L200" s="77">
        <f t="shared" si="39"/>
        <v>1</v>
      </c>
      <c r="M200" s="77">
        <f t="shared" si="39"/>
        <v>0.99999999999999978</v>
      </c>
      <c r="N200" s="77">
        <f t="shared" si="39"/>
        <v>0.99999999999999989</v>
      </c>
      <c r="O200" s="77">
        <f t="shared" si="39"/>
        <v>0.99999999999999989</v>
      </c>
      <c r="P200" s="77">
        <f t="shared" si="39"/>
        <v>1</v>
      </c>
      <c r="Q200" s="77">
        <f t="shared" si="39"/>
        <v>0.99999999999999989</v>
      </c>
    </row>
    <row r="201" spans="1:17" x14ac:dyDescent="0.25">
      <c r="A201" s="132" t="s">
        <v>83</v>
      </c>
      <c r="B201" s="203">
        <f t="shared" ref="B201:Q201" si="40">IF(B$113=0,0,B$113/B$112)</f>
        <v>0</v>
      </c>
      <c r="C201" s="203">
        <f t="shared" si="40"/>
        <v>0</v>
      </c>
      <c r="D201" s="203">
        <f t="shared" si="40"/>
        <v>0</v>
      </c>
      <c r="E201" s="203">
        <f t="shared" si="40"/>
        <v>0</v>
      </c>
      <c r="F201" s="203">
        <f t="shared" si="40"/>
        <v>0</v>
      </c>
      <c r="G201" s="203">
        <f t="shared" si="40"/>
        <v>0</v>
      </c>
      <c r="H201" s="203">
        <f t="shared" si="40"/>
        <v>0</v>
      </c>
      <c r="I201" s="203">
        <f t="shared" si="40"/>
        <v>0</v>
      </c>
      <c r="J201" s="203">
        <f t="shared" si="40"/>
        <v>0</v>
      </c>
      <c r="K201" s="203">
        <f t="shared" si="40"/>
        <v>0</v>
      </c>
      <c r="L201" s="203">
        <f t="shared" si="40"/>
        <v>0</v>
      </c>
      <c r="M201" s="203">
        <f t="shared" si="40"/>
        <v>0</v>
      </c>
      <c r="N201" s="203">
        <f t="shared" si="40"/>
        <v>0</v>
      </c>
      <c r="O201" s="203">
        <f t="shared" si="40"/>
        <v>0</v>
      </c>
      <c r="P201" s="203">
        <f t="shared" si="40"/>
        <v>0</v>
      </c>
      <c r="Q201" s="203">
        <f t="shared" si="40"/>
        <v>0</v>
      </c>
    </row>
    <row r="202" spans="1:17" x14ac:dyDescent="0.25">
      <c r="A202" s="76" t="s">
        <v>82</v>
      </c>
      <c r="B202" s="202">
        <f t="shared" ref="B202:Q202" si="41">IF(B$114=0,0,B$114/B$112)</f>
        <v>0</v>
      </c>
      <c r="C202" s="202">
        <f t="shared" si="41"/>
        <v>0</v>
      </c>
      <c r="D202" s="202">
        <f t="shared" si="41"/>
        <v>0</v>
      </c>
      <c r="E202" s="202">
        <f t="shared" si="41"/>
        <v>0</v>
      </c>
      <c r="F202" s="202">
        <f t="shared" si="41"/>
        <v>0</v>
      </c>
      <c r="G202" s="202">
        <f t="shared" si="41"/>
        <v>0</v>
      </c>
      <c r="H202" s="202">
        <f t="shared" si="41"/>
        <v>0</v>
      </c>
      <c r="I202" s="202">
        <f t="shared" si="41"/>
        <v>0</v>
      </c>
      <c r="J202" s="202">
        <f t="shared" si="41"/>
        <v>0</v>
      </c>
      <c r="K202" s="202">
        <f t="shared" si="41"/>
        <v>0</v>
      </c>
      <c r="L202" s="202">
        <f t="shared" si="41"/>
        <v>0</v>
      </c>
      <c r="M202" s="202">
        <f t="shared" si="41"/>
        <v>0</v>
      </c>
      <c r="N202" s="202">
        <f t="shared" si="41"/>
        <v>0</v>
      </c>
      <c r="O202" s="202">
        <f t="shared" si="41"/>
        <v>0</v>
      </c>
      <c r="P202" s="202">
        <f t="shared" si="41"/>
        <v>0</v>
      </c>
      <c r="Q202" s="202">
        <f t="shared" si="41"/>
        <v>0</v>
      </c>
    </row>
    <row r="203" spans="1:17" x14ac:dyDescent="0.25">
      <c r="A203" s="76" t="s">
        <v>81</v>
      </c>
      <c r="B203" s="202">
        <f t="shared" ref="B203:Q203" si="42">IF(B$115=0,0,B$115/B$112)</f>
        <v>0</v>
      </c>
      <c r="C203" s="202">
        <f t="shared" si="42"/>
        <v>0</v>
      </c>
      <c r="D203" s="202">
        <f t="shared" si="42"/>
        <v>0</v>
      </c>
      <c r="E203" s="202">
        <f t="shared" si="42"/>
        <v>0</v>
      </c>
      <c r="F203" s="202">
        <f t="shared" si="42"/>
        <v>0</v>
      </c>
      <c r="G203" s="202">
        <f t="shared" si="42"/>
        <v>0</v>
      </c>
      <c r="H203" s="202">
        <f t="shared" si="42"/>
        <v>0</v>
      </c>
      <c r="I203" s="202">
        <f t="shared" si="42"/>
        <v>0</v>
      </c>
      <c r="J203" s="202">
        <f t="shared" si="42"/>
        <v>0</v>
      </c>
      <c r="K203" s="202">
        <f t="shared" si="42"/>
        <v>0</v>
      </c>
      <c r="L203" s="202">
        <f t="shared" si="42"/>
        <v>0</v>
      </c>
      <c r="M203" s="202">
        <f t="shared" si="42"/>
        <v>0</v>
      </c>
      <c r="N203" s="202">
        <f t="shared" si="42"/>
        <v>0</v>
      </c>
      <c r="O203" s="202">
        <f t="shared" si="42"/>
        <v>0</v>
      </c>
      <c r="P203" s="202">
        <f t="shared" si="42"/>
        <v>0</v>
      </c>
      <c r="Q203" s="202">
        <f t="shared" si="42"/>
        <v>0</v>
      </c>
    </row>
    <row r="204" spans="1:17" x14ac:dyDescent="0.25">
      <c r="A204" s="76" t="s">
        <v>80</v>
      </c>
      <c r="B204" s="202">
        <f t="shared" ref="B204:Q204" si="43">IF(B$116=0,0,B$116/B$112)</f>
        <v>0</v>
      </c>
      <c r="C204" s="202">
        <f t="shared" si="43"/>
        <v>0</v>
      </c>
      <c r="D204" s="202">
        <f t="shared" si="43"/>
        <v>0</v>
      </c>
      <c r="E204" s="202">
        <f t="shared" si="43"/>
        <v>0</v>
      </c>
      <c r="F204" s="202">
        <f t="shared" si="43"/>
        <v>0</v>
      </c>
      <c r="G204" s="202">
        <f t="shared" si="43"/>
        <v>0</v>
      </c>
      <c r="H204" s="202">
        <f t="shared" si="43"/>
        <v>0</v>
      </c>
      <c r="I204" s="202">
        <f t="shared" si="43"/>
        <v>0</v>
      </c>
      <c r="J204" s="202">
        <f t="shared" si="43"/>
        <v>0</v>
      </c>
      <c r="K204" s="202">
        <f t="shared" si="43"/>
        <v>0</v>
      </c>
      <c r="L204" s="202">
        <f t="shared" si="43"/>
        <v>0</v>
      </c>
      <c r="M204" s="202">
        <f t="shared" si="43"/>
        <v>0</v>
      </c>
      <c r="N204" s="202">
        <f t="shared" si="43"/>
        <v>0</v>
      </c>
      <c r="O204" s="202">
        <f t="shared" si="43"/>
        <v>0</v>
      </c>
      <c r="P204" s="202">
        <f t="shared" si="43"/>
        <v>0</v>
      </c>
      <c r="Q204" s="202">
        <f t="shared" si="43"/>
        <v>0</v>
      </c>
    </row>
    <row r="205" spans="1:17" x14ac:dyDescent="0.25">
      <c r="A205" s="129" t="s">
        <v>79</v>
      </c>
      <c r="B205" s="201">
        <f t="shared" ref="B205:Q205" si="44">IF(B$117=0,0,B$117/B$112)</f>
        <v>1.3802231001220136E-3</v>
      </c>
      <c r="C205" s="201">
        <f t="shared" si="44"/>
        <v>1.3876914895725393E-3</v>
      </c>
      <c r="D205" s="201">
        <f t="shared" si="44"/>
        <v>1.357130889021538E-3</v>
      </c>
      <c r="E205" s="201">
        <f t="shared" si="44"/>
        <v>1.3041080957868609E-3</v>
      </c>
      <c r="F205" s="201">
        <f t="shared" si="44"/>
        <v>1.3919441645832168E-3</v>
      </c>
      <c r="G205" s="201">
        <f t="shared" si="44"/>
        <v>1.2256897537350976E-3</v>
      </c>
      <c r="H205" s="201">
        <f t="shared" si="44"/>
        <v>1.3895658572839239E-3</v>
      </c>
      <c r="I205" s="201">
        <f t="shared" si="44"/>
        <v>1.3363660142815235E-3</v>
      </c>
      <c r="J205" s="201">
        <f t="shared" si="44"/>
        <v>1.4057914499832839E-3</v>
      </c>
      <c r="K205" s="201">
        <f t="shared" si="44"/>
        <v>6.4784270789908531E-4</v>
      </c>
      <c r="L205" s="201">
        <f t="shared" si="44"/>
        <v>1.4279268053064317E-3</v>
      </c>
      <c r="M205" s="201">
        <f t="shared" si="44"/>
        <v>1.4775832730756328E-3</v>
      </c>
      <c r="N205" s="201">
        <f t="shared" si="44"/>
        <v>1.4300351704915361E-3</v>
      </c>
      <c r="O205" s="201">
        <f t="shared" si="44"/>
        <v>1.5348662938684126E-3</v>
      </c>
      <c r="P205" s="201">
        <f t="shared" si="44"/>
        <v>1.5437475337525717E-3</v>
      </c>
      <c r="Q205" s="201">
        <f t="shared" si="44"/>
        <v>1.5937575122300799E-3</v>
      </c>
    </row>
    <row r="206" spans="1:17" x14ac:dyDescent="0.25">
      <c r="A206" s="127" t="s">
        <v>146</v>
      </c>
      <c r="B206" s="200">
        <f t="shared" ref="B206:Q206" si="45">IF(B$122=0,0,B$122/B$112)</f>
        <v>0.42670589874659814</v>
      </c>
      <c r="C206" s="200">
        <f t="shared" si="45"/>
        <v>0.49409986953699359</v>
      </c>
      <c r="D206" s="200">
        <f t="shared" si="45"/>
        <v>0.52037267287962818</v>
      </c>
      <c r="E206" s="200">
        <f t="shared" si="45"/>
        <v>0.48633302552444357</v>
      </c>
      <c r="F206" s="200">
        <f t="shared" si="45"/>
        <v>0.47236671998671725</v>
      </c>
      <c r="G206" s="200">
        <f t="shared" si="45"/>
        <v>0.44647090949092133</v>
      </c>
      <c r="H206" s="200">
        <f t="shared" si="45"/>
        <v>0.44279827045261666</v>
      </c>
      <c r="I206" s="200">
        <f t="shared" si="45"/>
        <v>0.42056674053798515</v>
      </c>
      <c r="J206" s="200">
        <f t="shared" si="45"/>
        <v>0.4775199121292597</v>
      </c>
      <c r="K206" s="200">
        <f t="shared" si="45"/>
        <v>0.36645269016920207</v>
      </c>
      <c r="L206" s="200">
        <f t="shared" si="45"/>
        <v>0.37140305433140663</v>
      </c>
      <c r="M206" s="200">
        <f t="shared" si="45"/>
        <v>0.38437050295249442</v>
      </c>
      <c r="N206" s="200">
        <f t="shared" si="45"/>
        <v>0.37501516200296153</v>
      </c>
      <c r="O206" s="200">
        <f t="shared" si="45"/>
        <v>0.4023856706977727</v>
      </c>
      <c r="P206" s="200">
        <f t="shared" si="45"/>
        <v>0.40161108108139298</v>
      </c>
      <c r="Q206" s="200">
        <f t="shared" si="45"/>
        <v>0.41457509550823202</v>
      </c>
    </row>
    <row r="207" spans="1:17" x14ac:dyDescent="0.25">
      <c r="A207" s="142" t="s">
        <v>159</v>
      </c>
      <c r="B207" s="199">
        <f t="shared" ref="B207:Q207" si="46">IF(B$123=0,0,B$123/B$112)</f>
        <v>0.42670589874659814</v>
      </c>
      <c r="C207" s="199">
        <f t="shared" si="46"/>
        <v>0.49409986953699359</v>
      </c>
      <c r="D207" s="199">
        <f t="shared" si="46"/>
        <v>0.52037267287962818</v>
      </c>
      <c r="E207" s="199">
        <f t="shared" si="46"/>
        <v>0.48633302552444357</v>
      </c>
      <c r="F207" s="199">
        <f t="shared" si="46"/>
        <v>0.47236671998671725</v>
      </c>
      <c r="G207" s="199">
        <f t="shared" si="46"/>
        <v>0.44647090949092133</v>
      </c>
      <c r="H207" s="199">
        <f t="shared" si="46"/>
        <v>0.44279827045261666</v>
      </c>
      <c r="I207" s="199">
        <f t="shared" si="46"/>
        <v>0.42056674053798515</v>
      </c>
      <c r="J207" s="199">
        <f t="shared" si="46"/>
        <v>0.4775199121292597</v>
      </c>
      <c r="K207" s="199">
        <f t="shared" si="46"/>
        <v>0.36645269016920207</v>
      </c>
      <c r="L207" s="199">
        <f t="shared" si="46"/>
        <v>0.37140305433140663</v>
      </c>
      <c r="M207" s="199">
        <f t="shared" si="46"/>
        <v>0.38437050295249442</v>
      </c>
      <c r="N207" s="199">
        <f t="shared" si="46"/>
        <v>0.37501516200296153</v>
      </c>
      <c r="O207" s="199">
        <f t="shared" si="46"/>
        <v>0.4023856706977727</v>
      </c>
      <c r="P207" s="199">
        <f t="shared" si="46"/>
        <v>0.40161108108139298</v>
      </c>
      <c r="Q207" s="199">
        <f t="shared" si="46"/>
        <v>0.41457509550823202</v>
      </c>
    </row>
    <row r="208" spans="1:17" x14ac:dyDescent="0.25">
      <c r="A208" s="142" t="s">
        <v>158</v>
      </c>
      <c r="B208" s="199">
        <f t="shared" ref="B208:Q208" si="47">IF(B$129=0,0,B$129/B$112)</f>
        <v>0</v>
      </c>
      <c r="C208" s="199">
        <f t="shared" si="47"/>
        <v>0</v>
      </c>
      <c r="D208" s="199">
        <f t="shared" si="47"/>
        <v>0</v>
      </c>
      <c r="E208" s="199">
        <f t="shared" si="47"/>
        <v>0</v>
      </c>
      <c r="F208" s="199">
        <f t="shared" si="47"/>
        <v>0</v>
      </c>
      <c r="G208" s="199">
        <f t="shared" si="47"/>
        <v>0</v>
      </c>
      <c r="H208" s="199">
        <f t="shared" si="47"/>
        <v>0</v>
      </c>
      <c r="I208" s="199">
        <f t="shared" si="47"/>
        <v>0</v>
      </c>
      <c r="J208" s="199">
        <f t="shared" si="47"/>
        <v>0</v>
      </c>
      <c r="K208" s="199">
        <f t="shared" si="47"/>
        <v>0</v>
      </c>
      <c r="L208" s="199">
        <f t="shared" si="47"/>
        <v>0</v>
      </c>
      <c r="M208" s="199">
        <f t="shared" si="47"/>
        <v>0</v>
      </c>
      <c r="N208" s="199">
        <f t="shared" si="47"/>
        <v>0</v>
      </c>
      <c r="O208" s="199">
        <f t="shared" si="47"/>
        <v>0</v>
      </c>
      <c r="P208" s="199">
        <f t="shared" si="47"/>
        <v>0</v>
      </c>
      <c r="Q208" s="199">
        <f t="shared" si="47"/>
        <v>0</v>
      </c>
    </row>
    <row r="209" spans="1:17" x14ac:dyDescent="0.25">
      <c r="A209" s="127" t="s">
        <v>145</v>
      </c>
      <c r="B209" s="200">
        <f t="shared" ref="B209:Q209" si="48">IF(B$130=0,0,B$130/B$112)</f>
        <v>0.16191477147440281</v>
      </c>
      <c r="C209" s="200">
        <f t="shared" si="48"/>
        <v>0.10083116484267837</v>
      </c>
      <c r="D209" s="200">
        <f t="shared" si="48"/>
        <v>0.1001495138556123</v>
      </c>
      <c r="E209" s="200">
        <f t="shared" si="48"/>
        <v>0.14172913792119871</v>
      </c>
      <c r="F209" s="200">
        <f t="shared" si="48"/>
        <v>0.1301093220824282</v>
      </c>
      <c r="G209" s="200">
        <f t="shared" si="48"/>
        <v>0.16387758919358503</v>
      </c>
      <c r="H209" s="200">
        <f t="shared" si="48"/>
        <v>0.13331357379494471</v>
      </c>
      <c r="I209" s="200">
        <f t="shared" si="48"/>
        <v>0.16728421137849439</v>
      </c>
      <c r="J209" s="200">
        <f t="shared" si="48"/>
        <v>6.655227406767486E-2</v>
      </c>
      <c r="K209" s="200">
        <f t="shared" si="48"/>
        <v>0.19889957785239962</v>
      </c>
      <c r="L209" s="200">
        <f t="shared" si="48"/>
        <v>0.17568885573375431</v>
      </c>
      <c r="M209" s="200">
        <f t="shared" si="48"/>
        <v>0.13531751861543279</v>
      </c>
      <c r="N209" s="200">
        <f t="shared" si="48"/>
        <v>0.14744193805262343</v>
      </c>
      <c r="O209" s="200">
        <f t="shared" si="48"/>
        <v>0.16251638781196334</v>
      </c>
      <c r="P209" s="200">
        <f t="shared" si="48"/>
        <v>0.11678785947274291</v>
      </c>
      <c r="Q209" s="200">
        <f t="shared" si="48"/>
        <v>0.12703646694655785</v>
      </c>
    </row>
    <row r="210" spans="1:17" x14ac:dyDescent="0.25">
      <c r="A210" s="142" t="s">
        <v>157</v>
      </c>
      <c r="B210" s="199">
        <f t="shared" ref="B210:Q210" si="49">IF(B$131=0,0,B$131/B$112)</f>
        <v>0.16191477147440281</v>
      </c>
      <c r="C210" s="199">
        <f t="shared" si="49"/>
        <v>0.10083116484267837</v>
      </c>
      <c r="D210" s="199">
        <f t="shared" si="49"/>
        <v>0.1001495138556123</v>
      </c>
      <c r="E210" s="199">
        <f t="shared" si="49"/>
        <v>0.14172913792119871</v>
      </c>
      <c r="F210" s="199">
        <f t="shared" si="49"/>
        <v>0.1301093220824282</v>
      </c>
      <c r="G210" s="199">
        <f t="shared" si="49"/>
        <v>0.16387758919358503</v>
      </c>
      <c r="H210" s="199">
        <f t="shared" si="49"/>
        <v>0.13331357379494471</v>
      </c>
      <c r="I210" s="199">
        <f t="shared" si="49"/>
        <v>0.16728421137849439</v>
      </c>
      <c r="J210" s="199">
        <f t="shared" si="49"/>
        <v>6.655227406767486E-2</v>
      </c>
      <c r="K210" s="199">
        <f t="shared" si="49"/>
        <v>0.19889957785239962</v>
      </c>
      <c r="L210" s="199">
        <f t="shared" si="49"/>
        <v>0.17568885573375431</v>
      </c>
      <c r="M210" s="199">
        <f t="shared" si="49"/>
        <v>0.13531751861543279</v>
      </c>
      <c r="N210" s="199">
        <f t="shared" si="49"/>
        <v>0.14744193805262343</v>
      </c>
      <c r="O210" s="199">
        <f t="shared" si="49"/>
        <v>0.16251638781196334</v>
      </c>
      <c r="P210" s="199">
        <f t="shared" si="49"/>
        <v>0.11678785947274291</v>
      </c>
      <c r="Q210" s="199">
        <f t="shared" si="49"/>
        <v>0.12703646694655785</v>
      </c>
    </row>
    <row r="211" spans="1:17" x14ac:dyDescent="0.25">
      <c r="A211" s="142" t="s">
        <v>156</v>
      </c>
      <c r="B211" s="199">
        <f t="shared" ref="B211:Q211" si="50">IF(B$136=0,0,B$136/B$112)</f>
        <v>0</v>
      </c>
      <c r="C211" s="199">
        <f t="shared" si="50"/>
        <v>0</v>
      </c>
      <c r="D211" s="199">
        <f t="shared" si="50"/>
        <v>0</v>
      </c>
      <c r="E211" s="199">
        <f t="shared" si="50"/>
        <v>0</v>
      </c>
      <c r="F211" s="199">
        <f t="shared" si="50"/>
        <v>0</v>
      </c>
      <c r="G211" s="199">
        <f t="shared" si="50"/>
        <v>0</v>
      </c>
      <c r="H211" s="199">
        <f t="shared" si="50"/>
        <v>0</v>
      </c>
      <c r="I211" s="199">
        <f t="shared" si="50"/>
        <v>0</v>
      </c>
      <c r="J211" s="199">
        <f t="shared" si="50"/>
        <v>0</v>
      </c>
      <c r="K211" s="199">
        <f t="shared" si="50"/>
        <v>0</v>
      </c>
      <c r="L211" s="199">
        <f t="shared" si="50"/>
        <v>0</v>
      </c>
      <c r="M211" s="199">
        <f t="shared" si="50"/>
        <v>0</v>
      </c>
      <c r="N211" s="199">
        <f t="shared" si="50"/>
        <v>0</v>
      </c>
      <c r="O211" s="199">
        <f t="shared" si="50"/>
        <v>0</v>
      </c>
      <c r="P211" s="199">
        <f t="shared" si="50"/>
        <v>0</v>
      </c>
      <c r="Q211" s="199">
        <f t="shared" si="50"/>
        <v>0</v>
      </c>
    </row>
    <row r="212" spans="1:17" x14ac:dyDescent="0.25">
      <c r="A212" s="127" t="s">
        <v>144</v>
      </c>
      <c r="B212" s="200">
        <f t="shared" ref="B212:Q212" si="51">IF(B$137=0,0,B$137/B$112)</f>
        <v>0.28254749948586361</v>
      </c>
      <c r="C212" s="200">
        <f t="shared" si="51"/>
        <v>0.26685625930467693</v>
      </c>
      <c r="D212" s="200">
        <f t="shared" si="51"/>
        <v>0.25135600311554068</v>
      </c>
      <c r="E212" s="200">
        <f t="shared" si="51"/>
        <v>0.26027931717343733</v>
      </c>
      <c r="F212" s="200">
        <f t="shared" si="51"/>
        <v>0.26611523727933728</v>
      </c>
      <c r="G212" s="200">
        <f t="shared" si="51"/>
        <v>0.23963053401289283</v>
      </c>
      <c r="H212" s="200">
        <f t="shared" si="51"/>
        <v>0.27190420028188134</v>
      </c>
      <c r="I212" s="200">
        <f t="shared" si="51"/>
        <v>0.26548221265921496</v>
      </c>
      <c r="J212" s="200">
        <f t="shared" si="51"/>
        <v>0.28393300049709386</v>
      </c>
      <c r="K212" s="200">
        <f t="shared" si="51"/>
        <v>0.26554213931676074</v>
      </c>
      <c r="L212" s="200">
        <f t="shared" si="51"/>
        <v>0.22705435007840594</v>
      </c>
      <c r="M212" s="200">
        <f t="shared" si="51"/>
        <v>0.23060564348698062</v>
      </c>
      <c r="N212" s="200">
        <f t="shared" si="51"/>
        <v>0.24615804752909717</v>
      </c>
      <c r="O212" s="200">
        <f t="shared" si="51"/>
        <v>0.24334752048315858</v>
      </c>
      <c r="P212" s="200">
        <f t="shared" si="51"/>
        <v>0.24458619853366978</v>
      </c>
      <c r="Q212" s="200">
        <f t="shared" si="51"/>
        <v>0.22790074289406451</v>
      </c>
    </row>
    <row r="213" spans="1:17" x14ac:dyDescent="0.25">
      <c r="A213" s="142" t="s">
        <v>155</v>
      </c>
      <c r="B213" s="199">
        <f t="shared" ref="B213:Q213" si="52">IF(B$138=0,0,B$138/B$112)</f>
        <v>7.7052225917190034E-2</v>
      </c>
      <c r="C213" s="199">
        <f t="shared" si="52"/>
        <v>7.2073228077478679E-2</v>
      </c>
      <c r="D213" s="199">
        <f t="shared" si="52"/>
        <v>7.0564427319686748E-2</v>
      </c>
      <c r="E213" s="199">
        <f t="shared" si="52"/>
        <v>7.0168728889393656E-2</v>
      </c>
      <c r="F213" s="199">
        <f t="shared" si="52"/>
        <v>7.3786953641554423E-2</v>
      </c>
      <c r="G213" s="199">
        <f t="shared" si="52"/>
        <v>6.8101806592554187E-2</v>
      </c>
      <c r="H213" s="199">
        <f t="shared" si="52"/>
        <v>7.4473241912139276E-2</v>
      </c>
      <c r="I213" s="199">
        <f t="shared" si="52"/>
        <v>7.3490220181646485E-2</v>
      </c>
      <c r="J213" s="199">
        <f t="shared" si="52"/>
        <v>7.1610132545220292E-2</v>
      </c>
      <c r="K213" s="199">
        <f t="shared" si="52"/>
        <v>6.891088005806853E-2</v>
      </c>
      <c r="L213" s="199">
        <f t="shared" si="52"/>
        <v>7.7909794015964595E-2</v>
      </c>
      <c r="M213" s="199">
        <f t="shared" si="52"/>
        <v>7.8182339410205484E-2</v>
      </c>
      <c r="N213" s="199">
        <f t="shared" si="52"/>
        <v>7.7090901303445106E-2</v>
      </c>
      <c r="O213" s="199">
        <f t="shared" si="52"/>
        <v>8.2944406792370071E-2</v>
      </c>
      <c r="P213" s="199">
        <f t="shared" si="52"/>
        <v>8.0394440153591776E-2</v>
      </c>
      <c r="Q213" s="199">
        <f t="shared" si="52"/>
        <v>8.3330558262462801E-2</v>
      </c>
    </row>
    <row r="214" spans="1:17" x14ac:dyDescent="0.25">
      <c r="A214" s="142" t="s">
        <v>154</v>
      </c>
      <c r="B214" s="199">
        <f t="shared" ref="B214:Q214" si="53">IF(B$142=0,0,B$142/B$112)</f>
        <v>0.20549527356867356</v>
      </c>
      <c r="C214" s="199">
        <f t="shared" si="53"/>
        <v>0.19478303122719828</v>
      </c>
      <c r="D214" s="199">
        <f t="shared" si="53"/>
        <v>0.18079157579585392</v>
      </c>
      <c r="E214" s="199">
        <f t="shared" si="53"/>
        <v>0.1901105882840437</v>
      </c>
      <c r="F214" s="199">
        <f t="shared" si="53"/>
        <v>0.19232828363778284</v>
      </c>
      <c r="G214" s="199">
        <f t="shared" si="53"/>
        <v>0.17152872742033864</v>
      </c>
      <c r="H214" s="199">
        <f t="shared" si="53"/>
        <v>0.19743095836974209</v>
      </c>
      <c r="I214" s="199">
        <f t="shared" si="53"/>
        <v>0.19199199247756846</v>
      </c>
      <c r="J214" s="199">
        <f t="shared" si="53"/>
        <v>0.21232286795187355</v>
      </c>
      <c r="K214" s="199">
        <f t="shared" si="53"/>
        <v>0.19663125925869218</v>
      </c>
      <c r="L214" s="199">
        <f t="shared" si="53"/>
        <v>0.14914455606244137</v>
      </c>
      <c r="M214" s="199">
        <f t="shared" si="53"/>
        <v>0.15242330407677515</v>
      </c>
      <c r="N214" s="199">
        <f t="shared" si="53"/>
        <v>0.16906714622565203</v>
      </c>
      <c r="O214" s="199">
        <f t="shared" si="53"/>
        <v>0.1604031136907885</v>
      </c>
      <c r="P214" s="199">
        <f t="shared" si="53"/>
        <v>0.16419175838007802</v>
      </c>
      <c r="Q214" s="199">
        <f t="shared" si="53"/>
        <v>0.14457018463160168</v>
      </c>
    </row>
    <row r="215" spans="1:17" x14ac:dyDescent="0.25">
      <c r="A215" s="142" t="s">
        <v>153</v>
      </c>
      <c r="B215" s="199">
        <f t="shared" ref="B215:Q215" si="54">IF(B$153=0,0,B$153/B$112)</f>
        <v>0</v>
      </c>
      <c r="C215" s="199">
        <f t="shared" si="54"/>
        <v>0</v>
      </c>
      <c r="D215" s="199">
        <f t="shared" si="54"/>
        <v>0</v>
      </c>
      <c r="E215" s="199">
        <f t="shared" si="54"/>
        <v>0</v>
      </c>
      <c r="F215" s="199">
        <f t="shared" si="54"/>
        <v>0</v>
      </c>
      <c r="G215" s="199">
        <f t="shared" si="54"/>
        <v>0</v>
      </c>
      <c r="H215" s="199">
        <f t="shared" si="54"/>
        <v>0</v>
      </c>
      <c r="I215" s="199">
        <f t="shared" si="54"/>
        <v>0</v>
      </c>
      <c r="J215" s="199">
        <f t="shared" si="54"/>
        <v>0</v>
      </c>
      <c r="K215" s="199">
        <f t="shared" si="54"/>
        <v>0</v>
      </c>
      <c r="L215" s="199">
        <f t="shared" si="54"/>
        <v>0</v>
      </c>
      <c r="M215" s="199">
        <f t="shared" si="54"/>
        <v>0</v>
      </c>
      <c r="N215" s="199">
        <f t="shared" si="54"/>
        <v>0</v>
      </c>
      <c r="O215" s="199">
        <f t="shared" si="54"/>
        <v>0</v>
      </c>
      <c r="P215" s="199">
        <f t="shared" si="54"/>
        <v>0</v>
      </c>
      <c r="Q215" s="199">
        <f t="shared" si="54"/>
        <v>0</v>
      </c>
    </row>
    <row r="216" spans="1:17" x14ac:dyDescent="0.25">
      <c r="A216" s="177" t="s">
        <v>98</v>
      </c>
      <c r="B216" s="209">
        <f t="shared" ref="B216:Q216" si="55">IF(B$154=0,0,B$154/B$112)</f>
        <v>0.12745160719301341</v>
      </c>
      <c r="C216" s="209">
        <f t="shared" si="55"/>
        <v>0.13682501482607851</v>
      </c>
      <c r="D216" s="209">
        <f t="shared" si="55"/>
        <v>0.12676467926019724</v>
      </c>
      <c r="E216" s="209">
        <f t="shared" si="55"/>
        <v>0.11035441128513349</v>
      </c>
      <c r="F216" s="209">
        <f t="shared" si="55"/>
        <v>0.13001677648693413</v>
      </c>
      <c r="G216" s="209">
        <f t="shared" si="55"/>
        <v>0.14879527754886568</v>
      </c>
      <c r="H216" s="209">
        <f t="shared" si="55"/>
        <v>0.15059438961327351</v>
      </c>
      <c r="I216" s="209">
        <f t="shared" si="55"/>
        <v>0.14533046941002387</v>
      </c>
      <c r="J216" s="209">
        <f t="shared" si="55"/>
        <v>0.17058902185598815</v>
      </c>
      <c r="K216" s="209">
        <f t="shared" si="55"/>
        <v>0.16845774995373838</v>
      </c>
      <c r="L216" s="209">
        <f t="shared" si="55"/>
        <v>0.22442581305112674</v>
      </c>
      <c r="M216" s="209">
        <f t="shared" si="55"/>
        <v>0.24822875167201633</v>
      </c>
      <c r="N216" s="209">
        <f t="shared" si="55"/>
        <v>0.22995481724482628</v>
      </c>
      <c r="O216" s="209">
        <f t="shared" si="55"/>
        <v>0.19021555471323695</v>
      </c>
      <c r="P216" s="209">
        <f t="shared" si="55"/>
        <v>0.23547111337844179</v>
      </c>
      <c r="Q216" s="209">
        <f t="shared" si="55"/>
        <v>0.22889393713891548</v>
      </c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137" t="s">
        <v>133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>IF(B$5=0,0,B$5/NFM_fec!B$5)</f>
        <v>0</v>
      </c>
      <c r="C220" s="133">
        <f>IF(C$5=0,0,C$5/NFM_fec!C$5)</f>
        <v>0</v>
      </c>
      <c r="D220" s="133">
        <f>IF(D$5=0,0,D$5/NFM_fec!D$5)</f>
        <v>0</v>
      </c>
      <c r="E220" s="133">
        <f>IF(E$5=0,0,E$5/NFM_fec!E$5)</f>
        <v>0</v>
      </c>
      <c r="F220" s="133">
        <f>IF(F$5=0,0,F$5/NFM_fec!F$5)</f>
        <v>0</v>
      </c>
      <c r="G220" s="133">
        <f>IF(G$5=0,0,G$5/NFM_fec!G$5)</f>
        <v>0</v>
      </c>
      <c r="H220" s="133">
        <f>IF(H$5=0,0,H$5/NFM_fec!H$5)</f>
        <v>0</v>
      </c>
      <c r="I220" s="133">
        <f>IF(I$5=0,0,I$5/NFM_fec!I$5)</f>
        <v>0</v>
      </c>
      <c r="J220" s="133">
        <f>IF(J$5=0,0,J$5/NFM_fec!J$5)</f>
        <v>0</v>
      </c>
      <c r="K220" s="133">
        <f>IF(K$5=0,0,K$5/NFM_fec!K$5)</f>
        <v>0</v>
      </c>
      <c r="L220" s="133">
        <f>IF(L$5=0,0,L$5/NFM_fec!L$5)</f>
        <v>0</v>
      </c>
      <c r="M220" s="133">
        <f>IF(M$5=0,0,M$5/NFM_fec!M$5)</f>
        <v>0</v>
      </c>
      <c r="N220" s="133">
        <f>IF(N$5=0,0,N$5/NFM_fec!N$5)</f>
        <v>0</v>
      </c>
      <c r="O220" s="133">
        <f>IF(O$5=0,0,O$5/NFM_fec!O$5)</f>
        <v>0</v>
      </c>
      <c r="P220" s="133">
        <f>IF(P$5=0,0,P$5/NFM_fec!P$5)</f>
        <v>0</v>
      </c>
      <c r="Q220" s="133">
        <f>IF(Q$5=0,0,Q$5/NFM_fec!Q$5)</f>
        <v>0</v>
      </c>
    </row>
    <row r="221" spans="1:17" x14ac:dyDescent="0.25">
      <c r="A221" s="132" t="s">
        <v>83</v>
      </c>
      <c r="B221" s="131">
        <f>IF(B$6=0,0,B$6/NFM_fec!B$6)</f>
        <v>0</v>
      </c>
      <c r="C221" s="131">
        <f>IF(C$6=0,0,C$6/NFM_fec!C$6)</f>
        <v>0</v>
      </c>
      <c r="D221" s="131">
        <f>IF(D$6=0,0,D$6/NFM_fec!D$6)</f>
        <v>0</v>
      </c>
      <c r="E221" s="131">
        <f>IF(E$6=0,0,E$6/NFM_fec!E$6)</f>
        <v>0</v>
      </c>
      <c r="F221" s="131">
        <f>IF(F$6=0,0,F$6/NFM_fec!F$6)</f>
        <v>0</v>
      </c>
      <c r="G221" s="131">
        <f>IF(G$6=0,0,G$6/NFM_fec!G$6)</f>
        <v>0</v>
      </c>
      <c r="H221" s="131">
        <f>IF(H$6=0,0,H$6/NFM_fec!H$6)</f>
        <v>0</v>
      </c>
      <c r="I221" s="131">
        <f>IF(I$6=0,0,I$6/NFM_fec!I$6)</f>
        <v>0</v>
      </c>
      <c r="J221" s="131">
        <f>IF(J$6=0,0,J$6/NFM_fec!J$6)</f>
        <v>0</v>
      </c>
      <c r="K221" s="131">
        <f>IF(K$6=0,0,K$6/NFM_fec!K$6)</f>
        <v>0</v>
      </c>
      <c r="L221" s="131">
        <f>IF(L$6=0,0,L$6/NFM_fec!L$6)</f>
        <v>0</v>
      </c>
      <c r="M221" s="131">
        <f>IF(M$6=0,0,M$6/NFM_fec!M$6)</f>
        <v>0</v>
      </c>
      <c r="N221" s="131">
        <f>IF(N$6=0,0,N$6/NFM_fec!N$6)</f>
        <v>0</v>
      </c>
      <c r="O221" s="131">
        <f>IF(O$6=0,0,O$6/NFM_fec!O$6)</f>
        <v>0</v>
      </c>
      <c r="P221" s="131">
        <f>IF(P$6=0,0,P$6/NFM_fec!P$6)</f>
        <v>0</v>
      </c>
      <c r="Q221" s="131">
        <f>IF(Q$6=0,0,Q$6/NFM_fec!Q$6)</f>
        <v>0</v>
      </c>
    </row>
    <row r="222" spans="1:17" x14ac:dyDescent="0.25">
      <c r="A222" s="76" t="s">
        <v>82</v>
      </c>
      <c r="B222" s="130">
        <f>IF(B$7=0,0,B$7/NFM_fec!B$7)</f>
        <v>0</v>
      </c>
      <c r="C222" s="130">
        <f>IF(C$7=0,0,C$7/NFM_fec!C$7)</f>
        <v>0</v>
      </c>
      <c r="D222" s="130">
        <f>IF(D$7=0,0,D$7/NFM_fec!D$7)</f>
        <v>0</v>
      </c>
      <c r="E222" s="130">
        <f>IF(E$7=0,0,E$7/NFM_fec!E$7)</f>
        <v>0</v>
      </c>
      <c r="F222" s="130">
        <f>IF(F$7=0,0,F$7/NFM_fec!F$7)</f>
        <v>0</v>
      </c>
      <c r="G222" s="130">
        <f>IF(G$7=0,0,G$7/NFM_fec!G$7)</f>
        <v>0</v>
      </c>
      <c r="H222" s="130">
        <f>IF(H$7=0,0,H$7/NFM_fec!H$7)</f>
        <v>0</v>
      </c>
      <c r="I222" s="130">
        <f>IF(I$7=0,0,I$7/NFM_fec!I$7)</f>
        <v>0</v>
      </c>
      <c r="J222" s="130">
        <f>IF(J$7=0,0,J$7/NFM_fec!J$7)</f>
        <v>0</v>
      </c>
      <c r="K222" s="130">
        <f>IF(K$7=0,0,K$7/NFM_fec!K$7)</f>
        <v>0</v>
      </c>
      <c r="L222" s="130">
        <f>IF(L$7=0,0,L$7/NFM_fec!L$7)</f>
        <v>0</v>
      </c>
      <c r="M222" s="130">
        <f>IF(M$7=0,0,M$7/NFM_fec!M$7)</f>
        <v>0</v>
      </c>
      <c r="N222" s="130">
        <f>IF(N$7=0,0,N$7/NFM_fec!N$7)</f>
        <v>0</v>
      </c>
      <c r="O222" s="130">
        <f>IF(O$7=0,0,O$7/NFM_fec!O$7)</f>
        <v>0</v>
      </c>
      <c r="P222" s="130">
        <f>IF(P$7=0,0,P$7/NFM_fec!P$7)</f>
        <v>0</v>
      </c>
      <c r="Q222" s="130">
        <f>IF(Q$7=0,0,Q$7/NFM_fec!Q$7)</f>
        <v>0</v>
      </c>
    </row>
    <row r="223" spans="1:17" x14ac:dyDescent="0.25">
      <c r="A223" s="76" t="s">
        <v>81</v>
      </c>
      <c r="B223" s="130">
        <f>IF(B$8=0,0,B$8/NFM_fec!B$8)</f>
        <v>0</v>
      </c>
      <c r="C223" s="130">
        <f>IF(C$8=0,0,C$8/NFM_fec!C$8)</f>
        <v>0</v>
      </c>
      <c r="D223" s="130">
        <f>IF(D$8=0,0,D$8/NFM_fec!D$8)</f>
        <v>0</v>
      </c>
      <c r="E223" s="130">
        <f>IF(E$8=0,0,E$8/NFM_fec!E$8)</f>
        <v>0</v>
      </c>
      <c r="F223" s="130">
        <f>IF(F$8=0,0,F$8/NFM_fec!F$8)</f>
        <v>0</v>
      </c>
      <c r="G223" s="130">
        <f>IF(G$8=0,0,G$8/NFM_fec!G$8)</f>
        <v>0</v>
      </c>
      <c r="H223" s="130">
        <f>IF(H$8=0,0,H$8/NFM_fec!H$8)</f>
        <v>0</v>
      </c>
      <c r="I223" s="130">
        <f>IF(I$8=0,0,I$8/NFM_fec!I$8)</f>
        <v>0</v>
      </c>
      <c r="J223" s="130">
        <f>IF(J$8=0,0,J$8/NFM_fec!J$8)</f>
        <v>0</v>
      </c>
      <c r="K223" s="130">
        <f>IF(K$8=0,0,K$8/NFM_fec!K$8)</f>
        <v>0</v>
      </c>
      <c r="L223" s="130">
        <f>IF(L$8=0,0,L$8/NFM_fec!L$8)</f>
        <v>0</v>
      </c>
      <c r="M223" s="130">
        <f>IF(M$8=0,0,M$8/NFM_fec!M$8)</f>
        <v>0</v>
      </c>
      <c r="N223" s="130">
        <f>IF(N$8=0,0,N$8/NFM_fec!N$8)</f>
        <v>0</v>
      </c>
      <c r="O223" s="130">
        <f>IF(O$8=0,0,O$8/NFM_fec!O$8)</f>
        <v>0</v>
      </c>
      <c r="P223" s="130">
        <f>IF(P$8=0,0,P$8/NFM_fec!P$8)</f>
        <v>0</v>
      </c>
      <c r="Q223" s="130">
        <f>IF(Q$8=0,0,Q$8/NFM_fec!Q$8)</f>
        <v>0</v>
      </c>
    </row>
    <row r="224" spans="1:17" x14ac:dyDescent="0.25">
      <c r="A224" s="76" t="s">
        <v>80</v>
      </c>
      <c r="B224" s="130">
        <f>IF(B$9=0,0,B$9/NFM_fec!B$9)</f>
        <v>0</v>
      </c>
      <c r="C224" s="130">
        <f>IF(C$9=0,0,C$9/NFM_fec!C$9)</f>
        <v>0</v>
      </c>
      <c r="D224" s="130">
        <f>IF(D$9=0,0,D$9/NFM_fec!D$9)</f>
        <v>0</v>
      </c>
      <c r="E224" s="130">
        <f>IF(E$9=0,0,E$9/NFM_fec!E$9)</f>
        <v>0</v>
      </c>
      <c r="F224" s="130">
        <f>IF(F$9=0,0,F$9/NFM_fec!F$9)</f>
        <v>0</v>
      </c>
      <c r="G224" s="130">
        <f>IF(G$9=0,0,G$9/NFM_fec!G$9)</f>
        <v>0</v>
      </c>
      <c r="H224" s="130">
        <f>IF(H$9=0,0,H$9/NFM_fec!H$9)</f>
        <v>0</v>
      </c>
      <c r="I224" s="130">
        <f>IF(I$9=0,0,I$9/NFM_fec!I$9)</f>
        <v>0</v>
      </c>
      <c r="J224" s="130">
        <f>IF(J$9=0,0,J$9/NFM_fec!J$9)</f>
        <v>0</v>
      </c>
      <c r="K224" s="130">
        <f>IF(K$9=0,0,K$9/NFM_fec!K$9)</f>
        <v>0</v>
      </c>
      <c r="L224" s="130">
        <f>IF(L$9=0,0,L$9/NFM_fec!L$9)</f>
        <v>0</v>
      </c>
      <c r="M224" s="130">
        <f>IF(M$9=0,0,M$9/NFM_fec!M$9)</f>
        <v>0</v>
      </c>
      <c r="N224" s="130">
        <f>IF(N$9=0,0,N$9/NFM_fec!N$9)</f>
        <v>0</v>
      </c>
      <c r="O224" s="130">
        <f>IF(O$9=0,0,O$9/NFM_fec!O$9)</f>
        <v>0</v>
      </c>
      <c r="P224" s="130">
        <f>IF(P$9=0,0,P$9/NFM_fec!P$9)</f>
        <v>0</v>
      </c>
      <c r="Q224" s="130">
        <f>IF(Q$9=0,0,Q$9/NFM_fec!Q$9)</f>
        <v>0</v>
      </c>
    </row>
    <row r="225" spans="1:17" x14ac:dyDescent="0.25">
      <c r="A225" s="129" t="s">
        <v>79</v>
      </c>
      <c r="B225" s="128">
        <f>IF(B$10=0,0,B$10/NFM_fec!B$10)</f>
        <v>0</v>
      </c>
      <c r="C225" s="128">
        <f>IF(C$10=0,0,C$10/NFM_fec!C$10)</f>
        <v>0</v>
      </c>
      <c r="D225" s="128">
        <f>IF(D$10=0,0,D$10/NFM_fec!D$10)</f>
        <v>0</v>
      </c>
      <c r="E225" s="128">
        <f>IF(E$10=0,0,E$10/NFM_fec!E$10)</f>
        <v>0</v>
      </c>
      <c r="F225" s="128">
        <f>IF(F$10=0,0,F$10/NFM_fec!F$10)</f>
        <v>0</v>
      </c>
      <c r="G225" s="128">
        <f>IF(G$10=0,0,G$10/NFM_fec!G$10)</f>
        <v>0</v>
      </c>
      <c r="H225" s="128">
        <f>IF(H$10=0,0,H$10/NFM_fec!H$10)</f>
        <v>0</v>
      </c>
      <c r="I225" s="128">
        <f>IF(I$10=0,0,I$10/NFM_fec!I$10)</f>
        <v>0</v>
      </c>
      <c r="J225" s="128">
        <f>IF(J$10=0,0,J$10/NFM_fec!J$10)</f>
        <v>0</v>
      </c>
      <c r="K225" s="128">
        <f>IF(K$10=0,0,K$10/NFM_fec!K$10)</f>
        <v>0</v>
      </c>
      <c r="L225" s="128">
        <f>IF(L$10=0,0,L$10/NFM_fec!L$10)</f>
        <v>0</v>
      </c>
      <c r="M225" s="128">
        <f>IF(M$10=0,0,M$10/NFM_fec!M$10)</f>
        <v>0</v>
      </c>
      <c r="N225" s="128">
        <f>IF(N$10=0,0,N$10/NFM_fec!N$10)</f>
        <v>0</v>
      </c>
      <c r="O225" s="128">
        <f>IF(O$10=0,0,O$10/NFM_fec!O$10)</f>
        <v>0</v>
      </c>
      <c r="P225" s="128">
        <f>IF(P$10=0,0,P$10/NFM_fec!P$10)</f>
        <v>0</v>
      </c>
      <c r="Q225" s="128">
        <f>IF(Q$10=0,0,Q$10/NFM_fec!Q$10)</f>
        <v>0</v>
      </c>
    </row>
    <row r="226" spans="1:17" x14ac:dyDescent="0.25">
      <c r="A226" s="127" t="s">
        <v>152</v>
      </c>
      <c r="B226" s="126">
        <f>IF(B$15=0,0,B$15/NFM_fec!B$15)</f>
        <v>0</v>
      </c>
      <c r="C226" s="126">
        <f>IF(C$15=0,0,C$15/NFM_fec!C$15)</f>
        <v>0</v>
      </c>
      <c r="D226" s="126">
        <f>IF(D$15=0,0,D$15/NFM_fec!D$15)</f>
        <v>0</v>
      </c>
      <c r="E226" s="126">
        <f>IF(E$15=0,0,E$15/NFM_fec!E$15)</f>
        <v>0</v>
      </c>
      <c r="F226" s="126">
        <f>IF(F$15=0,0,F$15/NFM_fec!F$15)</f>
        <v>0</v>
      </c>
      <c r="G226" s="126">
        <f>IF(G$15=0,0,G$15/NFM_fec!G$15)</f>
        <v>0</v>
      </c>
      <c r="H226" s="126">
        <f>IF(H$15=0,0,H$15/NFM_fec!H$15)</f>
        <v>0</v>
      </c>
      <c r="I226" s="126">
        <f>IF(I$15=0,0,I$15/NFM_fec!I$15)</f>
        <v>0</v>
      </c>
      <c r="J226" s="126">
        <f>IF(J$15=0,0,J$15/NFM_fec!J$15)</f>
        <v>0</v>
      </c>
      <c r="K226" s="126">
        <f>IF(K$15=0,0,K$15/NFM_fec!K$15)</f>
        <v>0</v>
      </c>
      <c r="L226" s="126">
        <f>IF(L$15=0,0,L$15/NFM_fec!L$15)</f>
        <v>0</v>
      </c>
      <c r="M226" s="126">
        <f>IF(M$15=0,0,M$15/NFM_fec!M$15)</f>
        <v>0</v>
      </c>
      <c r="N226" s="126">
        <f>IF(N$15=0,0,N$15/NFM_fec!N$15)</f>
        <v>0</v>
      </c>
      <c r="O226" s="126">
        <f>IF(O$15=0,0,O$15/NFM_fec!O$15)</f>
        <v>0</v>
      </c>
      <c r="P226" s="126">
        <f>IF(P$15=0,0,P$15/NFM_fec!P$15)</f>
        <v>0</v>
      </c>
      <c r="Q226" s="126">
        <f>IF(Q$15=0,0,Q$15/NFM_fec!Q$15)</f>
        <v>0</v>
      </c>
    </row>
    <row r="227" spans="1:17" x14ac:dyDescent="0.25">
      <c r="A227" s="72" t="s">
        <v>151</v>
      </c>
      <c r="B227" s="125">
        <f>IF(B$26=0,0,B$26/NFM_fec!B$26)</f>
        <v>0</v>
      </c>
      <c r="C227" s="125">
        <f>IF(C$26=0,0,C$26/NFM_fec!C$26)</f>
        <v>0</v>
      </c>
      <c r="D227" s="125">
        <f>IF(D$26=0,0,D$26/NFM_fec!D$26)</f>
        <v>0</v>
      </c>
      <c r="E227" s="125">
        <f>IF(E$26=0,0,E$26/NFM_fec!E$26)</f>
        <v>0</v>
      </c>
      <c r="F227" s="125">
        <f>IF(F$26=0,0,F$26/NFM_fec!F$26)</f>
        <v>0</v>
      </c>
      <c r="G227" s="125">
        <f>IF(G$26=0,0,G$26/NFM_fec!G$26)</f>
        <v>0</v>
      </c>
      <c r="H227" s="125">
        <f>IF(H$26=0,0,H$26/NFM_fec!H$26)</f>
        <v>0</v>
      </c>
      <c r="I227" s="125">
        <f>IF(I$26=0,0,I$26/NFM_fec!I$26)</f>
        <v>0</v>
      </c>
      <c r="J227" s="125">
        <f>IF(J$26=0,0,J$26/NFM_fec!J$26)</f>
        <v>0</v>
      </c>
      <c r="K227" s="125">
        <f>IF(K$26=0,0,K$26/NFM_fec!K$26)</f>
        <v>0</v>
      </c>
      <c r="L227" s="125">
        <f>IF(L$26=0,0,L$26/NFM_fec!L$26)</f>
        <v>0</v>
      </c>
      <c r="M227" s="125">
        <f>IF(M$26=0,0,M$26/NFM_fec!M$26)</f>
        <v>0</v>
      </c>
      <c r="N227" s="125">
        <f>IF(N$26=0,0,N$26/NFM_fec!N$26)</f>
        <v>0</v>
      </c>
      <c r="O227" s="125">
        <f>IF(O$26=0,0,O$26/NFM_fec!O$26)</f>
        <v>0</v>
      </c>
      <c r="P227" s="125">
        <f>IF(P$26=0,0,P$26/NFM_fec!P$26)</f>
        <v>0</v>
      </c>
      <c r="Q227" s="125">
        <f>IF(Q$26=0,0,Q$26/NFM_fec!Q$26)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168</v>
      </c>
      <c r="B229" s="133">
        <f>IF(B$33=0,0,(B$33-B$68)/NFM_fec!B$33)</f>
        <v>0</v>
      </c>
      <c r="C229" s="133">
        <f>IF(C$33=0,0,(C$33-C$68)/NFM_fec!C$33)</f>
        <v>0</v>
      </c>
      <c r="D229" s="133">
        <f>IF(D$33=0,0,(D$33-D$68)/NFM_fec!D$33)</f>
        <v>0</v>
      </c>
      <c r="E229" s="133">
        <f>IF(E$33=0,0,(E$33-E$68)/NFM_fec!E$33)</f>
        <v>0</v>
      </c>
      <c r="F229" s="133">
        <f>IF(F$33=0,0,(F$33-F$68)/NFM_fec!F$33)</f>
        <v>0</v>
      </c>
      <c r="G229" s="133">
        <f>IF(G$33=0,0,(G$33-G$68)/NFM_fec!G$33)</f>
        <v>0</v>
      </c>
      <c r="H229" s="133">
        <f>IF(H$33=0,0,(H$33-H$68)/NFM_fec!H$33)</f>
        <v>0</v>
      </c>
      <c r="I229" s="133">
        <f>IF(I$33=0,0,(I$33-I$68)/NFM_fec!I$33)</f>
        <v>0</v>
      </c>
      <c r="J229" s="133">
        <f>IF(J$33=0,0,(J$33-J$68)/NFM_fec!J$33)</f>
        <v>0</v>
      </c>
      <c r="K229" s="133">
        <f>IF(K$33=0,0,(K$33-K$68)/NFM_fec!K$33)</f>
        <v>0</v>
      </c>
      <c r="L229" s="133">
        <f>IF(L$33=0,0,(L$33-L$68)/NFM_fec!L$33)</f>
        <v>0</v>
      </c>
      <c r="M229" s="133">
        <f>IF(M$33=0,0,(M$33-M$68)/NFM_fec!M$33)</f>
        <v>0</v>
      </c>
      <c r="N229" s="133">
        <f>IF(N$33=0,0,(N$33-N$68)/NFM_fec!N$33)</f>
        <v>0</v>
      </c>
      <c r="O229" s="133">
        <f>IF(O$33=0,0,(O$33-O$68)/NFM_fec!O$33)</f>
        <v>0</v>
      </c>
      <c r="P229" s="133">
        <f>IF(P$33=0,0,(P$33-P$68)/NFM_fec!P$33)</f>
        <v>0</v>
      </c>
      <c r="Q229" s="133">
        <f>IF(Q$33=0,0,(Q$33-Q$68)/NFM_fec!Q$33)</f>
        <v>0</v>
      </c>
    </row>
    <row r="230" spans="1:17" x14ac:dyDescent="0.25">
      <c r="A230" s="132" t="s">
        <v>83</v>
      </c>
      <c r="B230" s="131">
        <f>IF(B$34=0,0,B$34/NFM_fec!B$34)</f>
        <v>0</v>
      </c>
      <c r="C230" s="131">
        <f>IF(C$34=0,0,C$34/NFM_fec!C$34)</f>
        <v>0</v>
      </c>
      <c r="D230" s="131">
        <f>IF(D$34=0,0,D$34/NFM_fec!D$34)</f>
        <v>0</v>
      </c>
      <c r="E230" s="131">
        <f>IF(E$34=0,0,E$34/NFM_fec!E$34)</f>
        <v>0</v>
      </c>
      <c r="F230" s="131">
        <f>IF(F$34=0,0,F$34/NFM_fec!F$34)</f>
        <v>0</v>
      </c>
      <c r="G230" s="131">
        <f>IF(G$34=0,0,G$34/NFM_fec!G$34)</f>
        <v>0</v>
      </c>
      <c r="H230" s="131">
        <f>IF(H$34=0,0,H$34/NFM_fec!H$34)</f>
        <v>0</v>
      </c>
      <c r="I230" s="131">
        <f>IF(I$34=0,0,I$34/NFM_fec!I$34)</f>
        <v>0</v>
      </c>
      <c r="J230" s="131">
        <f>IF(J$34=0,0,J$34/NFM_fec!J$34)</f>
        <v>0</v>
      </c>
      <c r="K230" s="131">
        <f>IF(K$34=0,0,K$34/NFM_fec!K$34)</f>
        <v>0</v>
      </c>
      <c r="L230" s="131">
        <f>IF(L$34=0,0,L$34/NFM_fec!L$34)</f>
        <v>0</v>
      </c>
      <c r="M230" s="131">
        <f>IF(M$34=0,0,M$34/NFM_fec!M$34)</f>
        <v>0</v>
      </c>
      <c r="N230" s="131">
        <f>IF(N$34=0,0,N$34/NFM_fec!N$34)</f>
        <v>0</v>
      </c>
      <c r="O230" s="131">
        <f>IF(O$34=0,0,O$34/NFM_fec!O$34)</f>
        <v>0</v>
      </c>
      <c r="P230" s="131">
        <f>IF(P$34=0,0,P$34/NFM_fec!P$34)</f>
        <v>0</v>
      </c>
      <c r="Q230" s="131">
        <f>IF(Q$34=0,0,Q$34/NFM_fec!Q$34)</f>
        <v>0</v>
      </c>
    </row>
    <row r="231" spans="1:17" x14ac:dyDescent="0.25">
      <c r="A231" s="76" t="s">
        <v>82</v>
      </c>
      <c r="B231" s="130">
        <f>IF(B$35=0,0,B$35/NFM_fec!B$35)</f>
        <v>0</v>
      </c>
      <c r="C231" s="130">
        <f>IF(C$35=0,0,C$35/NFM_fec!C$35)</f>
        <v>0</v>
      </c>
      <c r="D231" s="130">
        <f>IF(D$35=0,0,D$35/NFM_fec!D$35)</f>
        <v>0</v>
      </c>
      <c r="E231" s="130">
        <f>IF(E$35=0,0,E$35/NFM_fec!E$35)</f>
        <v>0</v>
      </c>
      <c r="F231" s="130">
        <f>IF(F$35=0,0,F$35/NFM_fec!F$35)</f>
        <v>0</v>
      </c>
      <c r="G231" s="130">
        <f>IF(G$35=0,0,G$35/NFM_fec!G$35)</f>
        <v>0</v>
      </c>
      <c r="H231" s="130">
        <f>IF(H$35=0,0,H$35/NFM_fec!H$35)</f>
        <v>0</v>
      </c>
      <c r="I231" s="130">
        <f>IF(I$35=0,0,I$35/NFM_fec!I$35)</f>
        <v>0</v>
      </c>
      <c r="J231" s="130">
        <f>IF(J$35=0,0,J$35/NFM_fec!J$35)</f>
        <v>0</v>
      </c>
      <c r="K231" s="130">
        <f>IF(K$35=0,0,K$35/NFM_fec!K$35)</f>
        <v>0</v>
      </c>
      <c r="L231" s="130">
        <f>IF(L$35=0,0,L$35/NFM_fec!L$35)</f>
        <v>0</v>
      </c>
      <c r="M231" s="130">
        <f>IF(M$35=0,0,M$35/NFM_fec!M$35)</f>
        <v>0</v>
      </c>
      <c r="N231" s="130">
        <f>IF(N$35=0,0,N$35/NFM_fec!N$35)</f>
        <v>0</v>
      </c>
      <c r="O231" s="130">
        <f>IF(O$35=0,0,O$35/NFM_fec!O$35)</f>
        <v>0</v>
      </c>
      <c r="P231" s="130">
        <f>IF(P$35=0,0,P$35/NFM_fec!P$35)</f>
        <v>0</v>
      </c>
      <c r="Q231" s="130">
        <f>IF(Q$35=0,0,Q$35/NFM_fec!Q$35)</f>
        <v>0</v>
      </c>
    </row>
    <row r="232" spans="1:17" x14ac:dyDescent="0.25">
      <c r="A232" s="76" t="s">
        <v>81</v>
      </c>
      <c r="B232" s="130">
        <f>IF(B$36=0,0,B$36/NFM_fec!B$36)</f>
        <v>0</v>
      </c>
      <c r="C232" s="130">
        <f>IF(C$36=0,0,C$36/NFM_fec!C$36)</f>
        <v>0</v>
      </c>
      <c r="D232" s="130">
        <f>IF(D$36=0,0,D$36/NFM_fec!D$36)</f>
        <v>0</v>
      </c>
      <c r="E232" s="130">
        <f>IF(E$36=0,0,E$36/NFM_fec!E$36)</f>
        <v>0</v>
      </c>
      <c r="F232" s="130">
        <f>IF(F$36=0,0,F$36/NFM_fec!F$36)</f>
        <v>0</v>
      </c>
      <c r="G232" s="130">
        <f>IF(G$36=0,0,G$36/NFM_fec!G$36)</f>
        <v>0</v>
      </c>
      <c r="H232" s="130">
        <f>IF(H$36=0,0,H$36/NFM_fec!H$36)</f>
        <v>0</v>
      </c>
      <c r="I232" s="130">
        <f>IF(I$36=0,0,I$36/NFM_fec!I$36)</f>
        <v>0</v>
      </c>
      <c r="J232" s="130">
        <f>IF(J$36=0,0,J$36/NFM_fec!J$36)</f>
        <v>0</v>
      </c>
      <c r="K232" s="130">
        <f>IF(K$36=0,0,K$36/NFM_fec!K$36)</f>
        <v>0</v>
      </c>
      <c r="L232" s="130">
        <f>IF(L$36=0,0,L$36/NFM_fec!L$36)</f>
        <v>0</v>
      </c>
      <c r="M232" s="130">
        <f>IF(M$36=0,0,M$36/NFM_fec!M$36)</f>
        <v>0</v>
      </c>
      <c r="N232" s="130">
        <f>IF(N$36=0,0,N$36/NFM_fec!N$36)</f>
        <v>0</v>
      </c>
      <c r="O232" s="130">
        <f>IF(O$36=0,0,O$36/NFM_fec!O$36)</f>
        <v>0</v>
      </c>
      <c r="P232" s="130">
        <f>IF(P$36=0,0,P$36/NFM_fec!P$36)</f>
        <v>0</v>
      </c>
      <c r="Q232" s="130">
        <f>IF(Q$36=0,0,Q$36/NFM_fec!Q$36)</f>
        <v>0</v>
      </c>
    </row>
    <row r="233" spans="1:17" x14ac:dyDescent="0.25">
      <c r="A233" s="76" t="s">
        <v>80</v>
      </c>
      <c r="B233" s="130">
        <f>IF(B$37=0,0,B$37/NFM_fec!B$37)</f>
        <v>0</v>
      </c>
      <c r="C233" s="130">
        <f>IF(C$37=0,0,C$37/NFM_fec!C$37)</f>
        <v>0</v>
      </c>
      <c r="D233" s="130">
        <f>IF(D$37=0,0,D$37/NFM_fec!D$37)</f>
        <v>0</v>
      </c>
      <c r="E233" s="130">
        <f>IF(E$37=0,0,E$37/NFM_fec!E$37)</f>
        <v>0</v>
      </c>
      <c r="F233" s="130">
        <f>IF(F$37=0,0,F$37/NFM_fec!F$37)</f>
        <v>0</v>
      </c>
      <c r="G233" s="130">
        <f>IF(G$37=0,0,G$37/NFM_fec!G$37)</f>
        <v>0</v>
      </c>
      <c r="H233" s="130">
        <f>IF(H$37=0,0,H$37/NFM_fec!H$37)</f>
        <v>0</v>
      </c>
      <c r="I233" s="130">
        <f>IF(I$37=0,0,I$37/NFM_fec!I$37)</f>
        <v>0</v>
      </c>
      <c r="J233" s="130">
        <f>IF(J$37=0,0,J$37/NFM_fec!J$37)</f>
        <v>0</v>
      </c>
      <c r="K233" s="130">
        <f>IF(K$37=0,0,K$37/NFM_fec!K$37)</f>
        <v>0</v>
      </c>
      <c r="L233" s="130">
        <f>IF(L$37=0,0,L$37/NFM_fec!L$37)</f>
        <v>0</v>
      </c>
      <c r="M233" s="130">
        <f>IF(M$37=0,0,M$37/NFM_fec!M$37)</f>
        <v>0</v>
      </c>
      <c r="N233" s="130">
        <f>IF(N$37=0,0,N$37/NFM_fec!N$37)</f>
        <v>0</v>
      </c>
      <c r="O233" s="130">
        <f>IF(O$37=0,0,O$37/NFM_fec!O$37)</f>
        <v>0</v>
      </c>
      <c r="P233" s="130">
        <f>IF(P$37=0,0,P$37/NFM_fec!P$37)</f>
        <v>0</v>
      </c>
      <c r="Q233" s="130">
        <f>IF(Q$37=0,0,Q$37/NFM_fec!Q$37)</f>
        <v>0</v>
      </c>
    </row>
    <row r="234" spans="1:17" x14ac:dyDescent="0.25">
      <c r="A234" s="129" t="s">
        <v>79</v>
      </c>
      <c r="B234" s="128">
        <f>IF(B$38=0,0,B$38/NFM_fec!B$38)</f>
        <v>0</v>
      </c>
      <c r="C234" s="128">
        <f>IF(C$38=0,0,C$38/NFM_fec!C$38)</f>
        <v>0</v>
      </c>
      <c r="D234" s="128">
        <f>IF(D$38=0,0,D$38/NFM_fec!D$38)</f>
        <v>0</v>
      </c>
      <c r="E234" s="128">
        <f>IF(E$38=0,0,E$38/NFM_fec!E$38)</f>
        <v>0</v>
      </c>
      <c r="F234" s="128">
        <f>IF(F$38=0,0,F$38/NFM_fec!F$38)</f>
        <v>0</v>
      </c>
      <c r="G234" s="128">
        <f>IF(G$38=0,0,G$38/NFM_fec!G$38)</f>
        <v>0</v>
      </c>
      <c r="H234" s="128">
        <f>IF(H$38=0,0,H$38/NFM_fec!H$38)</f>
        <v>0</v>
      </c>
      <c r="I234" s="128">
        <f>IF(I$38=0,0,I$38/NFM_fec!I$38)</f>
        <v>0</v>
      </c>
      <c r="J234" s="128">
        <f>IF(J$38=0,0,J$38/NFM_fec!J$38)</f>
        <v>0</v>
      </c>
      <c r="K234" s="128">
        <f>IF(K$38=0,0,K$38/NFM_fec!K$38)</f>
        <v>0</v>
      </c>
      <c r="L234" s="128">
        <f>IF(L$38=0,0,L$38/NFM_fec!L$38)</f>
        <v>0</v>
      </c>
      <c r="M234" s="128">
        <f>IF(M$38=0,0,M$38/NFM_fec!M$38)</f>
        <v>0</v>
      </c>
      <c r="N234" s="128">
        <f>IF(N$38=0,0,N$38/NFM_fec!N$38)</f>
        <v>0</v>
      </c>
      <c r="O234" s="128">
        <f>IF(O$38=0,0,O$38/NFM_fec!O$38)</f>
        <v>0</v>
      </c>
      <c r="P234" s="128">
        <f>IF(P$38=0,0,P$38/NFM_fec!P$38)</f>
        <v>0</v>
      </c>
      <c r="Q234" s="128">
        <f>IF(Q$38=0,0,Q$38/NFM_fec!Q$38)</f>
        <v>0</v>
      </c>
    </row>
    <row r="235" spans="1:17" x14ac:dyDescent="0.25">
      <c r="A235" s="127" t="s">
        <v>150</v>
      </c>
      <c r="B235" s="126">
        <f>IF(B$43=0,0,B$43/NFM_fec!B$43)</f>
        <v>0</v>
      </c>
      <c r="C235" s="126">
        <f>IF(C$43=0,0,C$43/NFM_fec!C$43)</f>
        <v>0</v>
      </c>
      <c r="D235" s="126">
        <f>IF(D$43=0,0,D$43/NFM_fec!D$43)</f>
        <v>0</v>
      </c>
      <c r="E235" s="126">
        <f>IF(E$43=0,0,E$43/NFM_fec!E$43)</f>
        <v>0</v>
      </c>
      <c r="F235" s="126">
        <f>IF(F$43=0,0,F$43/NFM_fec!F$43)</f>
        <v>0</v>
      </c>
      <c r="G235" s="126">
        <f>IF(G$43=0,0,G$43/NFM_fec!G$43)</f>
        <v>0</v>
      </c>
      <c r="H235" s="126">
        <f>IF(H$43=0,0,H$43/NFM_fec!H$43)</f>
        <v>0</v>
      </c>
      <c r="I235" s="126">
        <f>IF(I$43=0,0,I$43/NFM_fec!I$43)</f>
        <v>0</v>
      </c>
      <c r="J235" s="126">
        <f>IF(J$43=0,0,J$43/NFM_fec!J$43)</f>
        <v>0</v>
      </c>
      <c r="K235" s="126">
        <f>IF(K$43=0,0,K$43/NFM_fec!K$43)</f>
        <v>0</v>
      </c>
      <c r="L235" s="126">
        <f>IF(L$43=0,0,L$43/NFM_fec!L$43)</f>
        <v>0</v>
      </c>
      <c r="M235" s="126">
        <f>IF(M$43=0,0,M$43/NFM_fec!M$43)</f>
        <v>0</v>
      </c>
      <c r="N235" s="126">
        <f>IF(N$43=0,0,N$43/NFM_fec!N$43)</f>
        <v>0</v>
      </c>
      <c r="O235" s="126">
        <f>IF(O$43=0,0,O$43/NFM_fec!O$43)</f>
        <v>0</v>
      </c>
      <c r="P235" s="126">
        <f>IF(P$43=0,0,P$43/NFM_fec!P$43)</f>
        <v>0</v>
      </c>
      <c r="Q235" s="126">
        <f>IF(Q$43=0,0,Q$43/NFM_fec!Q$43)</f>
        <v>0</v>
      </c>
    </row>
    <row r="236" spans="1:17" x14ac:dyDescent="0.25">
      <c r="A236" s="127" t="s">
        <v>148</v>
      </c>
      <c r="B236" s="126">
        <f>IF(B$44=0,0,B$44/NFM_fec!B$44)</f>
        <v>0</v>
      </c>
      <c r="C236" s="126">
        <f>IF(C$44=0,0,C$44/NFM_fec!C$44)</f>
        <v>0</v>
      </c>
      <c r="D236" s="126">
        <f>IF(D$44=0,0,D$44/NFM_fec!D$44)</f>
        <v>0</v>
      </c>
      <c r="E236" s="126">
        <f>IF(E$44=0,0,E$44/NFM_fec!E$44)</f>
        <v>0</v>
      </c>
      <c r="F236" s="126">
        <f>IF(F$44=0,0,F$44/NFM_fec!F$44)</f>
        <v>0</v>
      </c>
      <c r="G236" s="126">
        <f>IF(G$44=0,0,G$44/NFM_fec!G$44)</f>
        <v>0</v>
      </c>
      <c r="H236" s="126">
        <f>IF(H$44=0,0,H$44/NFM_fec!H$44)</f>
        <v>0</v>
      </c>
      <c r="I236" s="126">
        <f>IF(I$44=0,0,I$44/NFM_fec!I$44)</f>
        <v>0</v>
      </c>
      <c r="J236" s="126">
        <f>IF(J$44=0,0,J$44/NFM_fec!J$44)</f>
        <v>0</v>
      </c>
      <c r="K236" s="126">
        <f>IF(K$44=0,0,K$44/NFM_fec!K$44)</f>
        <v>0</v>
      </c>
      <c r="L236" s="126">
        <f>IF(L$44=0,0,L$44/NFM_fec!L$44)</f>
        <v>0</v>
      </c>
      <c r="M236" s="126">
        <f>IF(M$44=0,0,M$44/NFM_fec!M$44)</f>
        <v>0</v>
      </c>
      <c r="N236" s="126">
        <f>IF(N$44=0,0,N$44/NFM_fec!N$44)</f>
        <v>0</v>
      </c>
      <c r="O236" s="126">
        <f>IF(O$44=0,0,O$44/NFM_fec!O$44)</f>
        <v>0</v>
      </c>
      <c r="P236" s="126">
        <f>IF(P$44=0,0,P$44/NFM_fec!P$44)</f>
        <v>0</v>
      </c>
      <c r="Q236" s="126">
        <f>IF(Q$44=0,0,Q$44/NFM_fec!Q$44)</f>
        <v>0</v>
      </c>
    </row>
    <row r="237" spans="1:17" x14ac:dyDescent="0.25">
      <c r="A237" s="72" t="s">
        <v>147</v>
      </c>
      <c r="B237" s="125">
        <f>IF(B$51=0,0,B$51/NFM_fec!B$51)</f>
        <v>0</v>
      </c>
      <c r="C237" s="125">
        <f>IF(C$51=0,0,C$51/NFM_fec!C$51)</f>
        <v>0</v>
      </c>
      <c r="D237" s="125">
        <f>IF(D$51=0,0,D$51/NFM_fec!D$51)</f>
        <v>0</v>
      </c>
      <c r="E237" s="125">
        <f>IF(E$51=0,0,E$51/NFM_fec!E$51)</f>
        <v>0</v>
      </c>
      <c r="F237" s="125">
        <f>IF(F$51=0,0,F$51/NFM_fec!F$51)</f>
        <v>0</v>
      </c>
      <c r="G237" s="125">
        <f>IF(G$51=0,0,G$51/NFM_fec!G$51)</f>
        <v>0</v>
      </c>
      <c r="H237" s="125">
        <f>IF(H$51=0,0,H$51/NFM_fec!H$51)</f>
        <v>0</v>
      </c>
      <c r="I237" s="125">
        <f>IF(I$51=0,0,I$51/NFM_fec!I$51)</f>
        <v>0</v>
      </c>
      <c r="J237" s="125">
        <f>IF(J$51=0,0,J$51/NFM_fec!J$51)</f>
        <v>0</v>
      </c>
      <c r="K237" s="125">
        <f>IF(K$51=0,0,K$51/NFM_fec!K$51)</f>
        <v>0</v>
      </c>
      <c r="L237" s="125">
        <f>IF(L$51=0,0,L$51/NFM_fec!L$51)</f>
        <v>0</v>
      </c>
      <c r="M237" s="125">
        <f>IF(M$51=0,0,M$51/NFM_fec!M$51)</f>
        <v>0</v>
      </c>
      <c r="N237" s="125">
        <f>IF(N$51=0,0,N$51/NFM_fec!N$51)</f>
        <v>0</v>
      </c>
      <c r="O237" s="125">
        <f>IF(O$51=0,0,O$51/NFM_fec!O$51)</f>
        <v>0</v>
      </c>
      <c r="P237" s="125">
        <f>IF(P$51=0,0,P$51/NFM_fec!P$51)</f>
        <v>0</v>
      </c>
      <c r="Q237" s="125">
        <f>IF(Q$51=0,0,Q$51/NFM_fec!Q$51)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>IF(B$70=0,0,B$70/NFM_fec!B$70)</f>
        <v>0</v>
      </c>
      <c r="C239" s="133">
        <f>IF(C$70=0,0,C$70/NFM_fec!C$70)</f>
        <v>0</v>
      </c>
      <c r="D239" s="133">
        <f>IF(D$70=0,0,D$70/NFM_fec!D$70)</f>
        <v>0</v>
      </c>
      <c r="E239" s="133">
        <f>IF(E$70=0,0,E$70/NFM_fec!E$70)</f>
        <v>0</v>
      </c>
      <c r="F239" s="133">
        <f>IF(F$70=0,0,F$70/NFM_fec!F$70)</f>
        <v>0</v>
      </c>
      <c r="G239" s="133">
        <f>IF(G$70=0,0,G$70/NFM_fec!G$70)</f>
        <v>0</v>
      </c>
      <c r="H239" s="133">
        <f>IF(H$70=0,0,H$70/NFM_fec!H$70)</f>
        <v>0</v>
      </c>
      <c r="I239" s="133">
        <f>IF(I$70=0,0,I$70/NFM_fec!I$70)</f>
        <v>0</v>
      </c>
      <c r="J239" s="133">
        <f>IF(J$70=0,0,J$70/NFM_fec!J$70)</f>
        <v>0</v>
      </c>
      <c r="K239" s="133">
        <f>IF(K$70=0,0,K$70/NFM_fec!K$70)</f>
        <v>0</v>
      </c>
      <c r="L239" s="133">
        <f>IF(L$70=0,0,L$70/NFM_fec!L$70)</f>
        <v>0</v>
      </c>
      <c r="M239" s="133">
        <f>IF(M$70=0,0,M$70/NFM_fec!M$70)</f>
        <v>0</v>
      </c>
      <c r="N239" s="133">
        <f>IF(N$70=0,0,N$70/NFM_fec!N$70)</f>
        <v>0</v>
      </c>
      <c r="O239" s="133">
        <f>IF(O$70=0,0,O$70/NFM_fec!O$70)</f>
        <v>0</v>
      </c>
      <c r="P239" s="133">
        <f>IF(P$70=0,0,P$70/NFM_fec!P$70)</f>
        <v>0</v>
      </c>
      <c r="Q239" s="133">
        <f>IF(Q$70=0,0,Q$70/NFM_fec!Q$70)</f>
        <v>0</v>
      </c>
    </row>
    <row r="240" spans="1:17" x14ac:dyDescent="0.25">
      <c r="A240" s="132" t="s">
        <v>83</v>
      </c>
      <c r="B240" s="131">
        <f>IF(B$71=0,0,B$71/NFM_fec!B$71)</f>
        <v>0</v>
      </c>
      <c r="C240" s="131">
        <f>IF(C$71=0,0,C$71/NFM_fec!C$71)</f>
        <v>0</v>
      </c>
      <c r="D240" s="131">
        <f>IF(D$71=0,0,D$71/NFM_fec!D$71)</f>
        <v>0</v>
      </c>
      <c r="E240" s="131">
        <f>IF(E$71=0,0,E$71/NFM_fec!E$71)</f>
        <v>0</v>
      </c>
      <c r="F240" s="131">
        <f>IF(F$71=0,0,F$71/NFM_fec!F$71)</f>
        <v>0</v>
      </c>
      <c r="G240" s="131">
        <f>IF(G$71=0,0,G$71/NFM_fec!G$71)</f>
        <v>0</v>
      </c>
      <c r="H240" s="131">
        <f>IF(H$71=0,0,H$71/NFM_fec!H$71)</f>
        <v>0</v>
      </c>
      <c r="I240" s="131">
        <f>IF(I$71=0,0,I$71/NFM_fec!I$71)</f>
        <v>0</v>
      </c>
      <c r="J240" s="131">
        <f>IF(J$71=0,0,J$71/NFM_fec!J$71)</f>
        <v>0</v>
      </c>
      <c r="K240" s="131">
        <f>IF(K$71=0,0,K$71/NFM_fec!K$71)</f>
        <v>0</v>
      </c>
      <c r="L240" s="131">
        <f>IF(L$71=0,0,L$71/NFM_fec!L$71)</f>
        <v>0</v>
      </c>
      <c r="M240" s="131">
        <f>IF(M$71=0,0,M$71/NFM_fec!M$71)</f>
        <v>0</v>
      </c>
      <c r="N240" s="131">
        <f>IF(N$71=0,0,N$71/NFM_fec!N$71)</f>
        <v>0</v>
      </c>
      <c r="O240" s="131">
        <f>IF(O$71=0,0,O$71/NFM_fec!O$71)</f>
        <v>0</v>
      </c>
      <c r="P240" s="131">
        <f>IF(P$71=0,0,P$71/NFM_fec!P$71)</f>
        <v>0</v>
      </c>
      <c r="Q240" s="131">
        <f>IF(Q$71=0,0,Q$71/NFM_fec!Q$71)</f>
        <v>0</v>
      </c>
    </row>
    <row r="241" spans="1:17" x14ac:dyDescent="0.25">
      <c r="A241" s="76" t="s">
        <v>82</v>
      </c>
      <c r="B241" s="130">
        <f>IF(B$72=0,0,B$72/NFM_fec!B$72)</f>
        <v>0</v>
      </c>
      <c r="C241" s="130">
        <f>IF(C$72=0,0,C$72/NFM_fec!C$72)</f>
        <v>0</v>
      </c>
      <c r="D241" s="130">
        <f>IF(D$72=0,0,D$72/NFM_fec!D$72)</f>
        <v>0</v>
      </c>
      <c r="E241" s="130">
        <f>IF(E$72=0,0,E$72/NFM_fec!E$72)</f>
        <v>0</v>
      </c>
      <c r="F241" s="130">
        <f>IF(F$72=0,0,F$72/NFM_fec!F$72)</f>
        <v>0</v>
      </c>
      <c r="G241" s="130">
        <f>IF(G$72=0,0,G$72/NFM_fec!G$72)</f>
        <v>0</v>
      </c>
      <c r="H241" s="130">
        <f>IF(H$72=0,0,H$72/NFM_fec!H$72)</f>
        <v>0</v>
      </c>
      <c r="I241" s="130">
        <f>IF(I$72=0,0,I$72/NFM_fec!I$72)</f>
        <v>0</v>
      </c>
      <c r="J241" s="130">
        <f>IF(J$72=0,0,J$72/NFM_fec!J$72)</f>
        <v>0</v>
      </c>
      <c r="K241" s="130">
        <f>IF(K$72=0,0,K$72/NFM_fec!K$72)</f>
        <v>0</v>
      </c>
      <c r="L241" s="130">
        <f>IF(L$72=0,0,L$72/NFM_fec!L$72)</f>
        <v>0</v>
      </c>
      <c r="M241" s="130">
        <f>IF(M$72=0,0,M$72/NFM_fec!M$72)</f>
        <v>0</v>
      </c>
      <c r="N241" s="130">
        <f>IF(N$72=0,0,N$72/NFM_fec!N$72)</f>
        <v>0</v>
      </c>
      <c r="O241" s="130">
        <f>IF(O$72=0,0,O$72/NFM_fec!O$72)</f>
        <v>0</v>
      </c>
      <c r="P241" s="130">
        <f>IF(P$72=0,0,P$72/NFM_fec!P$72)</f>
        <v>0</v>
      </c>
      <c r="Q241" s="130">
        <f>IF(Q$72=0,0,Q$72/NFM_fec!Q$72)</f>
        <v>0</v>
      </c>
    </row>
    <row r="242" spans="1:17" x14ac:dyDescent="0.25">
      <c r="A242" s="76" t="s">
        <v>81</v>
      </c>
      <c r="B242" s="130">
        <f>IF(B$73=0,0,B$73/NFM_fec!B$73)</f>
        <v>0</v>
      </c>
      <c r="C242" s="130">
        <f>IF(C$73=0,0,C$73/NFM_fec!C$73)</f>
        <v>0</v>
      </c>
      <c r="D242" s="130">
        <f>IF(D$73=0,0,D$73/NFM_fec!D$73)</f>
        <v>0</v>
      </c>
      <c r="E242" s="130">
        <f>IF(E$73=0,0,E$73/NFM_fec!E$73)</f>
        <v>0</v>
      </c>
      <c r="F242" s="130">
        <f>IF(F$73=0,0,F$73/NFM_fec!F$73)</f>
        <v>0</v>
      </c>
      <c r="G242" s="130">
        <f>IF(G$73=0,0,G$73/NFM_fec!G$73)</f>
        <v>0</v>
      </c>
      <c r="H242" s="130">
        <f>IF(H$73=0,0,H$73/NFM_fec!H$73)</f>
        <v>0</v>
      </c>
      <c r="I242" s="130">
        <f>IF(I$73=0,0,I$73/NFM_fec!I$73)</f>
        <v>0</v>
      </c>
      <c r="J242" s="130">
        <f>IF(J$73=0,0,J$73/NFM_fec!J$73)</f>
        <v>0</v>
      </c>
      <c r="K242" s="130">
        <f>IF(K$73=0,0,K$73/NFM_fec!K$73)</f>
        <v>0</v>
      </c>
      <c r="L242" s="130">
        <f>IF(L$73=0,0,L$73/NFM_fec!L$73)</f>
        <v>0</v>
      </c>
      <c r="M242" s="130">
        <f>IF(M$73=0,0,M$73/NFM_fec!M$73)</f>
        <v>0</v>
      </c>
      <c r="N242" s="130">
        <f>IF(N$73=0,0,N$73/NFM_fec!N$73)</f>
        <v>0</v>
      </c>
      <c r="O242" s="130">
        <f>IF(O$73=0,0,O$73/NFM_fec!O$73)</f>
        <v>0</v>
      </c>
      <c r="P242" s="130">
        <f>IF(P$73=0,0,P$73/NFM_fec!P$73)</f>
        <v>0</v>
      </c>
      <c r="Q242" s="130">
        <f>IF(Q$73=0,0,Q$73/NFM_fec!Q$73)</f>
        <v>0</v>
      </c>
    </row>
    <row r="243" spans="1:17" x14ac:dyDescent="0.25">
      <c r="A243" s="76" t="s">
        <v>80</v>
      </c>
      <c r="B243" s="130">
        <f>IF(B$74=0,0,B$74/NFM_fec!B$74)</f>
        <v>0</v>
      </c>
      <c r="C243" s="130">
        <f>IF(C$74=0,0,C$74/NFM_fec!C$74)</f>
        <v>0</v>
      </c>
      <c r="D243" s="130">
        <f>IF(D$74=0,0,D$74/NFM_fec!D$74)</f>
        <v>0</v>
      </c>
      <c r="E243" s="130">
        <f>IF(E$74=0,0,E$74/NFM_fec!E$74)</f>
        <v>0</v>
      </c>
      <c r="F243" s="130">
        <f>IF(F$74=0,0,F$74/NFM_fec!F$74)</f>
        <v>0</v>
      </c>
      <c r="G243" s="130">
        <f>IF(G$74=0,0,G$74/NFM_fec!G$74)</f>
        <v>0</v>
      </c>
      <c r="H243" s="130">
        <f>IF(H$74=0,0,H$74/NFM_fec!H$74)</f>
        <v>0</v>
      </c>
      <c r="I243" s="130">
        <f>IF(I$74=0,0,I$74/NFM_fec!I$74)</f>
        <v>0</v>
      </c>
      <c r="J243" s="130">
        <f>IF(J$74=0,0,J$74/NFM_fec!J$74)</f>
        <v>0</v>
      </c>
      <c r="K243" s="130">
        <f>IF(K$74=0,0,K$74/NFM_fec!K$74)</f>
        <v>0</v>
      </c>
      <c r="L243" s="130">
        <f>IF(L$74=0,0,L$74/NFM_fec!L$74)</f>
        <v>0</v>
      </c>
      <c r="M243" s="130">
        <f>IF(M$74=0,0,M$74/NFM_fec!M$74)</f>
        <v>0</v>
      </c>
      <c r="N243" s="130">
        <f>IF(N$74=0,0,N$74/NFM_fec!N$74)</f>
        <v>0</v>
      </c>
      <c r="O243" s="130">
        <f>IF(O$74=0,0,O$74/NFM_fec!O$74)</f>
        <v>0</v>
      </c>
      <c r="P243" s="130">
        <f>IF(P$74=0,0,P$74/NFM_fec!P$74)</f>
        <v>0</v>
      </c>
      <c r="Q243" s="130">
        <f>IF(Q$74=0,0,Q$74/NFM_fec!Q$74)</f>
        <v>0</v>
      </c>
    </row>
    <row r="244" spans="1:17" x14ac:dyDescent="0.25">
      <c r="A244" s="129" t="s">
        <v>79</v>
      </c>
      <c r="B244" s="128">
        <f>IF(B$75=0,0,B$75/NFM_fec!B$75)</f>
        <v>0</v>
      </c>
      <c r="C244" s="128">
        <f>IF(C$75=0,0,C$75/NFM_fec!C$75)</f>
        <v>0</v>
      </c>
      <c r="D244" s="128">
        <f>IF(D$75=0,0,D$75/NFM_fec!D$75)</f>
        <v>0</v>
      </c>
      <c r="E244" s="128">
        <f>IF(E$75=0,0,E$75/NFM_fec!E$75)</f>
        <v>0</v>
      </c>
      <c r="F244" s="128">
        <f>IF(F$75=0,0,F$75/NFM_fec!F$75)</f>
        <v>0</v>
      </c>
      <c r="G244" s="128">
        <f>IF(G$75=0,0,G$75/NFM_fec!G$75)</f>
        <v>0</v>
      </c>
      <c r="H244" s="128">
        <f>IF(H$75=0,0,H$75/NFM_fec!H$75)</f>
        <v>0</v>
      </c>
      <c r="I244" s="128">
        <f>IF(I$75=0,0,I$75/NFM_fec!I$75)</f>
        <v>0</v>
      </c>
      <c r="J244" s="128">
        <f>IF(J$75=0,0,J$75/NFM_fec!J$75)</f>
        <v>0</v>
      </c>
      <c r="K244" s="128">
        <f>IF(K$75=0,0,K$75/NFM_fec!K$75)</f>
        <v>0</v>
      </c>
      <c r="L244" s="128">
        <f>IF(L$75=0,0,L$75/NFM_fec!L$75)</f>
        <v>0</v>
      </c>
      <c r="M244" s="128">
        <f>IF(M$75=0,0,M$75/NFM_fec!M$75)</f>
        <v>0</v>
      </c>
      <c r="N244" s="128">
        <f>IF(N$75=0,0,N$75/NFM_fec!N$75)</f>
        <v>0</v>
      </c>
      <c r="O244" s="128">
        <f>IF(O$75=0,0,O$75/NFM_fec!O$75)</f>
        <v>0</v>
      </c>
      <c r="P244" s="128">
        <f>IF(P$75=0,0,P$75/NFM_fec!P$75)</f>
        <v>0</v>
      </c>
      <c r="Q244" s="128">
        <f>IF(Q$75=0,0,Q$75/NFM_fec!Q$75)</f>
        <v>0</v>
      </c>
    </row>
    <row r="245" spans="1:17" x14ac:dyDescent="0.25">
      <c r="A245" s="127" t="s">
        <v>149</v>
      </c>
      <c r="B245" s="126">
        <f>IF(B$80=0,0,B$80/NFM_fec!B$80)</f>
        <v>0</v>
      </c>
      <c r="C245" s="126">
        <f>IF(C$80=0,0,C$80/NFM_fec!C$80)</f>
        <v>0</v>
      </c>
      <c r="D245" s="126">
        <f>IF(D$80=0,0,D$80/NFM_fec!D$80)</f>
        <v>0</v>
      </c>
      <c r="E245" s="126">
        <f>IF(E$80=0,0,E$80/NFM_fec!E$80)</f>
        <v>0</v>
      </c>
      <c r="F245" s="126">
        <f>IF(F$80=0,0,F$80/NFM_fec!F$80)</f>
        <v>0</v>
      </c>
      <c r="G245" s="126">
        <f>IF(G$80=0,0,G$80/NFM_fec!G$80)</f>
        <v>0</v>
      </c>
      <c r="H245" s="126">
        <f>IF(H$80=0,0,H$80/NFM_fec!H$80)</f>
        <v>0</v>
      </c>
      <c r="I245" s="126">
        <f>IF(I$80=0,0,I$80/NFM_fec!I$80)</f>
        <v>0</v>
      </c>
      <c r="J245" s="126">
        <f>IF(J$80=0,0,J$80/NFM_fec!J$80)</f>
        <v>0</v>
      </c>
      <c r="K245" s="126">
        <f>IF(K$80=0,0,K$80/NFM_fec!K$80)</f>
        <v>0</v>
      </c>
      <c r="L245" s="126">
        <f>IF(L$80=0,0,L$80/NFM_fec!L$80)</f>
        <v>0</v>
      </c>
      <c r="M245" s="126">
        <f>IF(M$80=0,0,M$80/NFM_fec!M$80)</f>
        <v>0</v>
      </c>
      <c r="N245" s="126">
        <f>IF(N$80=0,0,N$80/NFM_fec!N$80)</f>
        <v>0</v>
      </c>
      <c r="O245" s="126">
        <f>IF(O$80=0,0,O$80/NFM_fec!O$80)</f>
        <v>0</v>
      </c>
      <c r="P245" s="126">
        <f>IF(P$80=0,0,P$80/NFM_fec!P$80)</f>
        <v>0</v>
      </c>
      <c r="Q245" s="126">
        <f>IF(Q$80=0,0,Q$80/NFM_fec!Q$80)</f>
        <v>0</v>
      </c>
    </row>
    <row r="246" spans="1:17" x14ac:dyDescent="0.25">
      <c r="A246" s="127" t="s">
        <v>148</v>
      </c>
      <c r="B246" s="126">
        <f>IF(B$87=0,0,B$87/NFM_fec!B$87)</f>
        <v>0</v>
      </c>
      <c r="C246" s="126">
        <f>IF(C$87=0,0,C$87/NFM_fec!C$87)</f>
        <v>0</v>
      </c>
      <c r="D246" s="126">
        <f>IF(D$87=0,0,D$87/NFM_fec!D$87)</f>
        <v>0</v>
      </c>
      <c r="E246" s="126">
        <f>IF(E$87=0,0,E$87/NFM_fec!E$87)</f>
        <v>0</v>
      </c>
      <c r="F246" s="126">
        <f>IF(F$87=0,0,F$87/NFM_fec!F$87)</f>
        <v>0</v>
      </c>
      <c r="G246" s="126">
        <f>IF(G$87=0,0,G$87/NFM_fec!G$87)</f>
        <v>0</v>
      </c>
      <c r="H246" s="126">
        <f>IF(H$87=0,0,H$87/NFM_fec!H$87)</f>
        <v>0</v>
      </c>
      <c r="I246" s="126">
        <f>IF(I$87=0,0,I$87/NFM_fec!I$87)</f>
        <v>0</v>
      </c>
      <c r="J246" s="126">
        <f>IF(J$87=0,0,J$87/NFM_fec!J$87)</f>
        <v>0</v>
      </c>
      <c r="K246" s="126">
        <f>IF(K$87=0,0,K$87/NFM_fec!K$87)</f>
        <v>0</v>
      </c>
      <c r="L246" s="126">
        <f>IF(L$87=0,0,L$87/NFM_fec!L$87)</f>
        <v>0</v>
      </c>
      <c r="M246" s="126">
        <f>IF(M$87=0,0,M$87/NFM_fec!M$87)</f>
        <v>0</v>
      </c>
      <c r="N246" s="126">
        <f>IF(N$87=0,0,N$87/NFM_fec!N$87)</f>
        <v>0</v>
      </c>
      <c r="O246" s="126">
        <f>IF(O$87=0,0,O$87/NFM_fec!O$87)</f>
        <v>0</v>
      </c>
      <c r="P246" s="126">
        <f>IF(P$87=0,0,P$87/NFM_fec!P$87)</f>
        <v>0</v>
      </c>
      <c r="Q246" s="126">
        <f>IF(Q$87=0,0,Q$87/NFM_fec!Q$87)</f>
        <v>0</v>
      </c>
    </row>
    <row r="247" spans="1:17" x14ac:dyDescent="0.25">
      <c r="A247" s="72" t="s">
        <v>147</v>
      </c>
      <c r="B247" s="125">
        <f>IF(B$94=0,0,B$94/NFM_fec!B$94)</f>
        <v>0</v>
      </c>
      <c r="C247" s="125">
        <f>IF(C$94=0,0,C$94/NFM_fec!C$94)</f>
        <v>0</v>
      </c>
      <c r="D247" s="125">
        <f>IF(D$94=0,0,D$94/NFM_fec!D$94)</f>
        <v>0</v>
      </c>
      <c r="E247" s="125">
        <f>IF(E$94=0,0,E$94/NFM_fec!E$94)</f>
        <v>0</v>
      </c>
      <c r="F247" s="125">
        <f>IF(F$94=0,0,F$94/NFM_fec!F$94)</f>
        <v>0</v>
      </c>
      <c r="G247" s="125">
        <f>IF(G$94=0,0,G$94/NFM_fec!G$94)</f>
        <v>0</v>
      </c>
      <c r="H247" s="125">
        <f>IF(H$94=0,0,H$94/NFM_fec!H$94)</f>
        <v>0</v>
      </c>
      <c r="I247" s="125">
        <f>IF(I$94=0,0,I$94/NFM_fec!I$94)</f>
        <v>0</v>
      </c>
      <c r="J247" s="125">
        <f>IF(J$94=0,0,J$94/NFM_fec!J$94)</f>
        <v>0</v>
      </c>
      <c r="K247" s="125">
        <f>IF(K$94=0,0,K$94/NFM_fec!K$94)</f>
        <v>0</v>
      </c>
      <c r="L247" s="125">
        <f>IF(L$94=0,0,L$94/NFM_fec!L$94)</f>
        <v>0</v>
      </c>
      <c r="M247" s="125">
        <f>IF(M$94=0,0,M$94/NFM_fec!M$94)</f>
        <v>0</v>
      </c>
      <c r="N247" s="125">
        <f>IF(N$94=0,0,N$94/NFM_fec!N$94)</f>
        <v>0</v>
      </c>
      <c r="O247" s="125">
        <f>IF(O$94=0,0,O$94/NFM_fec!O$94)</f>
        <v>0</v>
      </c>
      <c r="P247" s="125">
        <f>IF(P$94=0,0,P$94/NFM_fec!P$94)</f>
        <v>0</v>
      </c>
      <c r="Q247" s="125">
        <f>IF(Q$94=0,0,Q$94/NFM_fec!Q$94)</f>
        <v>0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167</v>
      </c>
      <c r="B249" s="133">
        <f>IF(B$112=0,0,(B$112-B$154)/NFM_fec!B$112)</f>
        <v>1.2863889883723449</v>
      </c>
      <c r="C249" s="133">
        <f>IF(C$112=0,0,(C$112-C$154)/NFM_fec!C$112)</f>
        <v>1.2657210526484808</v>
      </c>
      <c r="D249" s="133">
        <f>IF(D$112=0,0,(D$112-D$154)/NFM_fec!D$112)</f>
        <v>1.3093074560082842</v>
      </c>
      <c r="E249" s="133">
        <f>IF(E$112=0,0,(E$112-E$154)/NFM_fec!E$112)</f>
        <v>1.3881471995844854</v>
      </c>
      <c r="F249" s="133">
        <f>IF(F$112=0,0,(F$112-F$154)/NFM_fec!F$112)</f>
        <v>1.271806809224348</v>
      </c>
      <c r="G249" s="133">
        <f>IF(G$112=0,0,(G$112-G$154)/NFM_fec!G$112)</f>
        <v>1.4131411773512881</v>
      </c>
      <c r="H249" s="133">
        <f>IF(H$112=0,0,(H$112-H$154)/NFM_fec!H$112)</f>
        <v>1.2438501796053258</v>
      </c>
      <c r="I249" s="133">
        <f>IF(I$112=0,0,(I$112-I$154)/NFM_fec!I$112)</f>
        <v>1.3013822581206054</v>
      </c>
      <c r="J249" s="133">
        <f>IF(J$112=0,0,(J$112-J$154)/NFM_fec!J$112)</f>
        <v>1.2005519691685702</v>
      </c>
      <c r="K249" s="133">
        <f>IF(K$112=0,0,(K$112-K$154)/NFM_fec!K$112)</f>
        <v>1.3888560334418367</v>
      </c>
      <c r="L249" s="133">
        <f>IF(L$112=0,0,(L$112-L$154)/NFM_fec!L$112)</f>
        <v>1.1052219016242804</v>
      </c>
      <c r="M249" s="133">
        <f>IF(M$112=0,0,(M$112-M$154)/NFM_fec!M$112)</f>
        <v>1.0352990811524345</v>
      </c>
      <c r="N249" s="133">
        <f>IF(N$112=0,0,(N$112-N$154)/NFM_fec!N$112)</f>
        <v>1.0957250041997528</v>
      </c>
      <c r="O249" s="133">
        <f>IF(O$112=0,0,(O$112-O$154)/NFM_fec!O$112)</f>
        <v>1.0735714758663051</v>
      </c>
      <c r="P249" s="133">
        <f>IF(P$112=0,0,(P$112-P$154)/NFM_fec!P$112)</f>
        <v>1.0077428026328339</v>
      </c>
      <c r="Q249" s="133">
        <f>IF(Q$112=0,0,(Q$112-Q$154)/NFM_fec!Q$112)</f>
        <v>0.9845186682762499</v>
      </c>
    </row>
    <row r="250" spans="1:17" x14ac:dyDescent="0.25">
      <c r="A250" s="132" t="s">
        <v>83</v>
      </c>
      <c r="B250" s="131">
        <f>IF(B$113=0,0,B$113/NFM_fec!B$113)</f>
        <v>0</v>
      </c>
      <c r="C250" s="131">
        <f>IF(C$113=0,0,C$113/NFM_fec!C$113)</f>
        <v>0</v>
      </c>
      <c r="D250" s="131">
        <f>IF(D$113=0,0,D$113/NFM_fec!D$113)</f>
        <v>0</v>
      </c>
      <c r="E250" s="131">
        <f>IF(E$113=0,0,E$113/NFM_fec!E$113)</f>
        <v>0</v>
      </c>
      <c r="F250" s="131">
        <f>IF(F$113=0,0,F$113/NFM_fec!F$113)</f>
        <v>0</v>
      </c>
      <c r="G250" s="131">
        <f>IF(G$113=0,0,G$113/NFM_fec!G$113)</f>
        <v>0</v>
      </c>
      <c r="H250" s="131">
        <f>IF(H$113=0,0,H$113/NFM_fec!H$113)</f>
        <v>0</v>
      </c>
      <c r="I250" s="131">
        <f>IF(I$113=0,0,I$113/NFM_fec!I$113)</f>
        <v>0</v>
      </c>
      <c r="J250" s="131">
        <f>IF(J$113=0,0,J$113/NFM_fec!J$113)</f>
        <v>0</v>
      </c>
      <c r="K250" s="131">
        <f>IF(K$113=0,0,K$113/NFM_fec!K$113)</f>
        <v>0</v>
      </c>
      <c r="L250" s="131">
        <f>IF(L$113=0,0,L$113/NFM_fec!L$113)</f>
        <v>0</v>
      </c>
      <c r="M250" s="131">
        <f>IF(M$113=0,0,M$113/NFM_fec!M$113)</f>
        <v>0</v>
      </c>
      <c r="N250" s="131">
        <f>IF(N$113=0,0,N$113/NFM_fec!N$113)</f>
        <v>0</v>
      </c>
      <c r="O250" s="131">
        <f>IF(O$113=0,0,O$113/NFM_fec!O$113)</f>
        <v>0</v>
      </c>
      <c r="P250" s="131">
        <f>IF(P$113=0,0,P$113/NFM_fec!P$113)</f>
        <v>0</v>
      </c>
      <c r="Q250" s="131">
        <f>IF(Q$113=0,0,Q$113/NFM_fec!Q$113)</f>
        <v>0</v>
      </c>
    </row>
    <row r="251" spans="1:17" x14ac:dyDescent="0.25">
      <c r="A251" s="76" t="s">
        <v>82</v>
      </c>
      <c r="B251" s="130">
        <f>IF(B$114=0,0,B$114/NFM_fec!B$114)</f>
        <v>0</v>
      </c>
      <c r="C251" s="130">
        <f>IF(C$114=0,0,C$114/NFM_fec!C$114)</f>
        <v>0</v>
      </c>
      <c r="D251" s="130">
        <f>IF(D$114=0,0,D$114/NFM_fec!D$114)</f>
        <v>0</v>
      </c>
      <c r="E251" s="130">
        <f>IF(E$114=0,0,E$114/NFM_fec!E$114)</f>
        <v>0</v>
      </c>
      <c r="F251" s="130">
        <f>IF(F$114=0,0,F$114/NFM_fec!F$114)</f>
        <v>0</v>
      </c>
      <c r="G251" s="130">
        <f>IF(G$114=0,0,G$114/NFM_fec!G$114)</f>
        <v>0</v>
      </c>
      <c r="H251" s="130">
        <f>IF(H$114=0,0,H$114/NFM_fec!H$114)</f>
        <v>0</v>
      </c>
      <c r="I251" s="130">
        <f>IF(I$114=0,0,I$114/NFM_fec!I$114)</f>
        <v>0</v>
      </c>
      <c r="J251" s="130">
        <f>IF(J$114=0,0,J$114/NFM_fec!J$114)</f>
        <v>0</v>
      </c>
      <c r="K251" s="130">
        <f>IF(K$114=0,0,K$114/NFM_fec!K$114)</f>
        <v>0</v>
      </c>
      <c r="L251" s="130">
        <f>IF(L$114=0,0,L$114/NFM_fec!L$114)</f>
        <v>0</v>
      </c>
      <c r="M251" s="130">
        <f>IF(M$114=0,0,M$114/NFM_fec!M$114)</f>
        <v>0</v>
      </c>
      <c r="N251" s="130">
        <f>IF(N$114=0,0,N$114/NFM_fec!N$114)</f>
        <v>0</v>
      </c>
      <c r="O251" s="130">
        <f>IF(O$114=0,0,O$114/NFM_fec!O$114)</f>
        <v>0</v>
      </c>
      <c r="P251" s="130">
        <f>IF(P$114=0,0,P$114/NFM_fec!P$114)</f>
        <v>0</v>
      </c>
      <c r="Q251" s="130">
        <f>IF(Q$114=0,0,Q$114/NFM_fec!Q$114)</f>
        <v>0</v>
      </c>
    </row>
    <row r="252" spans="1:17" x14ac:dyDescent="0.25">
      <c r="A252" s="76" t="s">
        <v>81</v>
      </c>
      <c r="B252" s="130">
        <f>IF(B$115=0,0,B$115/NFM_fec!B$115)</f>
        <v>0</v>
      </c>
      <c r="C252" s="130">
        <f>IF(C$115=0,0,C$115/NFM_fec!C$115)</f>
        <v>0</v>
      </c>
      <c r="D252" s="130">
        <f>IF(D$115=0,0,D$115/NFM_fec!D$115)</f>
        <v>0</v>
      </c>
      <c r="E252" s="130">
        <f>IF(E$115=0,0,E$115/NFM_fec!E$115)</f>
        <v>0</v>
      </c>
      <c r="F252" s="130">
        <f>IF(F$115=0,0,F$115/NFM_fec!F$115)</f>
        <v>0</v>
      </c>
      <c r="G252" s="130">
        <f>IF(G$115=0,0,G$115/NFM_fec!G$115)</f>
        <v>0</v>
      </c>
      <c r="H252" s="130">
        <f>IF(H$115=0,0,H$115/NFM_fec!H$115)</f>
        <v>0</v>
      </c>
      <c r="I252" s="130">
        <f>IF(I$115=0,0,I$115/NFM_fec!I$115)</f>
        <v>0</v>
      </c>
      <c r="J252" s="130">
        <f>IF(J$115=0,0,J$115/NFM_fec!J$115)</f>
        <v>0</v>
      </c>
      <c r="K252" s="130">
        <f>IF(K$115=0,0,K$115/NFM_fec!K$115)</f>
        <v>0</v>
      </c>
      <c r="L252" s="130">
        <f>IF(L$115=0,0,L$115/NFM_fec!L$115)</f>
        <v>0</v>
      </c>
      <c r="M252" s="130">
        <f>IF(M$115=0,0,M$115/NFM_fec!M$115)</f>
        <v>0</v>
      </c>
      <c r="N252" s="130">
        <f>IF(N$115=0,0,N$115/NFM_fec!N$115)</f>
        <v>0</v>
      </c>
      <c r="O252" s="130">
        <f>IF(O$115=0,0,O$115/NFM_fec!O$115)</f>
        <v>0</v>
      </c>
      <c r="P252" s="130">
        <f>IF(P$115=0,0,P$115/NFM_fec!P$115)</f>
        <v>0</v>
      </c>
      <c r="Q252" s="130">
        <f>IF(Q$115=0,0,Q$115/NFM_fec!Q$115)</f>
        <v>0</v>
      </c>
    </row>
    <row r="253" spans="1:17" x14ac:dyDescent="0.25">
      <c r="A253" s="76" t="s">
        <v>80</v>
      </c>
      <c r="B253" s="130">
        <f>IF(B$116=0,0,B$116/NFM_fec!B$116)</f>
        <v>0</v>
      </c>
      <c r="C253" s="130">
        <f>IF(C$116=0,0,C$116/NFM_fec!C$116)</f>
        <v>0</v>
      </c>
      <c r="D253" s="130">
        <f>IF(D$116=0,0,D$116/NFM_fec!D$116)</f>
        <v>0</v>
      </c>
      <c r="E253" s="130">
        <f>IF(E$116=0,0,E$116/NFM_fec!E$116)</f>
        <v>0</v>
      </c>
      <c r="F253" s="130">
        <f>IF(F$116=0,0,F$116/NFM_fec!F$116)</f>
        <v>0</v>
      </c>
      <c r="G253" s="130">
        <f>IF(G$116=0,0,G$116/NFM_fec!G$116)</f>
        <v>0</v>
      </c>
      <c r="H253" s="130">
        <f>IF(H$116=0,0,H$116/NFM_fec!H$116)</f>
        <v>0</v>
      </c>
      <c r="I253" s="130">
        <f>IF(I$116=0,0,I$116/NFM_fec!I$116)</f>
        <v>0</v>
      </c>
      <c r="J253" s="130">
        <f>IF(J$116=0,0,J$116/NFM_fec!J$116)</f>
        <v>0</v>
      </c>
      <c r="K253" s="130">
        <f>IF(K$116=0,0,K$116/NFM_fec!K$116)</f>
        <v>0</v>
      </c>
      <c r="L253" s="130">
        <f>IF(L$116=0,0,L$116/NFM_fec!L$116)</f>
        <v>0</v>
      </c>
      <c r="M253" s="130">
        <f>IF(M$116=0,0,M$116/NFM_fec!M$116)</f>
        <v>0</v>
      </c>
      <c r="N253" s="130">
        <f>IF(N$116=0,0,N$116/NFM_fec!N$116)</f>
        <v>0</v>
      </c>
      <c r="O253" s="130">
        <f>IF(O$116=0,0,O$116/NFM_fec!O$116)</f>
        <v>0</v>
      </c>
      <c r="P253" s="130">
        <f>IF(P$116=0,0,P$116/NFM_fec!P$116)</f>
        <v>0</v>
      </c>
      <c r="Q253" s="130">
        <f>IF(Q$116=0,0,Q$116/NFM_fec!Q$116)</f>
        <v>0</v>
      </c>
    </row>
    <row r="254" spans="1:17" x14ac:dyDescent="0.25">
      <c r="A254" s="129" t="s">
        <v>79</v>
      </c>
      <c r="B254" s="128">
        <f>IF(B$117=0,0,B$117/NFM_fec!B$117)</f>
        <v>1.3251222</v>
      </c>
      <c r="C254" s="128">
        <f>IF(C$117=0,0,C$117/NFM_fec!C$117)</f>
        <v>1.3251222000000002</v>
      </c>
      <c r="D254" s="128">
        <f>IF(D$117=0,0,D$117/NFM_fec!D$117)</f>
        <v>1.3251222000000002</v>
      </c>
      <c r="E254" s="128">
        <f>IF(E$117=0,0,E$117/NFM_fec!E$117)</f>
        <v>1.3251221999999998</v>
      </c>
      <c r="F254" s="128">
        <f>IF(F$117=0,0,F$117/NFM_fec!F$117)</f>
        <v>1.3251222</v>
      </c>
      <c r="G254" s="128">
        <f>IF(G$117=0,0,G$117/NFM_fec!G$117)</f>
        <v>1.3251222000000002</v>
      </c>
      <c r="H254" s="128">
        <f>IF(H$117=0,0,H$117/NFM_fec!H$117)</f>
        <v>1.3251221999999996</v>
      </c>
      <c r="I254" s="128">
        <f>IF(I$117=0,0,I$117/NFM_fec!I$117)</f>
        <v>1.3251222</v>
      </c>
      <c r="J254" s="128">
        <f>IF(J$117=0,0,J$117/NFM_fec!J$117)</f>
        <v>1.3251222</v>
      </c>
      <c r="K254" s="128">
        <f>IF(K$117=0,0,K$117/NFM_fec!K$117)</f>
        <v>0.7046384400000002</v>
      </c>
      <c r="L254" s="128">
        <f>IF(L$117=0,0,L$117/NFM_fec!L$117)</f>
        <v>1.3251222</v>
      </c>
      <c r="M254" s="128">
        <f>IF(M$117=0,0,M$117/NFM_fec!M$117)</f>
        <v>1.3251222</v>
      </c>
      <c r="N254" s="128">
        <f>IF(N$117=0,0,N$117/NFM_fec!N$117)</f>
        <v>1.3251222</v>
      </c>
      <c r="O254" s="128">
        <f>IF(O$117=0,0,O$117/NFM_fec!O$117)</f>
        <v>1.3251222</v>
      </c>
      <c r="P254" s="128">
        <f>IF(P$117=0,0,P$117/NFM_fec!P$117)</f>
        <v>1.3251222000000002</v>
      </c>
      <c r="Q254" s="128">
        <f>IF(Q$117=0,0,Q$117/NFM_fec!Q$117)</f>
        <v>1.3251222000000002</v>
      </c>
    </row>
    <row r="255" spans="1:17" x14ac:dyDescent="0.25">
      <c r="A255" s="127" t="s">
        <v>146</v>
      </c>
      <c r="B255" s="126">
        <f>IF(B$122=0,0,B$122/NFM_fec!B$122)</f>
        <v>1.1194181144511248</v>
      </c>
      <c r="C255" s="126">
        <f>IF(C$122=0,0,C$122/NFM_fec!C$122)</f>
        <v>1.2892430232741816</v>
      </c>
      <c r="D255" s="126">
        <f>IF(D$122=0,0,D$122/NFM_fec!D$122)</f>
        <v>1.3883716017884551</v>
      </c>
      <c r="E255" s="126">
        <f>IF(E$122=0,0,E$122/NFM_fec!E$122)</f>
        <v>1.3503089520100873</v>
      </c>
      <c r="F255" s="126">
        <f>IF(F$122=0,0,F$122/NFM_fec!F$122)</f>
        <v>1.2287695856771215</v>
      </c>
      <c r="G255" s="126">
        <f>IF(G$122=0,0,G$122/NFM_fec!G$122)</f>
        <v>1.3189416627326558</v>
      </c>
      <c r="H255" s="126">
        <f>IF(H$122=0,0,H$122/NFM_fec!H$122)</f>
        <v>1.1538245010502841</v>
      </c>
      <c r="I255" s="126">
        <f>IF(I$122=0,0,I$122/NFM_fec!I$122)</f>
        <v>1.1395213796273582</v>
      </c>
      <c r="J255" s="126">
        <f>IF(J$122=0,0,J$122/NFM_fec!J$122)</f>
        <v>1.2299389750151284</v>
      </c>
      <c r="K255" s="126">
        <f>IF(K$122=0,0,K$122/NFM_fec!K$122)</f>
        <v>1.0891099273240499</v>
      </c>
      <c r="L255" s="126">
        <f>IF(L$122=0,0,L$122/NFM_fec!L$122)</f>
        <v>0.94178658543223825</v>
      </c>
      <c r="M255" s="126">
        <f>IF(M$122=0,0,M$122/NFM_fec!M$122)</f>
        <v>0.94191358680437087</v>
      </c>
      <c r="N255" s="126">
        <f>IF(N$122=0,0,N$122/NFM_fec!N$122)</f>
        <v>0.94954397754218067</v>
      </c>
      <c r="O255" s="126">
        <f>IF(O$122=0,0,O$122/NFM_fec!O$122)</f>
        <v>0.94925945878448859</v>
      </c>
      <c r="P255" s="126">
        <f>IF(P$122=0,0,P$122/NFM_fec!P$122)</f>
        <v>0.94198152680305081</v>
      </c>
      <c r="Q255" s="126">
        <f>IF(Q$122=0,0,Q$122/NFM_fec!Q$122)</f>
        <v>0.94187645415278809</v>
      </c>
    </row>
    <row r="256" spans="1:17" x14ac:dyDescent="0.25">
      <c r="A256" s="127" t="s">
        <v>145</v>
      </c>
      <c r="B256" s="126">
        <f>IF(B$130=0,0,B$130/NFM_fec!B$130)</f>
        <v>0.88375969251922182</v>
      </c>
      <c r="C256" s="126">
        <f>IF(C$130=0,0,C$130/NFM_fec!C$130)</f>
        <v>0.54739253426468304</v>
      </c>
      <c r="D256" s="126">
        <f>IF(D$130=0,0,D$130/NFM_fec!D$130)</f>
        <v>0.55593513276560602</v>
      </c>
      <c r="E256" s="126">
        <f>IF(E$130=0,0,E$130/NFM_fec!E$130)</f>
        <v>0.81873350789890609</v>
      </c>
      <c r="F256" s="126">
        <f>IF(F$130=0,0,F$130/NFM_fec!F$130)</f>
        <v>0.70417987615084598</v>
      </c>
      <c r="G256" s="126">
        <f>IF(G$130=0,0,G$130/NFM_fec!G$130)</f>
        <v>1.0072470896587289</v>
      </c>
      <c r="H256" s="126">
        <f>IF(H$130=0,0,H$130/NFM_fec!H$130)</f>
        <v>0.72275690032366458</v>
      </c>
      <c r="I256" s="126">
        <f>IF(I$130=0,0,I$130/NFM_fec!I$130)</f>
        <v>0.94303224184509149</v>
      </c>
      <c r="J256" s="126">
        <f>IF(J$130=0,0,J$130/NFM_fec!J$130)</f>
        <v>0.35664735911640655</v>
      </c>
      <c r="K256" s="126">
        <f>IF(K$130=0,0,K$130/NFM_fec!K$130)</f>
        <v>1.2299053726388907</v>
      </c>
      <c r="L256" s="126">
        <f>IF(L$130=0,0,L$130/NFM_fec!L$130)</f>
        <v>0.92690511408267884</v>
      </c>
      <c r="M256" s="126">
        <f>IF(M$130=0,0,M$130/NFM_fec!M$130)</f>
        <v>0.68992053189643954</v>
      </c>
      <c r="N256" s="126">
        <f>IF(N$130=0,0,N$130/NFM_fec!N$130)</f>
        <v>0.77673222325896951</v>
      </c>
      <c r="O256" s="126">
        <f>IF(O$130=0,0,O$130/NFM_fec!O$130)</f>
        <v>0.79767066774122142</v>
      </c>
      <c r="P256" s="126">
        <f>IF(P$130=0,0,P$130/NFM_fec!P$130)</f>
        <v>0.56992595051571626</v>
      </c>
      <c r="Q256" s="126">
        <f>IF(Q$130=0,0,Q$130/NFM_fec!Q$130)</f>
        <v>0.60048639539367044</v>
      </c>
    </row>
    <row r="257" spans="1:17" x14ac:dyDescent="0.25">
      <c r="A257" s="72" t="s">
        <v>144</v>
      </c>
      <c r="B257" s="125">
        <f>IF(B$137=0,0,B$137/NFM_fec!B$137)</f>
        <v>3.1344821893383168</v>
      </c>
      <c r="C257" s="125">
        <f>IF(C$137=0,0,C$137/NFM_fec!C$137)</f>
        <v>2.9444765440880509</v>
      </c>
      <c r="D257" s="125">
        <f>IF(D$137=0,0,D$137/NFM_fec!D$137)</f>
        <v>2.8359015924730637</v>
      </c>
      <c r="E257" s="125">
        <f>IF(E$137=0,0,E$137/NFM_fec!E$137)</f>
        <v>3.0559743006365947</v>
      </c>
      <c r="F257" s="125">
        <f>IF(F$137=0,0,F$137/NFM_fec!F$137)</f>
        <v>2.927329150478335</v>
      </c>
      <c r="G257" s="125">
        <f>IF(G$137=0,0,G$137/NFM_fec!G$137)</f>
        <v>2.9935411327348129</v>
      </c>
      <c r="H257" s="125">
        <f>IF(H$137=0,0,H$137/NFM_fec!H$137)</f>
        <v>2.996128334906742</v>
      </c>
      <c r="I257" s="125">
        <f>IF(I$137=0,0,I$137/NFM_fec!I$137)</f>
        <v>3.0418208764874515</v>
      </c>
      <c r="J257" s="125">
        <f>IF(J$137=0,0,J$137/NFM_fec!J$137)</f>
        <v>3.092563346579698</v>
      </c>
      <c r="K257" s="125">
        <f>IF(K$137=0,0,K$137/NFM_fec!K$137)</f>
        <v>3.3373204267252228</v>
      </c>
      <c r="L257" s="125">
        <f>IF(L$137=0,0,L$137/NFM_fec!L$137)</f>
        <v>2.4347115191201674</v>
      </c>
      <c r="M257" s="125">
        <f>IF(M$137=0,0,M$137/NFM_fec!M$137)</f>
        <v>2.3896901598200544</v>
      </c>
      <c r="N257" s="125">
        <f>IF(N$137=0,0,N$137/NFM_fec!N$137)</f>
        <v>2.6356694929934013</v>
      </c>
      <c r="O257" s="125">
        <f>IF(O$137=0,0,O$137/NFM_fec!O$137)</f>
        <v>2.427616085541445</v>
      </c>
      <c r="P257" s="125">
        <f>IF(P$137=0,0,P$137/NFM_fec!P$137)</f>
        <v>2.4259357819317313</v>
      </c>
      <c r="Q257" s="125">
        <f>IF(Q$137=0,0,Q$137/NFM_fec!Q$137)</f>
        <v>2.1895109726281006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39997558519241921"/>
    <pageSetUpPr fitToPage="1"/>
  </sheetPr>
  <dimension ref="A1:Q10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SUM(B4,B7)</f>
        <v>11849.270625555744</v>
      </c>
      <c r="C3" s="46">
        <f t="shared" ref="C3:Q3" si="0">SUM(C4,C7)</f>
        <v>12011.45639746877</v>
      </c>
      <c r="D3" s="46">
        <f t="shared" si="0"/>
        <v>12883.605229665623</v>
      </c>
      <c r="E3" s="46">
        <f t="shared" si="0"/>
        <v>12427.955525300658</v>
      </c>
      <c r="F3" s="46">
        <f t="shared" si="0"/>
        <v>12346.685651356551</v>
      </c>
      <c r="G3" s="46">
        <f t="shared" si="0"/>
        <v>13090.384091528194</v>
      </c>
      <c r="H3" s="46">
        <f t="shared" si="0"/>
        <v>12314.901593252109</v>
      </c>
      <c r="I3" s="46">
        <f t="shared" si="0"/>
        <v>12631.826250391563</v>
      </c>
      <c r="J3" s="46">
        <f t="shared" si="0"/>
        <v>12236.206719408199</v>
      </c>
      <c r="K3" s="46">
        <f t="shared" si="0"/>
        <v>11770.582963294903</v>
      </c>
      <c r="L3" s="46">
        <f t="shared" si="0"/>
        <v>13231.400000000001</v>
      </c>
      <c r="M3" s="46">
        <f t="shared" si="0"/>
        <v>12393.279060404002</v>
      </c>
      <c r="N3" s="46">
        <f t="shared" si="0"/>
        <v>12539.448444714344</v>
      </c>
      <c r="O3" s="46">
        <f t="shared" si="0"/>
        <v>13059.09064890958</v>
      </c>
      <c r="P3" s="46">
        <f t="shared" si="0"/>
        <v>13499.431495167708</v>
      </c>
      <c r="Q3" s="46">
        <f t="shared" si="0"/>
        <v>14151.810415162287</v>
      </c>
    </row>
    <row r="4" spans="1:17" x14ac:dyDescent="0.25">
      <c r="A4" s="110" t="s">
        <v>178</v>
      </c>
      <c r="B4" s="120">
        <f>SUM(B5:B6)</f>
        <v>8512.4125832111713</v>
      </c>
      <c r="C4" s="120">
        <f t="shared" ref="C4:Q4" si="1">SUM(C5:C6)</f>
        <v>8391.6347126490855</v>
      </c>
      <c r="D4" s="120">
        <f t="shared" si="1"/>
        <v>8416.0592386902681</v>
      </c>
      <c r="E4" s="120">
        <f t="shared" si="1"/>
        <v>7941.4567733151807</v>
      </c>
      <c r="F4" s="120">
        <f t="shared" si="1"/>
        <v>7999.0433496112209</v>
      </c>
      <c r="G4" s="120">
        <f t="shared" si="1"/>
        <v>8193.2988286570417</v>
      </c>
      <c r="H4" s="120">
        <f t="shared" si="1"/>
        <v>7817.0529096021128</v>
      </c>
      <c r="I4" s="120">
        <f t="shared" si="1"/>
        <v>7722.7733110577428</v>
      </c>
      <c r="J4" s="120">
        <f t="shared" si="1"/>
        <v>7126.271447652317</v>
      </c>
      <c r="K4" s="120">
        <f t="shared" si="1"/>
        <v>6923.3511223367414</v>
      </c>
      <c r="L4" s="120">
        <f t="shared" si="1"/>
        <v>7424.8</v>
      </c>
      <c r="M4" s="120">
        <f t="shared" si="1"/>
        <v>7497.7168052950474</v>
      </c>
      <c r="N4" s="120">
        <f t="shared" si="1"/>
        <v>7327.8197083176701</v>
      </c>
      <c r="O4" s="120">
        <f t="shared" si="1"/>
        <v>7271.2789299956112</v>
      </c>
      <c r="P4" s="120">
        <f t="shared" si="1"/>
        <v>7712.2418040553339</v>
      </c>
      <c r="Q4" s="120">
        <f t="shared" si="1"/>
        <v>8601.3710577400998</v>
      </c>
    </row>
    <row r="5" spans="1:17" x14ac:dyDescent="0.25">
      <c r="A5" s="179" t="s">
        <v>61</v>
      </c>
      <c r="B5" s="189">
        <v>1914.2314671360421</v>
      </c>
      <c r="C5" s="189">
        <v>1900.5968450584992</v>
      </c>
      <c r="D5" s="189">
        <v>2114.8418972550585</v>
      </c>
      <c r="E5" s="189">
        <v>2282.6106701329572</v>
      </c>
      <c r="F5" s="189">
        <v>2268.18214370853</v>
      </c>
      <c r="G5" s="189">
        <v>2295.566110656117</v>
      </c>
      <c r="H5" s="189">
        <v>3203.319976152794</v>
      </c>
      <c r="I5" s="189">
        <v>4246.4460486067146</v>
      </c>
      <c r="J5" s="189">
        <v>4799.9683337183596</v>
      </c>
      <c r="K5" s="189">
        <v>4204.5663132420132</v>
      </c>
      <c r="L5" s="189">
        <v>4502.9961552343739</v>
      </c>
      <c r="M5" s="189">
        <v>4866.1252735296412</v>
      </c>
      <c r="N5" s="189">
        <v>4790.3276161172162</v>
      </c>
      <c r="O5" s="189">
        <v>4754.1875523824237</v>
      </c>
      <c r="P5" s="189">
        <v>5046.4376862310219</v>
      </c>
      <c r="Q5" s="189">
        <v>5632.6236182036037</v>
      </c>
    </row>
    <row r="6" spans="1:17" x14ac:dyDescent="0.25">
      <c r="A6" s="179" t="s">
        <v>40</v>
      </c>
      <c r="B6" s="189">
        <v>6598.1811160751295</v>
      </c>
      <c r="C6" s="189">
        <v>6491.0378675905868</v>
      </c>
      <c r="D6" s="189">
        <v>6301.2173414352092</v>
      </c>
      <c r="E6" s="189">
        <v>5658.8461031822235</v>
      </c>
      <c r="F6" s="189">
        <v>5730.8612059026909</v>
      </c>
      <c r="G6" s="189">
        <v>5897.7327180009252</v>
      </c>
      <c r="H6" s="189">
        <v>4613.7329334493188</v>
      </c>
      <c r="I6" s="189">
        <v>3476.3272624510282</v>
      </c>
      <c r="J6" s="189">
        <v>2326.3031139339573</v>
      </c>
      <c r="K6" s="189">
        <v>2718.7848090947282</v>
      </c>
      <c r="L6" s="189">
        <v>2921.8038447656263</v>
      </c>
      <c r="M6" s="189">
        <v>2631.5915317654062</v>
      </c>
      <c r="N6" s="189">
        <v>2537.492092200454</v>
      </c>
      <c r="O6" s="189">
        <v>2517.0913776131874</v>
      </c>
      <c r="P6" s="189">
        <v>2665.804117824312</v>
      </c>
      <c r="Q6" s="189">
        <v>2968.7474395364961</v>
      </c>
    </row>
    <row r="7" spans="1:17" x14ac:dyDescent="0.25">
      <c r="A7" s="223" t="s">
        <v>39</v>
      </c>
      <c r="B7" s="118">
        <v>3336.8580423445724</v>
      </c>
      <c r="C7" s="118">
        <v>3619.8216848196853</v>
      </c>
      <c r="D7" s="118">
        <v>4467.5459909753554</v>
      </c>
      <c r="E7" s="118">
        <v>4486.4987519854776</v>
      </c>
      <c r="F7" s="118">
        <v>4347.6423017453308</v>
      </c>
      <c r="G7" s="118">
        <v>4897.0852628711518</v>
      </c>
      <c r="H7" s="118">
        <v>4497.848683649996</v>
      </c>
      <c r="I7" s="118">
        <v>4909.0529393338202</v>
      </c>
      <c r="J7" s="118">
        <v>5109.9352717558822</v>
      </c>
      <c r="K7" s="118">
        <v>4847.2318409581612</v>
      </c>
      <c r="L7" s="118">
        <v>5806.6</v>
      </c>
      <c r="M7" s="118">
        <v>4895.5622551089546</v>
      </c>
      <c r="N7" s="118">
        <v>5211.628736396673</v>
      </c>
      <c r="O7" s="118">
        <v>5787.8117189139684</v>
      </c>
      <c r="P7" s="118">
        <v>5787.189691112374</v>
      </c>
      <c r="Q7" s="118">
        <v>5550.4393574221867</v>
      </c>
    </row>
    <row r="8" spans="1:17" x14ac:dyDescent="0.25">
      <c r="B8" s="13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177</v>
      </c>
      <c r="B10" s="215">
        <v>2319.7811276480825</v>
      </c>
      <c r="C10" s="215">
        <v>2344.1635835579877</v>
      </c>
      <c r="D10" s="215">
        <v>2538.2584261981169</v>
      </c>
      <c r="E10" s="215">
        <v>2868.5456733240862</v>
      </c>
      <c r="F10" s="215">
        <v>2810.2968454105599</v>
      </c>
      <c r="G10" s="215">
        <v>2980.0173787694839</v>
      </c>
      <c r="H10" s="215">
        <v>3907.7691282298547</v>
      </c>
      <c r="I10" s="215">
        <v>5098.8421491724248</v>
      </c>
      <c r="J10" s="215">
        <v>5373.2962388974393</v>
      </c>
      <c r="K10" s="215">
        <v>5325.1214357769504</v>
      </c>
      <c r="L10" s="215">
        <v>5559.1401283641699</v>
      </c>
      <c r="M10" s="215">
        <v>5311.1990858602794</v>
      </c>
      <c r="N10" s="215">
        <v>5459.2425374004915</v>
      </c>
      <c r="O10" s="215">
        <v>6204.703188549478</v>
      </c>
      <c r="P10" s="215">
        <v>5993.2401148284198</v>
      </c>
      <c r="Q10" s="215">
        <v>6576.7550984738773</v>
      </c>
    </row>
    <row r="11" spans="1:17" x14ac:dyDescent="0.25">
      <c r="A11" s="222" t="s">
        <v>176</v>
      </c>
      <c r="B11" s="214">
        <v>2430.9069817369873</v>
      </c>
      <c r="C11" s="214">
        <v>2433.9048845085649</v>
      </c>
      <c r="D11" s="214">
        <v>2299.1851146284025</v>
      </c>
      <c r="E11" s="214">
        <v>2161.9684794259979</v>
      </c>
      <c r="F11" s="214">
        <v>2158.6672757877714</v>
      </c>
      <c r="G11" s="214">
        <v>2327.5854163714316</v>
      </c>
      <c r="H11" s="214">
        <v>1711.0889075316147</v>
      </c>
      <c r="I11" s="214">
        <v>1268.989882193129</v>
      </c>
      <c r="J11" s="214">
        <v>791.69930373285592</v>
      </c>
      <c r="K11" s="214">
        <v>1435.4206681416786</v>
      </c>
      <c r="L11" s="214">
        <v>1470.390175157517</v>
      </c>
      <c r="M11" s="214">
        <v>1308.2352486206114</v>
      </c>
      <c r="N11" s="214">
        <v>1139.4688008856169</v>
      </c>
      <c r="O11" s="214">
        <v>1197.4554405147319</v>
      </c>
      <c r="P11" s="214">
        <v>1363.8102398573274</v>
      </c>
      <c r="Q11" s="214">
        <v>1493.2177380237783</v>
      </c>
    </row>
    <row r="12" spans="1:17" x14ac:dyDescent="0.25">
      <c r="A12" s="221" t="s">
        <v>175</v>
      </c>
      <c r="B12" s="213">
        <v>95.270933393247262</v>
      </c>
      <c r="C12" s="213">
        <v>105.55914759294738</v>
      </c>
      <c r="D12" s="213">
        <v>128.5163653797521</v>
      </c>
      <c r="E12" s="213">
        <v>133.70391792882577</v>
      </c>
      <c r="F12" s="213">
        <v>128.0063858523406</v>
      </c>
      <c r="G12" s="213">
        <v>151.37328019432795</v>
      </c>
      <c r="H12" s="213">
        <v>128.91703453792158</v>
      </c>
      <c r="I12" s="213">
        <v>137.79794651161933</v>
      </c>
      <c r="J12" s="213">
        <v>134.6069274025723</v>
      </c>
      <c r="K12" s="213">
        <v>160.81890207625156</v>
      </c>
      <c r="L12" s="213">
        <v>192.78924613806345</v>
      </c>
      <c r="M12" s="213">
        <v>148.64771746429383</v>
      </c>
      <c r="N12" s="213">
        <v>166.74486731248416</v>
      </c>
      <c r="O12" s="213">
        <v>207.13943475989313</v>
      </c>
      <c r="P12" s="213">
        <v>190.54530684387257</v>
      </c>
      <c r="Q12" s="213">
        <v>177.45570920911527</v>
      </c>
    </row>
    <row r="13" spans="1:17" x14ac:dyDescent="0.25">
      <c r="B13" s="13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177</v>
      </c>
      <c r="B15" s="120">
        <v>2688.6456973867585</v>
      </c>
      <c r="C15" s="120">
        <v>2688.6456973867585</v>
      </c>
      <c r="D15" s="120">
        <v>2688.6456973867585</v>
      </c>
      <c r="E15" s="120">
        <v>3202.0457576194849</v>
      </c>
      <c r="F15" s="120">
        <v>3202.0457576194849</v>
      </c>
      <c r="G15" s="120">
        <v>3202.0457576194849</v>
      </c>
      <c r="H15" s="120">
        <v>4228.8458780849378</v>
      </c>
      <c r="I15" s="120">
        <v>5512.3460286667541</v>
      </c>
      <c r="J15" s="120">
        <v>5769.0460587831176</v>
      </c>
      <c r="K15" s="120">
        <v>5769.0460587831176</v>
      </c>
      <c r="L15" s="120">
        <v>6025.746088899481</v>
      </c>
      <c r="M15" s="120">
        <v>6025.746088899481</v>
      </c>
      <c r="N15" s="120">
        <v>5769.0460587831176</v>
      </c>
      <c r="O15" s="120">
        <v>6539.1461491322079</v>
      </c>
      <c r="P15" s="120">
        <v>6539.1461491322079</v>
      </c>
      <c r="Q15" s="120">
        <v>7052.5462093649348</v>
      </c>
    </row>
    <row r="16" spans="1:17" x14ac:dyDescent="0.25">
      <c r="A16" s="180" t="s">
        <v>176</v>
      </c>
      <c r="B16" s="189">
        <v>2701.0077574855413</v>
      </c>
      <c r="C16" s="189">
        <v>2701.0077574855413</v>
      </c>
      <c r="D16" s="189">
        <v>2701.0077574855413</v>
      </c>
      <c r="E16" s="189">
        <v>2469.4884973589469</v>
      </c>
      <c r="F16" s="189">
        <v>2469.4884973589469</v>
      </c>
      <c r="G16" s="189">
        <v>2469.4884973589469</v>
      </c>
      <c r="H16" s="189">
        <v>2237.9692372323525</v>
      </c>
      <c r="I16" s="189">
        <v>2237.9692372323525</v>
      </c>
      <c r="J16" s="189">
        <v>2006.4499771057579</v>
      </c>
      <c r="K16" s="189">
        <v>2006.4499771057579</v>
      </c>
      <c r="L16" s="189">
        <v>1774.9307169791632</v>
      </c>
      <c r="M16" s="189">
        <v>1774.9307169791632</v>
      </c>
      <c r="N16" s="189">
        <v>1543.4114568525686</v>
      </c>
      <c r="O16" s="189">
        <v>1311.8921967259739</v>
      </c>
      <c r="P16" s="189">
        <v>1543.4114568525686</v>
      </c>
      <c r="Q16" s="189">
        <v>1774.9307169791632</v>
      </c>
    </row>
    <row r="17" spans="1:17" x14ac:dyDescent="0.25">
      <c r="A17" s="108" t="s">
        <v>175</v>
      </c>
      <c r="B17" s="118">
        <v>105.85659265916362</v>
      </c>
      <c r="C17" s="118">
        <v>116.70078899332279</v>
      </c>
      <c r="D17" s="118">
        <v>138.38918166164115</v>
      </c>
      <c r="E17" s="118">
        <v>149.23337799580031</v>
      </c>
      <c r="F17" s="118">
        <v>138.38918166164115</v>
      </c>
      <c r="G17" s="118">
        <v>160.0775743299595</v>
      </c>
      <c r="H17" s="118">
        <v>149.23337799580034</v>
      </c>
      <c r="I17" s="118">
        <v>149.23337799580034</v>
      </c>
      <c r="J17" s="118">
        <v>149.23337799580034</v>
      </c>
      <c r="K17" s="118">
        <v>170.9217706641187</v>
      </c>
      <c r="L17" s="118">
        <v>203.45435966659622</v>
      </c>
      <c r="M17" s="118">
        <v>203.45435966659622</v>
      </c>
      <c r="N17" s="118">
        <v>192.61016333243705</v>
      </c>
      <c r="O17" s="118">
        <v>225.14275233491458</v>
      </c>
      <c r="P17" s="118">
        <v>214.29855600075541</v>
      </c>
      <c r="Q17" s="118">
        <v>214.29855600075544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177</v>
      </c>
      <c r="B19" s="120"/>
      <c r="C19" s="120">
        <v>256.70003011636334</v>
      </c>
      <c r="D19" s="120">
        <v>0</v>
      </c>
      <c r="E19" s="120">
        <v>770.10009034909001</v>
      </c>
      <c r="F19" s="120">
        <v>0</v>
      </c>
      <c r="G19" s="120">
        <v>256.70003011636334</v>
      </c>
      <c r="H19" s="120">
        <v>1026.8001204654533</v>
      </c>
      <c r="I19" s="120">
        <v>1540.2001806981805</v>
      </c>
      <c r="J19" s="120">
        <v>513.40006023272667</v>
      </c>
      <c r="K19" s="120">
        <v>0</v>
      </c>
      <c r="L19" s="120">
        <v>513.40006023272667</v>
      </c>
      <c r="M19" s="120">
        <v>0</v>
      </c>
      <c r="N19" s="120">
        <v>0</v>
      </c>
      <c r="O19" s="120">
        <v>770.10009034909035</v>
      </c>
      <c r="P19" s="120">
        <v>256.70003011636334</v>
      </c>
      <c r="Q19" s="120">
        <v>513.4000602327269</v>
      </c>
    </row>
    <row r="20" spans="1:17" x14ac:dyDescent="0.25">
      <c r="A20" s="179" t="s">
        <v>176</v>
      </c>
      <c r="B20" s="189"/>
      <c r="C20" s="189">
        <v>231.51926012659465</v>
      </c>
      <c r="D20" s="189">
        <v>0</v>
      </c>
      <c r="E20" s="189">
        <v>0</v>
      </c>
      <c r="F20" s="189">
        <v>0</v>
      </c>
      <c r="G20" s="189">
        <v>231.51926012659465</v>
      </c>
      <c r="H20" s="189">
        <v>0</v>
      </c>
      <c r="I20" s="189">
        <v>0</v>
      </c>
      <c r="J20" s="189">
        <v>0</v>
      </c>
      <c r="K20" s="189">
        <v>0</v>
      </c>
      <c r="L20" s="189">
        <v>0</v>
      </c>
      <c r="M20" s="189">
        <v>0</v>
      </c>
      <c r="N20" s="189">
        <v>0</v>
      </c>
      <c r="O20" s="189">
        <v>0</v>
      </c>
      <c r="P20" s="189">
        <v>231.51926012659465</v>
      </c>
      <c r="Q20" s="189">
        <v>463.03852025318929</v>
      </c>
    </row>
    <row r="21" spans="1:17" x14ac:dyDescent="0.25">
      <c r="A21" s="119" t="s">
        <v>175</v>
      </c>
      <c r="B21" s="118"/>
      <c r="C21" s="118">
        <v>10.844196334159173</v>
      </c>
      <c r="D21" s="118">
        <v>32.532589002477522</v>
      </c>
      <c r="E21" s="118">
        <v>10.844196334159175</v>
      </c>
      <c r="F21" s="118">
        <v>0</v>
      </c>
      <c r="G21" s="118">
        <v>21.688392668318357</v>
      </c>
      <c r="H21" s="118">
        <v>0</v>
      </c>
      <c r="I21" s="118">
        <v>0</v>
      </c>
      <c r="J21" s="118">
        <v>10.844196334159175</v>
      </c>
      <c r="K21" s="118">
        <v>21.688392668318357</v>
      </c>
      <c r="L21" s="118">
        <v>43.376785336636701</v>
      </c>
      <c r="M21" s="118">
        <v>0</v>
      </c>
      <c r="N21" s="118">
        <v>0</v>
      </c>
      <c r="O21" s="118">
        <v>32.532589002477522</v>
      </c>
      <c r="P21" s="118">
        <v>0</v>
      </c>
      <c r="Q21" s="118">
        <v>2.8421709430404007E-14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177</v>
      </c>
      <c r="B23" s="120"/>
      <c r="C23" s="120">
        <f>B15+C19-C15</f>
        <v>256.70003011636345</v>
      </c>
      <c r="D23" s="120">
        <f t="shared" ref="D23:Q23" si="2">C15+D19-D15</f>
        <v>0</v>
      </c>
      <c r="E23" s="120">
        <f t="shared" si="2"/>
        <v>256.70003011636345</v>
      </c>
      <c r="F23" s="120">
        <f t="shared" si="2"/>
        <v>0</v>
      </c>
      <c r="G23" s="120">
        <f t="shared" si="2"/>
        <v>256.70003011636345</v>
      </c>
      <c r="H23" s="120">
        <f t="shared" si="2"/>
        <v>0</v>
      </c>
      <c r="I23" s="120">
        <f t="shared" si="2"/>
        <v>256.70003011636436</v>
      </c>
      <c r="J23" s="120">
        <f t="shared" si="2"/>
        <v>256.70003011636345</v>
      </c>
      <c r="K23" s="120">
        <f t="shared" si="2"/>
        <v>0</v>
      </c>
      <c r="L23" s="120">
        <f t="shared" si="2"/>
        <v>256.70003011636345</v>
      </c>
      <c r="M23" s="120">
        <f t="shared" si="2"/>
        <v>0</v>
      </c>
      <c r="N23" s="120">
        <f t="shared" si="2"/>
        <v>256.70003011636345</v>
      </c>
      <c r="O23" s="120">
        <f t="shared" si="2"/>
        <v>0</v>
      </c>
      <c r="P23" s="120">
        <f t="shared" si="2"/>
        <v>256.70003011636345</v>
      </c>
      <c r="Q23" s="120">
        <f t="shared" si="2"/>
        <v>0</v>
      </c>
    </row>
    <row r="24" spans="1:17" x14ac:dyDescent="0.25">
      <c r="A24" s="179" t="s">
        <v>176</v>
      </c>
      <c r="B24" s="189"/>
      <c r="C24" s="189">
        <f t="shared" ref="C24:Q24" si="3">B16+C20-C16</f>
        <v>231.51926012659442</v>
      </c>
      <c r="D24" s="189">
        <f t="shared" si="3"/>
        <v>0</v>
      </c>
      <c r="E24" s="189">
        <f t="shared" si="3"/>
        <v>231.51926012659442</v>
      </c>
      <c r="F24" s="189">
        <f t="shared" si="3"/>
        <v>0</v>
      </c>
      <c r="G24" s="189">
        <f t="shared" si="3"/>
        <v>231.51926012659442</v>
      </c>
      <c r="H24" s="189">
        <f t="shared" si="3"/>
        <v>231.51926012659442</v>
      </c>
      <c r="I24" s="189">
        <f t="shared" si="3"/>
        <v>0</v>
      </c>
      <c r="J24" s="189">
        <f t="shared" si="3"/>
        <v>231.51926012659465</v>
      </c>
      <c r="K24" s="189">
        <f t="shared" si="3"/>
        <v>0</v>
      </c>
      <c r="L24" s="189">
        <f t="shared" si="3"/>
        <v>231.51926012659465</v>
      </c>
      <c r="M24" s="189">
        <f t="shared" si="3"/>
        <v>0</v>
      </c>
      <c r="N24" s="189">
        <f t="shared" si="3"/>
        <v>231.51926012659465</v>
      </c>
      <c r="O24" s="189">
        <f t="shared" si="3"/>
        <v>231.51926012659465</v>
      </c>
      <c r="P24" s="189">
        <f t="shared" si="3"/>
        <v>0</v>
      </c>
      <c r="Q24" s="189">
        <f t="shared" si="3"/>
        <v>231.51926012659465</v>
      </c>
    </row>
    <row r="25" spans="1:17" x14ac:dyDescent="0.25">
      <c r="A25" s="119" t="s">
        <v>175</v>
      </c>
      <c r="B25" s="118"/>
      <c r="C25" s="118">
        <f t="shared" ref="C25:Q25" si="4">B17+C21-C17</f>
        <v>0</v>
      </c>
      <c r="D25" s="118">
        <f t="shared" si="4"/>
        <v>10.844196334159165</v>
      </c>
      <c r="E25" s="118">
        <f t="shared" si="4"/>
        <v>0</v>
      </c>
      <c r="F25" s="118">
        <f t="shared" si="4"/>
        <v>10.844196334159165</v>
      </c>
      <c r="G25" s="118">
        <f t="shared" si="4"/>
        <v>0</v>
      </c>
      <c r="H25" s="118">
        <f t="shared" si="4"/>
        <v>10.844196334159165</v>
      </c>
      <c r="I25" s="118">
        <f t="shared" si="4"/>
        <v>0</v>
      </c>
      <c r="J25" s="118">
        <f t="shared" si="4"/>
        <v>10.844196334159165</v>
      </c>
      <c r="K25" s="118">
        <f t="shared" si="4"/>
        <v>0</v>
      </c>
      <c r="L25" s="118">
        <f t="shared" si="4"/>
        <v>10.844196334159193</v>
      </c>
      <c r="M25" s="118">
        <f t="shared" si="4"/>
        <v>0</v>
      </c>
      <c r="N25" s="118">
        <f t="shared" si="4"/>
        <v>10.844196334159165</v>
      </c>
      <c r="O25" s="118">
        <f t="shared" si="4"/>
        <v>0</v>
      </c>
      <c r="P25" s="118">
        <f t="shared" si="4"/>
        <v>10.844196334159165</v>
      </c>
      <c r="Q25" s="118">
        <f t="shared" si="4"/>
        <v>0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177</v>
      </c>
      <c r="B27" s="120">
        <f>B15-B10</f>
        <v>368.86456973867598</v>
      </c>
      <c r="C27" s="120">
        <f t="shared" ref="C27:Q27" si="5">C15-C10</f>
        <v>344.48211382877071</v>
      </c>
      <c r="D27" s="120">
        <f t="shared" si="5"/>
        <v>150.38727118864153</v>
      </c>
      <c r="E27" s="120">
        <f t="shared" si="5"/>
        <v>333.50008429539866</v>
      </c>
      <c r="F27" s="120">
        <f t="shared" si="5"/>
        <v>391.74891220892505</v>
      </c>
      <c r="G27" s="120">
        <f t="shared" si="5"/>
        <v>222.02837885000099</v>
      </c>
      <c r="H27" s="120">
        <f t="shared" si="5"/>
        <v>321.07674985508311</v>
      </c>
      <c r="I27" s="120">
        <f t="shared" si="5"/>
        <v>413.50387949432934</v>
      </c>
      <c r="J27" s="120">
        <f t="shared" si="5"/>
        <v>395.74981988567833</v>
      </c>
      <c r="K27" s="120">
        <f t="shared" si="5"/>
        <v>443.92462300616717</v>
      </c>
      <c r="L27" s="120">
        <f t="shared" si="5"/>
        <v>466.60596053531117</v>
      </c>
      <c r="M27" s="120">
        <f t="shared" si="5"/>
        <v>714.54700303920163</v>
      </c>
      <c r="N27" s="120">
        <f t="shared" si="5"/>
        <v>309.80352138262606</v>
      </c>
      <c r="O27" s="120">
        <f t="shared" si="5"/>
        <v>334.44296058272994</v>
      </c>
      <c r="P27" s="120">
        <f t="shared" si="5"/>
        <v>545.90603430378815</v>
      </c>
      <c r="Q27" s="120">
        <f t="shared" si="5"/>
        <v>475.79111089105754</v>
      </c>
    </row>
    <row r="28" spans="1:17" x14ac:dyDescent="0.25">
      <c r="A28" s="180" t="s">
        <v>176</v>
      </c>
      <c r="B28" s="189">
        <f t="shared" ref="B28:Q28" si="6">B16-B11</f>
        <v>270.10077574855404</v>
      </c>
      <c r="C28" s="189">
        <f t="shared" si="6"/>
        <v>267.10287297697641</v>
      </c>
      <c r="D28" s="189">
        <f t="shared" si="6"/>
        <v>401.82264285713882</v>
      </c>
      <c r="E28" s="189">
        <f t="shared" si="6"/>
        <v>307.52001793294903</v>
      </c>
      <c r="F28" s="189">
        <f t="shared" si="6"/>
        <v>310.82122157117556</v>
      </c>
      <c r="G28" s="189">
        <f t="shared" si="6"/>
        <v>141.9030809875153</v>
      </c>
      <c r="H28" s="189">
        <f t="shared" si="6"/>
        <v>526.88032970073778</v>
      </c>
      <c r="I28" s="189">
        <f t="shared" si="6"/>
        <v>968.97935503922349</v>
      </c>
      <c r="J28" s="189">
        <f t="shared" si="6"/>
        <v>1214.7506733729019</v>
      </c>
      <c r="K28" s="189">
        <f t="shared" si="6"/>
        <v>571.02930896407929</v>
      </c>
      <c r="L28" s="189">
        <f t="shared" si="6"/>
        <v>304.54054182164623</v>
      </c>
      <c r="M28" s="189">
        <f t="shared" si="6"/>
        <v>466.69546835855181</v>
      </c>
      <c r="N28" s="189">
        <f t="shared" si="6"/>
        <v>403.94265596695163</v>
      </c>
      <c r="O28" s="189">
        <f t="shared" si="6"/>
        <v>114.43675621124203</v>
      </c>
      <c r="P28" s="189">
        <f t="shared" si="6"/>
        <v>179.6012169952412</v>
      </c>
      <c r="Q28" s="189">
        <f t="shared" si="6"/>
        <v>281.71297895538487</v>
      </c>
    </row>
    <row r="29" spans="1:17" x14ac:dyDescent="0.25">
      <c r="A29" s="108" t="s">
        <v>175</v>
      </c>
      <c r="B29" s="118">
        <f t="shared" ref="B29:Q29" si="7">B17-B12</f>
        <v>10.585659265916362</v>
      </c>
      <c r="C29" s="118">
        <f t="shared" si="7"/>
        <v>11.141641400375406</v>
      </c>
      <c r="D29" s="118">
        <f t="shared" si="7"/>
        <v>9.8728162818890439</v>
      </c>
      <c r="E29" s="118">
        <f t="shared" si="7"/>
        <v>15.529460066974536</v>
      </c>
      <c r="F29" s="118">
        <f t="shared" si="7"/>
        <v>10.382795809300546</v>
      </c>
      <c r="G29" s="118">
        <f t="shared" si="7"/>
        <v>8.7042941356315566</v>
      </c>
      <c r="H29" s="118">
        <f t="shared" si="7"/>
        <v>20.316343457878759</v>
      </c>
      <c r="I29" s="118">
        <f t="shared" si="7"/>
        <v>11.435431484181009</v>
      </c>
      <c r="J29" s="118">
        <f t="shared" si="7"/>
        <v>14.626450593228043</v>
      </c>
      <c r="K29" s="118">
        <f t="shared" si="7"/>
        <v>10.102868587867135</v>
      </c>
      <c r="L29" s="118">
        <f t="shared" si="7"/>
        <v>10.665113528532771</v>
      </c>
      <c r="M29" s="118">
        <f t="shared" si="7"/>
        <v>54.806642202302385</v>
      </c>
      <c r="N29" s="118">
        <f t="shared" si="7"/>
        <v>25.865296019952893</v>
      </c>
      <c r="O29" s="118">
        <f t="shared" si="7"/>
        <v>18.003317575021441</v>
      </c>
      <c r="P29" s="118">
        <f t="shared" si="7"/>
        <v>23.753249156882845</v>
      </c>
      <c r="Q29" s="118">
        <f t="shared" si="7"/>
        <v>36.84284679164017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3149.7260181941438</v>
      </c>
      <c r="C32" s="38">
        <v>3136.72426</v>
      </c>
      <c r="D32" s="38">
        <v>3142.7949499999995</v>
      </c>
      <c r="E32" s="38">
        <v>3197.4289600000002</v>
      </c>
      <c r="F32" s="38">
        <v>3143.90951</v>
      </c>
      <c r="G32" s="38">
        <v>3299.6966104867515</v>
      </c>
      <c r="H32" s="38">
        <v>3318.5477999999998</v>
      </c>
      <c r="I32" s="38">
        <v>3488.4258099999997</v>
      </c>
      <c r="J32" s="38">
        <v>3268.7614100000001</v>
      </c>
      <c r="K32" s="38">
        <v>3020.5621600000004</v>
      </c>
      <c r="L32" s="38">
        <v>3033.3445477587416</v>
      </c>
      <c r="M32" s="38">
        <v>2861.3019273167974</v>
      </c>
      <c r="N32" s="38">
        <v>2772.1670533953256</v>
      </c>
      <c r="O32" s="38">
        <v>3011.9134689724474</v>
      </c>
      <c r="P32" s="38">
        <v>2892.793843557567</v>
      </c>
      <c r="Q32" s="38">
        <v>2946.8934496345996</v>
      </c>
    </row>
    <row r="33" spans="1:17" x14ac:dyDescent="0.25">
      <c r="A33" s="55" t="s">
        <v>33</v>
      </c>
      <c r="B33" s="54">
        <v>1.361414854329889</v>
      </c>
      <c r="C33" s="54">
        <v>1.40002</v>
      </c>
      <c r="D33" s="54">
        <v>0</v>
      </c>
      <c r="E33" s="54">
        <v>0</v>
      </c>
      <c r="F33" s="54">
        <v>6.6997900000000072</v>
      </c>
      <c r="G33" s="54">
        <v>3.5345996585937538</v>
      </c>
      <c r="H33" s="54">
        <v>2.8990699999999663</v>
      </c>
      <c r="I33" s="54">
        <v>0</v>
      </c>
      <c r="J33" s="54">
        <v>0</v>
      </c>
      <c r="K33" s="54">
        <v>1.89971</v>
      </c>
      <c r="L33" s="54">
        <v>0</v>
      </c>
      <c r="M33" s="54">
        <v>0</v>
      </c>
      <c r="N33" s="54">
        <v>0.66876915375167945</v>
      </c>
      <c r="O33" s="54">
        <v>0</v>
      </c>
      <c r="P33" s="54">
        <v>0</v>
      </c>
      <c r="Q33" s="54">
        <v>0</v>
      </c>
    </row>
    <row r="34" spans="1:17" x14ac:dyDescent="0.25">
      <c r="A34" s="52" t="s">
        <v>32</v>
      </c>
      <c r="B34" s="51">
        <v>244.67466108197317</v>
      </c>
      <c r="C34" s="51">
        <v>192.14800999999997</v>
      </c>
      <c r="D34" s="51">
        <v>158.15979999999999</v>
      </c>
      <c r="E34" s="51">
        <v>121.88946</v>
      </c>
      <c r="F34" s="51">
        <v>126.20045999999999</v>
      </c>
      <c r="G34" s="51">
        <v>147.8001089084708</v>
      </c>
      <c r="H34" s="51">
        <v>131.23389</v>
      </c>
      <c r="I34" s="51">
        <v>111.8412</v>
      </c>
      <c r="J34" s="51">
        <v>60.699809999999999</v>
      </c>
      <c r="K34" s="51">
        <v>134.44996</v>
      </c>
      <c r="L34" s="51">
        <v>121.3117183666857</v>
      </c>
      <c r="M34" s="51">
        <v>149.87785140411759</v>
      </c>
      <c r="N34" s="51">
        <v>165.45076151055099</v>
      </c>
      <c r="O34" s="51">
        <v>178.48955397817323</v>
      </c>
      <c r="P34" s="51">
        <v>208.14622384649965</v>
      </c>
      <c r="Q34" s="51">
        <v>259.62601770774</v>
      </c>
    </row>
    <row r="35" spans="1:17" x14ac:dyDescent="0.25">
      <c r="A35" s="53" t="s">
        <v>31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95.586410010369406</v>
      </c>
      <c r="C36" s="51">
        <v>0</v>
      </c>
      <c r="D36" s="51">
        <v>24.149469999999987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125.25756000000001</v>
      </c>
      <c r="L36" s="51">
        <v>113.16692622644638</v>
      </c>
      <c r="M36" s="51">
        <v>141.73299354093422</v>
      </c>
      <c r="N36" s="51">
        <v>146.1263961159695</v>
      </c>
      <c r="O36" s="51">
        <v>157.11190531035641</v>
      </c>
      <c r="P36" s="51">
        <v>186.7767212458333</v>
      </c>
      <c r="Q36" s="51">
        <v>236.2194473217676</v>
      </c>
    </row>
    <row r="37" spans="1:17" x14ac:dyDescent="0.25">
      <c r="A37" s="53" t="s">
        <v>76</v>
      </c>
      <c r="B37" s="51">
        <v>14.234841759472777</v>
      </c>
      <c r="C37" s="51">
        <v>16.30397</v>
      </c>
      <c r="D37" s="51">
        <v>12.20637</v>
      </c>
      <c r="E37" s="51">
        <v>8.1074300000000008</v>
      </c>
      <c r="F37" s="51">
        <v>15.295680000000001</v>
      </c>
      <c r="G37" s="51">
        <v>25.43920811485993</v>
      </c>
      <c r="H37" s="51">
        <v>19.319479999999999</v>
      </c>
      <c r="I37" s="51">
        <v>15.30438</v>
      </c>
      <c r="J37" s="51">
        <v>8.1144599999999993</v>
      </c>
      <c r="K37" s="51">
        <v>9.1923999999999992</v>
      </c>
      <c r="L37" s="51">
        <v>8.1447921402393231</v>
      </c>
      <c r="M37" s="51">
        <v>8.1448578631833808</v>
      </c>
      <c r="N37" s="51">
        <v>19.324365394581495</v>
      </c>
      <c r="O37" s="51">
        <v>21.377648667816828</v>
      </c>
      <c r="P37" s="51">
        <v>21.369502600666344</v>
      </c>
      <c r="Q37" s="51">
        <v>23.406570385972422</v>
      </c>
    </row>
    <row r="38" spans="1:17" x14ac:dyDescent="0.25">
      <c r="A38" s="53" t="s">
        <v>29</v>
      </c>
      <c r="B38" s="51">
        <v>132.79932704313276</v>
      </c>
      <c r="C38" s="51">
        <v>174.84397000000001</v>
      </c>
      <c r="D38" s="51">
        <v>118.46863999999999</v>
      </c>
      <c r="E38" s="51">
        <v>112.78145000000001</v>
      </c>
      <c r="F38" s="51">
        <v>109.88840999999999</v>
      </c>
      <c r="G38" s="51">
        <v>121.33385904256184</v>
      </c>
      <c r="H38" s="51">
        <v>110.863</v>
      </c>
      <c r="I38" s="51">
        <v>96.536820000000006</v>
      </c>
      <c r="J38" s="51">
        <v>52.585349999999998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</row>
    <row r="39" spans="1:17" x14ac:dyDescent="0.25">
      <c r="A39" s="53" t="s">
        <v>28</v>
      </c>
      <c r="B39" s="51">
        <v>2.0540822689982408</v>
      </c>
      <c r="C39" s="51">
        <v>1.0000699999999787</v>
      </c>
      <c r="D39" s="51">
        <v>3.335319999999995</v>
      </c>
      <c r="E39" s="51">
        <v>1.0005799999999998</v>
      </c>
      <c r="F39" s="51">
        <v>1.0163699999999931</v>
      </c>
      <c r="G39" s="51">
        <v>1.0270417510490359</v>
      </c>
      <c r="H39" s="51">
        <v>1.0514099999999906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2" t="s">
        <v>27</v>
      </c>
      <c r="B40" s="51">
        <v>1607.4454043652145</v>
      </c>
      <c r="C40" s="51">
        <v>1673.89336</v>
      </c>
      <c r="D40" s="51">
        <v>1719.8315399999999</v>
      </c>
      <c r="E40" s="51">
        <v>1782.2966200000001</v>
      </c>
      <c r="F40" s="51">
        <v>1723.7438500000001</v>
      </c>
      <c r="G40" s="51">
        <v>1828.8382737230702</v>
      </c>
      <c r="H40" s="51">
        <v>1926.8517099999999</v>
      </c>
      <c r="I40" s="51">
        <v>2001.3809699999999</v>
      </c>
      <c r="J40" s="51">
        <v>1862.9726800000001</v>
      </c>
      <c r="K40" s="51">
        <v>1746.4246700000001</v>
      </c>
      <c r="L40" s="51">
        <v>1261.032488945347</v>
      </c>
      <c r="M40" s="51">
        <v>1183.1741388049988</v>
      </c>
      <c r="N40" s="51">
        <v>1222.9936621794616</v>
      </c>
      <c r="O40" s="51">
        <v>1279.448083734391</v>
      </c>
      <c r="P40" s="51">
        <v>1164.6472082786245</v>
      </c>
      <c r="Q40" s="51">
        <v>1180.0529227232928</v>
      </c>
    </row>
    <row r="41" spans="1:17" x14ac:dyDescent="0.25">
      <c r="A41" s="53" t="s">
        <v>66</v>
      </c>
      <c r="B41" s="51">
        <v>1607.4454043652145</v>
      </c>
      <c r="C41" s="51">
        <v>1673.89336</v>
      </c>
      <c r="D41" s="51">
        <v>1719.8315399999999</v>
      </c>
      <c r="E41" s="51">
        <v>1782.2966200000001</v>
      </c>
      <c r="F41" s="51">
        <v>1723.7438500000001</v>
      </c>
      <c r="G41" s="51">
        <v>1828.8382737230702</v>
      </c>
      <c r="H41" s="51">
        <v>1926.8517099999999</v>
      </c>
      <c r="I41" s="51">
        <v>2001.3809699999999</v>
      </c>
      <c r="J41" s="51">
        <v>1862.9726800000001</v>
      </c>
      <c r="K41" s="51">
        <v>1746.4246700000001</v>
      </c>
      <c r="L41" s="51">
        <v>1261.032488945347</v>
      </c>
      <c r="M41" s="51">
        <v>1183.1741388049988</v>
      </c>
      <c r="N41" s="51">
        <v>1222.9936621794616</v>
      </c>
      <c r="O41" s="51">
        <v>1279.448083734391</v>
      </c>
      <c r="P41" s="51">
        <v>1164.6472082786245</v>
      </c>
      <c r="Q41" s="51">
        <v>1180.0529227232928</v>
      </c>
    </row>
    <row r="42" spans="1:17" x14ac:dyDescent="0.25">
      <c r="A42" s="53" t="s">
        <v>25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4.0176700000000665</v>
      </c>
      <c r="L43" s="51">
        <v>4.0124932898378347</v>
      </c>
      <c r="M43" s="51">
        <v>4.0364168739924935</v>
      </c>
      <c r="N43" s="51">
        <v>3.9648109759747419</v>
      </c>
      <c r="O43" s="51">
        <v>25.150102159940111</v>
      </c>
      <c r="P43" s="51">
        <v>18.868905338980703</v>
      </c>
      <c r="Q43" s="51">
        <v>9.8164569778814155</v>
      </c>
    </row>
    <row r="44" spans="1:17" x14ac:dyDescent="0.25">
      <c r="A44" s="53" t="s">
        <v>23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4.0176700000000665</v>
      </c>
      <c r="L44" s="51">
        <v>4.0124932898378347</v>
      </c>
      <c r="M44" s="51">
        <v>4.0364168739924935</v>
      </c>
      <c r="N44" s="51">
        <v>3.9648109759747419</v>
      </c>
      <c r="O44" s="51">
        <v>25.150102159940111</v>
      </c>
      <c r="P44" s="51">
        <v>18.868905338980703</v>
      </c>
      <c r="Q44" s="51">
        <v>9.8164569778814155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17.674621785167325</v>
      </c>
      <c r="H45" s="51">
        <v>4.5916599999999992</v>
      </c>
      <c r="I45" s="51">
        <v>0.4818399999999996</v>
      </c>
      <c r="J45" s="51">
        <v>1.9997899999999991</v>
      </c>
      <c r="K45" s="51">
        <v>8.3659299999999952</v>
      </c>
      <c r="L45" s="51">
        <v>4.800810493066737</v>
      </c>
      <c r="M45" s="51">
        <v>1.4330823256548069</v>
      </c>
      <c r="N45" s="51">
        <v>2.699074813935912</v>
      </c>
      <c r="O45" s="51">
        <v>7.6190566378342197</v>
      </c>
      <c r="P45" s="51">
        <v>6.3295671242576947</v>
      </c>
      <c r="Q45" s="51">
        <v>4.7771343255327388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5.8979000000000008</v>
      </c>
      <c r="J46" s="51">
        <v>9.2984699999999982</v>
      </c>
      <c r="K46" s="51">
        <v>9.63626</v>
      </c>
      <c r="L46" s="51">
        <v>10.461464321133972</v>
      </c>
      <c r="M46" s="51">
        <v>1.8815125353738029</v>
      </c>
      <c r="N46" s="51">
        <v>0.23887318037964178</v>
      </c>
      <c r="O46" s="51">
        <v>7.1652707091175216E-2</v>
      </c>
      <c r="P46" s="51">
        <v>0.43115804154114035</v>
      </c>
      <c r="Q46" s="51">
        <v>0.47876550445012772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137.1698731451917</v>
      </c>
      <c r="C49" s="51">
        <v>135.21489</v>
      </c>
      <c r="D49" s="51">
        <v>131.79232999999999</v>
      </c>
      <c r="E49" s="51">
        <v>129.28870000000001</v>
      </c>
      <c r="F49" s="51">
        <v>128.73644999999999</v>
      </c>
      <c r="G49" s="51">
        <v>118.10988765789516</v>
      </c>
      <c r="H49" s="51">
        <v>241.25058000000001</v>
      </c>
      <c r="I49" s="51">
        <v>235.93800000000005</v>
      </c>
      <c r="J49" s="51">
        <v>282.91497000000004</v>
      </c>
      <c r="K49" s="51">
        <v>369.48676999999998</v>
      </c>
      <c r="L49" s="51">
        <v>470.93277672941787</v>
      </c>
      <c r="M49" s="51">
        <v>417.78975355954657</v>
      </c>
      <c r="N49" s="51">
        <v>399.63740237449861</v>
      </c>
      <c r="O49" s="51">
        <v>423.11473369745869</v>
      </c>
      <c r="P49" s="51">
        <v>384.20784459065328</v>
      </c>
      <c r="Q49" s="51">
        <v>360.05892129880323</v>
      </c>
    </row>
    <row r="50" spans="1:17" x14ac:dyDescent="0.25">
      <c r="A50" s="63" t="s">
        <v>21</v>
      </c>
      <c r="B50" s="62">
        <v>1159.0746647474348</v>
      </c>
      <c r="C50" s="62">
        <v>1134.06798</v>
      </c>
      <c r="D50" s="62">
        <v>1133.0112799999999</v>
      </c>
      <c r="E50" s="62">
        <v>1163.95418</v>
      </c>
      <c r="F50" s="62">
        <v>1158.5289600000001</v>
      </c>
      <c r="G50" s="62">
        <v>1183.7391187535541</v>
      </c>
      <c r="H50" s="62">
        <v>1011.7208900000001</v>
      </c>
      <c r="I50" s="62">
        <v>1132.8859</v>
      </c>
      <c r="J50" s="62">
        <v>1050.8756900000001</v>
      </c>
      <c r="K50" s="62">
        <v>746.28119000000004</v>
      </c>
      <c r="L50" s="62">
        <v>1160.7927956132526</v>
      </c>
      <c r="M50" s="62">
        <v>1103.1091718131133</v>
      </c>
      <c r="N50" s="62">
        <v>976.51369920677257</v>
      </c>
      <c r="O50" s="62">
        <v>1098.0202860575589</v>
      </c>
      <c r="P50" s="62">
        <v>1110.1629363370103</v>
      </c>
      <c r="Q50" s="62">
        <v>1132.0832310968995</v>
      </c>
    </row>
    <row r="51" spans="1:17" x14ac:dyDescent="0.25">
      <c r="A51" s="191" t="s">
        <v>105</v>
      </c>
      <c r="B51" s="190">
        <f t="shared" ref="B51:Q51" si="8">SUM(B52:B54)</f>
        <v>3149.7260181941447</v>
      </c>
      <c r="C51" s="190">
        <f t="shared" si="8"/>
        <v>3136.72426</v>
      </c>
      <c r="D51" s="190">
        <f t="shared" si="8"/>
        <v>3142.7949499999995</v>
      </c>
      <c r="E51" s="190">
        <f t="shared" si="8"/>
        <v>3197.4289600000002</v>
      </c>
      <c r="F51" s="190">
        <f t="shared" si="8"/>
        <v>3143.90951</v>
      </c>
      <c r="G51" s="190">
        <f t="shared" si="8"/>
        <v>3299.6966104867515</v>
      </c>
      <c r="H51" s="190">
        <f t="shared" si="8"/>
        <v>3318.5477999999998</v>
      </c>
      <c r="I51" s="190">
        <f t="shared" si="8"/>
        <v>3488.4258099999993</v>
      </c>
      <c r="J51" s="190">
        <f t="shared" si="8"/>
        <v>3268.7614100000005</v>
      </c>
      <c r="K51" s="190">
        <f t="shared" si="8"/>
        <v>3020.5621599999999</v>
      </c>
      <c r="L51" s="190">
        <f t="shared" si="8"/>
        <v>3033.3445477587416</v>
      </c>
      <c r="M51" s="190">
        <f t="shared" si="8"/>
        <v>2861.3019273167979</v>
      </c>
      <c r="N51" s="190">
        <f t="shared" si="8"/>
        <v>2772.1670533953261</v>
      </c>
      <c r="O51" s="190">
        <f t="shared" si="8"/>
        <v>3011.9134689724474</v>
      </c>
      <c r="P51" s="190">
        <f t="shared" si="8"/>
        <v>2892.793843557567</v>
      </c>
      <c r="Q51" s="190">
        <f t="shared" si="8"/>
        <v>2946.8934496345996</v>
      </c>
    </row>
    <row r="52" spans="1:17" x14ac:dyDescent="0.25">
      <c r="A52" s="216" t="s">
        <v>41</v>
      </c>
      <c r="B52" s="220">
        <v>1576.5041872803044</v>
      </c>
      <c r="C52" s="220">
        <v>1572.9722917322497</v>
      </c>
      <c r="D52" s="220">
        <v>1678.7176727627946</v>
      </c>
      <c r="E52" s="220">
        <v>1804.1490272791357</v>
      </c>
      <c r="F52" s="220">
        <v>1760.3254605155078</v>
      </c>
      <c r="G52" s="220">
        <v>1837.5393188459936</v>
      </c>
      <c r="H52" s="220">
        <v>2250.6352058290281</v>
      </c>
      <c r="I52" s="220">
        <v>2705.2587514412376</v>
      </c>
      <c r="J52" s="220">
        <v>2773.0161127492593</v>
      </c>
      <c r="K52" s="220">
        <v>2293.3945558452883</v>
      </c>
      <c r="L52" s="220">
        <v>2310.0080895038868</v>
      </c>
      <c r="M52" s="220">
        <v>2219.672947831632</v>
      </c>
      <c r="N52" s="220">
        <v>2219.5571212611912</v>
      </c>
      <c r="O52" s="220">
        <v>2443.9514390157492</v>
      </c>
      <c r="P52" s="220">
        <v>2288.2485401439931</v>
      </c>
      <c r="Q52" s="220">
        <v>2351.6605035274029</v>
      </c>
    </row>
    <row r="53" spans="1:17" x14ac:dyDescent="0.25">
      <c r="A53" s="179" t="s">
        <v>40</v>
      </c>
      <c r="B53" s="219">
        <v>1536.9644386827088</v>
      </c>
      <c r="C53" s="219">
        <v>1524.0296788870858</v>
      </c>
      <c r="D53" s="219">
        <v>1418.967438571734</v>
      </c>
      <c r="E53" s="219">
        <v>1346.5865809716404</v>
      </c>
      <c r="F53" s="219">
        <v>1339.0622522822259</v>
      </c>
      <c r="G53" s="219">
        <v>1410.8978587166559</v>
      </c>
      <c r="H53" s="219">
        <v>1024.7802457698508</v>
      </c>
      <c r="I53" s="219">
        <v>738.37546904998783</v>
      </c>
      <c r="J53" s="219">
        <v>453.35423147164386</v>
      </c>
      <c r="K53" s="219">
        <v>685.95284016142398</v>
      </c>
      <c r="L53" s="219">
        <v>676.09459602261802</v>
      </c>
      <c r="M53" s="219">
        <v>604.994250983087</v>
      </c>
      <c r="N53" s="219">
        <v>512.63159409245225</v>
      </c>
      <c r="O53" s="219">
        <v>520.17603096340235</v>
      </c>
      <c r="P53" s="219">
        <v>562.00548231787684</v>
      </c>
      <c r="Q53" s="219">
        <v>558.27164805175323</v>
      </c>
    </row>
    <row r="54" spans="1:17" x14ac:dyDescent="0.25">
      <c r="A54" s="119" t="s">
        <v>39</v>
      </c>
      <c r="B54" s="218">
        <v>36.257392231131085</v>
      </c>
      <c r="C54" s="218">
        <v>39.722289380664776</v>
      </c>
      <c r="D54" s="218">
        <v>45.109838665471003</v>
      </c>
      <c r="E54" s="218">
        <v>46.693351749224135</v>
      </c>
      <c r="F54" s="218">
        <v>44.521797202266015</v>
      </c>
      <c r="G54" s="218">
        <v>51.259432924101851</v>
      </c>
      <c r="H54" s="218">
        <v>43.1323484011209</v>
      </c>
      <c r="I54" s="218">
        <v>44.791589508774031</v>
      </c>
      <c r="J54" s="218">
        <v>42.391065779097509</v>
      </c>
      <c r="K54" s="218">
        <v>41.214763993287555</v>
      </c>
      <c r="L54" s="218">
        <v>47.241862232236592</v>
      </c>
      <c r="M54" s="218">
        <v>36.634728502078801</v>
      </c>
      <c r="N54" s="218">
        <v>39.978338041682392</v>
      </c>
      <c r="O54" s="218">
        <v>47.785998993295756</v>
      </c>
      <c r="P54" s="218">
        <v>42.539821095697185</v>
      </c>
      <c r="Q54" s="218">
        <v>36.961298055443294</v>
      </c>
    </row>
    <row r="55" spans="1:17" x14ac:dyDescent="0.25">
      <c r="B55" s="13"/>
    </row>
    <row r="56" spans="1:17" x14ac:dyDescent="0.25">
      <c r="A56" s="31" t="s">
        <v>174</v>
      </c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</row>
    <row r="57" spans="1:17" x14ac:dyDescent="0.25">
      <c r="A57" s="50" t="s">
        <v>69</v>
      </c>
      <c r="B57" s="38">
        <v>6438.9251732915645</v>
      </c>
      <c r="C57" s="38">
        <v>6325.2918499999996</v>
      </c>
      <c r="D57" s="38">
        <v>6310.312480000006</v>
      </c>
      <c r="E57" s="38">
        <v>6313.4920599999996</v>
      </c>
      <c r="F57" s="38">
        <v>6668.4904699999906</v>
      </c>
      <c r="G57" s="38">
        <v>7007.0430510806318</v>
      </c>
      <c r="H57" s="38">
        <v>6474.7514799999981</v>
      </c>
      <c r="I57" s="38">
        <v>6554.2374499999933</v>
      </c>
      <c r="J57" s="38">
        <v>7468.508079999996</v>
      </c>
      <c r="K57" s="38">
        <v>6859.8886300000058</v>
      </c>
      <c r="L57" s="38">
        <v>7526.4176807514268</v>
      </c>
      <c r="M57" s="38">
        <v>7197.9921555543087</v>
      </c>
      <c r="N57" s="38">
        <v>7462.7908072334112</v>
      </c>
      <c r="O57" s="38">
        <v>8284.2408400462919</v>
      </c>
      <c r="P57" s="38">
        <v>8869.5817732978339</v>
      </c>
      <c r="Q57" s="38">
        <v>8817.7817695376252</v>
      </c>
    </row>
    <row r="58" spans="1:17" x14ac:dyDescent="0.25">
      <c r="A58" s="55" t="s">
        <v>33</v>
      </c>
      <c r="B58" s="54">
        <v>151.28507242822798</v>
      </c>
      <c r="C58" s="54">
        <v>165.70453000000001</v>
      </c>
      <c r="D58" s="54">
        <v>148.29980000000597</v>
      </c>
      <c r="E58" s="54">
        <v>140.49970999999999</v>
      </c>
      <c r="F58" s="54">
        <v>164.79413999999124</v>
      </c>
      <c r="G58" s="54">
        <v>167.48124505267418</v>
      </c>
      <c r="H58" s="54">
        <v>167.79944999999839</v>
      </c>
      <c r="I58" s="54">
        <v>180.70700999999303</v>
      </c>
      <c r="J58" s="54">
        <v>197.89954999999696</v>
      </c>
      <c r="K58" s="54">
        <v>167.19025000000804</v>
      </c>
      <c r="L58" s="54">
        <v>171.08540648115951</v>
      </c>
      <c r="M58" s="54">
        <v>156.68057544871229</v>
      </c>
      <c r="N58" s="54">
        <v>165.68730573340088</v>
      </c>
      <c r="O58" s="54">
        <v>171.99052574203751</v>
      </c>
      <c r="P58" s="54">
        <v>214.31384514211845</v>
      </c>
      <c r="Q58" s="54">
        <v>214.31630657683948</v>
      </c>
    </row>
    <row r="59" spans="1:17" x14ac:dyDescent="0.25">
      <c r="A59" s="52" t="s">
        <v>32</v>
      </c>
      <c r="B59" s="51">
        <v>5471.3879630486736</v>
      </c>
      <c r="C59" s="51">
        <v>5537.3883500000002</v>
      </c>
      <c r="D59" s="51">
        <v>5494.8195300000007</v>
      </c>
      <c r="E59" s="51">
        <v>5356.5905599999996</v>
      </c>
      <c r="F59" s="51">
        <v>5630.6983599999994</v>
      </c>
      <c r="G59" s="51">
        <v>5907.8524712975577</v>
      </c>
      <c r="H59" s="51">
        <v>5418.8438500000002</v>
      </c>
      <c r="I59" s="51">
        <v>5368.62255</v>
      </c>
      <c r="J59" s="51">
        <v>6326.2132699999993</v>
      </c>
      <c r="K59" s="51">
        <v>5890.2956699999995</v>
      </c>
      <c r="L59" s="51">
        <v>6372.2441457702516</v>
      </c>
      <c r="M59" s="51">
        <v>6052.2757970163848</v>
      </c>
      <c r="N59" s="51">
        <v>6379.0033398920605</v>
      </c>
      <c r="O59" s="51">
        <v>7174.0903720500964</v>
      </c>
      <c r="P59" s="51">
        <v>7793.8025080026546</v>
      </c>
      <c r="Q59" s="51">
        <v>7615.9797560578918</v>
      </c>
    </row>
    <row r="60" spans="1:17" x14ac:dyDescent="0.25">
      <c r="A60" s="53" t="s">
        <v>31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</row>
    <row r="61" spans="1:17" x14ac:dyDescent="0.25">
      <c r="A61" s="53" t="s">
        <v>30</v>
      </c>
      <c r="B61" s="51">
        <v>212.04700087471866</v>
      </c>
      <c r="C61" s="51">
        <v>314.19709999999998</v>
      </c>
      <c r="D61" s="51">
        <v>182.39739000000003</v>
      </c>
      <c r="E61" s="51">
        <v>177.99695999999997</v>
      </c>
      <c r="F61" s="51">
        <v>113.19966000000002</v>
      </c>
      <c r="G61" s="51">
        <v>115.36232809795325</v>
      </c>
      <c r="H61" s="51">
        <v>172.45445000000001</v>
      </c>
      <c r="I61" s="51">
        <v>335.10676999999998</v>
      </c>
      <c r="J61" s="51">
        <v>437.30244999999996</v>
      </c>
      <c r="K61" s="51">
        <v>1077.7997599999999</v>
      </c>
      <c r="L61" s="51">
        <v>970.14476909016923</v>
      </c>
      <c r="M61" s="51">
        <v>1210.7560503081752</v>
      </c>
      <c r="N61" s="51">
        <v>1254.705567915802</v>
      </c>
      <c r="O61" s="51">
        <v>1345.8944259400046</v>
      </c>
      <c r="P61" s="51">
        <v>1600.7933485010399</v>
      </c>
      <c r="Q61" s="51">
        <v>2020.4916250379492</v>
      </c>
    </row>
    <row r="62" spans="1:17" x14ac:dyDescent="0.25">
      <c r="A62" s="53" t="s">
        <v>76</v>
      </c>
      <c r="B62" s="51">
        <v>0</v>
      </c>
      <c r="C62" s="51">
        <v>0</v>
      </c>
      <c r="D62" s="51">
        <v>0</v>
      </c>
      <c r="E62" s="51">
        <v>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0</v>
      </c>
      <c r="L62" s="51">
        <v>0</v>
      </c>
      <c r="M62" s="51">
        <v>0</v>
      </c>
      <c r="N62" s="51">
        <v>0</v>
      </c>
      <c r="O62" s="51">
        <v>0</v>
      </c>
      <c r="P62" s="51">
        <v>0</v>
      </c>
      <c r="Q62" s="51">
        <v>0</v>
      </c>
    </row>
    <row r="63" spans="1:17" x14ac:dyDescent="0.25">
      <c r="A63" s="53" t="s">
        <v>29</v>
      </c>
      <c r="B63" s="51">
        <v>21.973760414361777</v>
      </c>
      <c r="C63" s="51">
        <v>28.702129999999897</v>
      </c>
      <c r="D63" s="51">
        <v>19.099359999999933</v>
      </c>
      <c r="E63" s="51">
        <v>18.198329999999942</v>
      </c>
      <c r="F63" s="51">
        <v>18.198100000000068</v>
      </c>
      <c r="G63" s="51">
        <v>17.196852312941701</v>
      </c>
      <c r="H63" s="51">
        <v>18.199349999999868</v>
      </c>
      <c r="I63" s="51">
        <v>14.300489999999968</v>
      </c>
      <c r="J63" s="51">
        <v>5.7000299999999697</v>
      </c>
      <c r="K63" s="51">
        <v>43.000299999999925</v>
      </c>
      <c r="L63" s="51">
        <v>65.921502378915875</v>
      </c>
      <c r="M63" s="51">
        <v>40.126324340630617</v>
      </c>
      <c r="N63" s="51">
        <v>49.679924733938577</v>
      </c>
      <c r="O63" s="51">
        <v>41.080954731737499</v>
      </c>
      <c r="P63" s="51">
        <v>26.75083094929294</v>
      </c>
      <c r="Q63" s="51">
        <v>22.929183921709438</v>
      </c>
    </row>
    <row r="64" spans="1:17" x14ac:dyDescent="0.25">
      <c r="A64" s="53" t="s">
        <v>28</v>
      </c>
      <c r="B64" s="51">
        <v>911.77033195903459</v>
      </c>
      <c r="C64" s="51">
        <v>1070.6999999999998</v>
      </c>
      <c r="D64" s="51">
        <v>1057.1000000000004</v>
      </c>
      <c r="E64" s="51">
        <v>1121.6999999999994</v>
      </c>
      <c r="F64" s="51">
        <v>1069.6999999999989</v>
      </c>
      <c r="G64" s="51">
        <v>1080.8252702866375</v>
      </c>
      <c r="H64" s="51">
        <v>1279.8999800000001</v>
      </c>
      <c r="I64" s="51">
        <v>1219.1038400000002</v>
      </c>
      <c r="J64" s="51">
        <v>1167.8000199999997</v>
      </c>
      <c r="K64" s="51">
        <v>985.10005000000001</v>
      </c>
      <c r="L64" s="51">
        <v>980.10414122523889</v>
      </c>
      <c r="M64" s="51">
        <v>947.66890499680903</v>
      </c>
      <c r="N64" s="51">
        <v>928.72839046497211</v>
      </c>
      <c r="O64" s="51">
        <v>1126.276568762436</v>
      </c>
      <c r="P64" s="51">
        <v>1195.3999073026434</v>
      </c>
      <c r="Q64" s="51">
        <v>1097.7357358119207</v>
      </c>
    </row>
    <row r="65" spans="1:17" x14ac:dyDescent="0.25">
      <c r="A65" s="53" t="s">
        <v>67</v>
      </c>
      <c r="B65" s="51">
        <v>4325.5968698005581</v>
      </c>
      <c r="C65" s="51">
        <v>4123.7891200000004</v>
      </c>
      <c r="D65" s="51">
        <v>4236.2227800000001</v>
      </c>
      <c r="E65" s="51">
        <v>4038.6952699999997</v>
      </c>
      <c r="F65" s="51">
        <v>4429.6005999999998</v>
      </c>
      <c r="G65" s="51">
        <v>4694.4680206000248</v>
      </c>
      <c r="H65" s="51">
        <v>3948.29007</v>
      </c>
      <c r="I65" s="51">
        <v>3800.1114499999999</v>
      </c>
      <c r="J65" s="51">
        <v>4715.4107699999995</v>
      </c>
      <c r="K65" s="51">
        <v>3784.3955599999999</v>
      </c>
      <c r="L65" s="51">
        <v>4356.0737330759275</v>
      </c>
      <c r="M65" s="51">
        <v>3853.7245173707697</v>
      </c>
      <c r="N65" s="51">
        <v>4145.8894567773477</v>
      </c>
      <c r="O65" s="51">
        <v>4660.8384226159187</v>
      </c>
      <c r="P65" s="51">
        <v>4970.858421249678</v>
      </c>
      <c r="Q65" s="51">
        <v>4474.8232112863125</v>
      </c>
    </row>
    <row r="66" spans="1:17" x14ac:dyDescent="0.25">
      <c r="A66" s="52" t="s">
        <v>27</v>
      </c>
      <c r="B66" s="51">
        <v>816.252137814663</v>
      </c>
      <c r="C66" s="51">
        <v>622.19896999999946</v>
      </c>
      <c r="D66" s="51">
        <v>667.19314999999915</v>
      </c>
      <c r="E66" s="51">
        <v>816.40178999999989</v>
      </c>
      <c r="F66" s="51">
        <v>872.99797000000035</v>
      </c>
      <c r="G66" s="51">
        <v>931.70933473039986</v>
      </c>
      <c r="H66" s="51">
        <v>888.10817999999927</v>
      </c>
      <c r="I66" s="51">
        <v>1004.9078900000004</v>
      </c>
      <c r="J66" s="51">
        <v>944.39525999999933</v>
      </c>
      <c r="K66" s="51">
        <v>802.40270999999848</v>
      </c>
      <c r="L66" s="51">
        <v>983.08812850001596</v>
      </c>
      <c r="M66" s="51">
        <v>989.03578308921169</v>
      </c>
      <c r="N66" s="51">
        <v>918.10016160795021</v>
      </c>
      <c r="O66" s="51">
        <v>938.15994225415852</v>
      </c>
      <c r="P66" s="51">
        <v>861.46542015306113</v>
      </c>
      <c r="Q66" s="51">
        <v>987.48570690289307</v>
      </c>
    </row>
    <row r="67" spans="1:17" x14ac:dyDescent="0.25">
      <c r="A67" s="53" t="s">
        <v>66</v>
      </c>
      <c r="B67" s="51">
        <v>816.252137814663</v>
      </c>
      <c r="C67" s="51">
        <v>622.19896999999946</v>
      </c>
      <c r="D67" s="51">
        <v>667.19314999999915</v>
      </c>
      <c r="E67" s="51">
        <v>816.40178999999989</v>
      </c>
      <c r="F67" s="51">
        <v>872.99797000000035</v>
      </c>
      <c r="G67" s="51">
        <v>931.70933473039986</v>
      </c>
      <c r="H67" s="51">
        <v>888.10817999999927</v>
      </c>
      <c r="I67" s="51">
        <v>1004.9078900000004</v>
      </c>
      <c r="J67" s="51">
        <v>944.39525999999933</v>
      </c>
      <c r="K67" s="51">
        <v>802.40270999999848</v>
      </c>
      <c r="L67" s="51">
        <v>983.08812850001596</v>
      </c>
      <c r="M67" s="51">
        <v>989.03578308921169</v>
      </c>
      <c r="N67" s="51">
        <v>918.10016160795021</v>
      </c>
      <c r="O67" s="51">
        <v>938.15994225415852</v>
      </c>
      <c r="P67" s="51">
        <v>861.46542015306113</v>
      </c>
      <c r="Q67" s="51">
        <v>987.48570690289307</v>
      </c>
    </row>
    <row r="68" spans="1:17" x14ac:dyDescent="0.25">
      <c r="A68" s="53" t="s">
        <v>25</v>
      </c>
      <c r="B68" s="51">
        <v>0</v>
      </c>
      <c r="C68" s="51">
        <v>0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51">
        <v>0</v>
      </c>
      <c r="N68" s="51">
        <v>0</v>
      </c>
      <c r="O68" s="51">
        <v>0</v>
      </c>
      <c r="P68" s="51">
        <v>0</v>
      </c>
      <c r="Q68" s="51">
        <v>0</v>
      </c>
    </row>
    <row r="69" spans="1:17" x14ac:dyDescent="0.25">
      <c r="A69" s="52" t="s">
        <v>24</v>
      </c>
      <c r="B69" s="51">
        <v>0</v>
      </c>
      <c r="C69" s="51">
        <v>0</v>
      </c>
      <c r="D69" s="51">
        <v>0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</row>
    <row r="70" spans="1:17" x14ac:dyDescent="0.25">
      <c r="A70" s="191" t="s">
        <v>105</v>
      </c>
      <c r="B70" s="190">
        <f t="shared" ref="B70:Q70" si="9">SUM(B71:B73)</f>
        <v>6438.9251732915645</v>
      </c>
      <c r="C70" s="190">
        <f t="shared" si="9"/>
        <v>6325.2918499999996</v>
      </c>
      <c r="D70" s="190">
        <f t="shared" si="9"/>
        <v>6310.312480000006</v>
      </c>
      <c r="E70" s="190">
        <f t="shared" si="9"/>
        <v>6313.4920599999996</v>
      </c>
      <c r="F70" s="190">
        <f t="shared" si="9"/>
        <v>6668.4904699999906</v>
      </c>
      <c r="G70" s="190">
        <f t="shared" si="9"/>
        <v>7007.0430510806318</v>
      </c>
      <c r="H70" s="190">
        <f t="shared" si="9"/>
        <v>6474.7514799999981</v>
      </c>
      <c r="I70" s="190">
        <f t="shared" si="9"/>
        <v>6554.2374499999933</v>
      </c>
      <c r="J70" s="190">
        <f t="shared" si="9"/>
        <v>7468.508079999996</v>
      </c>
      <c r="K70" s="190">
        <f t="shared" si="9"/>
        <v>6859.8886300000058</v>
      </c>
      <c r="L70" s="190">
        <f t="shared" si="9"/>
        <v>7526.4176807514268</v>
      </c>
      <c r="M70" s="190">
        <f t="shared" si="9"/>
        <v>7197.9921555543087</v>
      </c>
      <c r="N70" s="190">
        <f t="shared" si="9"/>
        <v>7462.7908072334112</v>
      </c>
      <c r="O70" s="190">
        <f t="shared" si="9"/>
        <v>8284.2408400462919</v>
      </c>
      <c r="P70" s="190">
        <f t="shared" si="9"/>
        <v>8869.5817732978339</v>
      </c>
      <c r="Q70" s="190">
        <f t="shared" si="9"/>
        <v>8817.7817695376252</v>
      </c>
    </row>
    <row r="71" spans="1:17" x14ac:dyDescent="0.25">
      <c r="A71" s="216" t="str">
        <f>A52</f>
        <v>Basic chemicals</v>
      </c>
      <c r="B71" s="215">
        <v>6438.9251732915645</v>
      </c>
      <c r="C71" s="215">
        <v>6325.2918499999996</v>
      </c>
      <c r="D71" s="215">
        <v>6310.312480000006</v>
      </c>
      <c r="E71" s="215">
        <v>6313.4920599999996</v>
      </c>
      <c r="F71" s="215">
        <v>6668.4904699999906</v>
      </c>
      <c r="G71" s="215">
        <v>7007.0430510806318</v>
      </c>
      <c r="H71" s="215">
        <v>6474.7514799999981</v>
      </c>
      <c r="I71" s="215">
        <v>6554.2374499999933</v>
      </c>
      <c r="J71" s="215">
        <v>7468.508079999996</v>
      </c>
      <c r="K71" s="215">
        <v>6859.8886300000058</v>
      </c>
      <c r="L71" s="215">
        <v>7526.4176807514268</v>
      </c>
      <c r="M71" s="215">
        <v>7197.9921555543087</v>
      </c>
      <c r="N71" s="215">
        <v>7462.7908072334112</v>
      </c>
      <c r="O71" s="215">
        <v>8284.2408400462919</v>
      </c>
      <c r="P71" s="215">
        <v>8869.5817732978339</v>
      </c>
      <c r="Q71" s="215">
        <v>8817.7817695376252</v>
      </c>
    </row>
    <row r="72" spans="1:17" x14ac:dyDescent="0.25">
      <c r="A72" s="179" t="str">
        <f>A53</f>
        <v>Other chemicals</v>
      </c>
      <c r="B72" s="214">
        <v>0</v>
      </c>
      <c r="C72" s="214">
        <v>0</v>
      </c>
      <c r="D72" s="214">
        <v>0</v>
      </c>
      <c r="E72" s="214">
        <v>0</v>
      </c>
      <c r="F72" s="214">
        <v>0</v>
      </c>
      <c r="G72" s="214">
        <v>0</v>
      </c>
      <c r="H72" s="214">
        <v>0</v>
      </c>
      <c r="I72" s="214">
        <v>0</v>
      </c>
      <c r="J72" s="214">
        <v>0</v>
      </c>
      <c r="K72" s="214">
        <v>0</v>
      </c>
      <c r="L72" s="214">
        <v>0</v>
      </c>
      <c r="M72" s="214">
        <v>0</v>
      </c>
      <c r="N72" s="214">
        <v>0</v>
      </c>
      <c r="O72" s="214">
        <v>0</v>
      </c>
      <c r="P72" s="214">
        <v>0</v>
      </c>
      <c r="Q72" s="214">
        <v>0</v>
      </c>
    </row>
    <row r="73" spans="1:17" x14ac:dyDescent="0.25">
      <c r="A73" s="119" t="str">
        <f>A54</f>
        <v>Pharmaceutical products etc.</v>
      </c>
      <c r="B73" s="213">
        <v>0</v>
      </c>
      <c r="C73" s="213">
        <v>0</v>
      </c>
      <c r="D73" s="213">
        <v>0</v>
      </c>
      <c r="E73" s="213">
        <v>0</v>
      </c>
      <c r="F73" s="213">
        <v>0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>
        <v>0</v>
      </c>
      <c r="M73" s="213">
        <v>0</v>
      </c>
      <c r="N73" s="213">
        <v>0</v>
      </c>
      <c r="O73" s="213">
        <v>0</v>
      </c>
      <c r="P73" s="213">
        <v>0</v>
      </c>
      <c r="Q73" s="213">
        <v>0</v>
      </c>
    </row>
    <row r="74" spans="1:17" x14ac:dyDescent="0.25">
      <c r="B74" s="13"/>
    </row>
    <row r="75" spans="1:17" x14ac:dyDescent="0.25">
      <c r="A75" s="31" t="s">
        <v>63</v>
      </c>
      <c r="B75" s="70">
        <f t="shared" ref="B75:Q75" si="10">SUM(B76:B77)</f>
        <v>10931.797983900909</v>
      </c>
      <c r="C75" s="70">
        <f t="shared" si="10"/>
        <v>10611.593530487633</v>
      </c>
      <c r="D75" s="70">
        <f t="shared" si="10"/>
        <v>10132.89859382248</v>
      </c>
      <c r="E75" s="70">
        <f t="shared" si="10"/>
        <v>10902.363203686236</v>
      </c>
      <c r="F75" s="70">
        <f t="shared" si="10"/>
        <v>11103.14872363778</v>
      </c>
      <c r="G75" s="70">
        <f t="shared" si="10"/>
        <v>11703.379435449613</v>
      </c>
      <c r="H75" s="70">
        <f t="shared" si="10"/>
        <v>11329.581369894004</v>
      </c>
      <c r="I75" s="70">
        <f t="shared" si="10"/>
        <v>11313.366348462725</v>
      </c>
      <c r="J75" s="70">
        <f t="shared" si="10"/>
        <v>10705.083968358033</v>
      </c>
      <c r="K75" s="70">
        <f t="shared" si="10"/>
        <v>9944.4909314903853</v>
      </c>
      <c r="L75" s="70">
        <f t="shared" si="10"/>
        <v>9356.5982768472641</v>
      </c>
      <c r="M75" s="70">
        <f t="shared" si="10"/>
        <v>9445.7366519101106</v>
      </c>
      <c r="N75" s="70">
        <f t="shared" si="10"/>
        <v>9241.2359805477427</v>
      </c>
      <c r="O75" s="70">
        <f t="shared" si="10"/>
        <v>10233.037149970794</v>
      </c>
      <c r="P75" s="70">
        <f t="shared" si="10"/>
        <v>9968.3073145021735</v>
      </c>
      <c r="Q75" s="70">
        <f t="shared" si="10"/>
        <v>10503.652582877268</v>
      </c>
    </row>
    <row r="76" spans="1:17" x14ac:dyDescent="0.25">
      <c r="A76" s="55" t="s">
        <v>343</v>
      </c>
      <c r="B76" s="54">
        <v>4514.8784539009102</v>
      </c>
      <c r="C76" s="54">
        <v>4558.092630487633</v>
      </c>
      <c r="D76" s="54">
        <v>4537.6146038224797</v>
      </c>
      <c r="E76" s="54">
        <v>4579.891403686237</v>
      </c>
      <c r="F76" s="54">
        <v>4482.6857336377807</v>
      </c>
      <c r="G76" s="54">
        <v>4785.4677854496122</v>
      </c>
      <c r="H76" s="54">
        <v>4959.9766198940042</v>
      </c>
      <c r="I76" s="54">
        <v>5061.1494084627248</v>
      </c>
      <c r="J76" s="54">
        <v>4571.3221983580324</v>
      </c>
      <c r="K76" s="54">
        <v>4469.1810114903856</v>
      </c>
      <c r="L76" s="54">
        <v>3286.1475068472628</v>
      </c>
      <c r="M76" s="54">
        <v>3178.7422819101103</v>
      </c>
      <c r="N76" s="54">
        <v>3321.5564905477413</v>
      </c>
      <c r="O76" s="54">
        <v>3613.3919799707942</v>
      </c>
      <c r="P76" s="54">
        <v>3384.6293445021729</v>
      </c>
      <c r="Q76" s="54">
        <v>3518.572922877267</v>
      </c>
    </row>
    <row r="77" spans="1:17" x14ac:dyDescent="0.25">
      <c r="A77" s="52" t="s">
        <v>106</v>
      </c>
      <c r="B77" s="51">
        <v>6416.9195300000001</v>
      </c>
      <c r="C77" s="51">
        <v>6053.5009</v>
      </c>
      <c r="D77" s="51">
        <v>5595.2839899999999</v>
      </c>
      <c r="E77" s="51">
        <v>6322.4718000000003</v>
      </c>
      <c r="F77" s="51">
        <v>6620.46299</v>
      </c>
      <c r="G77" s="51">
        <v>6917.91165</v>
      </c>
      <c r="H77" s="51">
        <v>6369.6047500000004</v>
      </c>
      <c r="I77" s="51">
        <v>6252.2169400000002</v>
      </c>
      <c r="J77" s="51">
        <v>6133.7617700000001</v>
      </c>
      <c r="K77" s="51">
        <v>5475.3099199999997</v>
      </c>
      <c r="L77" s="51">
        <v>6070.4507700000004</v>
      </c>
      <c r="M77" s="51">
        <v>6266.9943700000003</v>
      </c>
      <c r="N77" s="51">
        <v>5919.6794900000004</v>
      </c>
      <c r="O77" s="51">
        <v>6619.6451699999998</v>
      </c>
      <c r="P77" s="51">
        <v>6583.6779699999997</v>
      </c>
      <c r="Q77" s="51">
        <v>6985.0796600000003</v>
      </c>
    </row>
    <row r="78" spans="1:17" x14ac:dyDescent="0.25">
      <c r="A78" s="50" t="s">
        <v>105</v>
      </c>
      <c r="B78" s="38">
        <f t="shared" ref="B78:Q78" si="11">SUM(B79:B81)</f>
        <v>10931.797983900909</v>
      </c>
      <c r="C78" s="38">
        <f t="shared" si="11"/>
        <v>10611.593530487635</v>
      </c>
      <c r="D78" s="38">
        <f t="shared" si="11"/>
        <v>10132.898593822478</v>
      </c>
      <c r="E78" s="38">
        <f t="shared" si="11"/>
        <v>10902.363203686238</v>
      </c>
      <c r="F78" s="38">
        <f t="shared" si="11"/>
        <v>11103.14872363778</v>
      </c>
      <c r="G78" s="38">
        <f t="shared" si="11"/>
        <v>11703.379435449613</v>
      </c>
      <c r="H78" s="38">
        <f t="shared" si="11"/>
        <v>11329.581369894004</v>
      </c>
      <c r="I78" s="38">
        <f t="shared" si="11"/>
        <v>11313.366348462725</v>
      </c>
      <c r="J78" s="38">
        <f t="shared" si="11"/>
        <v>10705.083968358033</v>
      </c>
      <c r="K78" s="38">
        <f t="shared" si="11"/>
        <v>9944.4909314903834</v>
      </c>
      <c r="L78" s="38">
        <f t="shared" si="11"/>
        <v>9356.5982768472622</v>
      </c>
      <c r="M78" s="38">
        <f t="shared" si="11"/>
        <v>9445.7366519101106</v>
      </c>
      <c r="N78" s="38">
        <f t="shared" si="11"/>
        <v>9241.2359805477427</v>
      </c>
      <c r="O78" s="38">
        <f t="shared" si="11"/>
        <v>10233.037149970794</v>
      </c>
      <c r="P78" s="38">
        <f t="shared" si="11"/>
        <v>9968.3073145021717</v>
      </c>
      <c r="Q78" s="38">
        <f t="shared" si="11"/>
        <v>10503.652582877266</v>
      </c>
    </row>
    <row r="79" spans="1:17" x14ac:dyDescent="0.25">
      <c r="A79" s="121" t="s">
        <v>41</v>
      </c>
      <c r="B79" s="120">
        <f>CHI_emi!B$5</f>
        <v>8922.1122592900883</v>
      </c>
      <c r="C79" s="120">
        <f>CHI_emi!C$5</f>
        <v>8601.1988405933553</v>
      </c>
      <c r="D79" s="120">
        <f>CHI_emi!D$5</f>
        <v>8273.0681649714843</v>
      </c>
      <c r="E79" s="120">
        <f>CHI_emi!E$5</f>
        <v>9187.564172227836</v>
      </c>
      <c r="F79" s="120">
        <f>CHI_emi!F$5</f>
        <v>9419.8415602752193</v>
      </c>
      <c r="G79" s="120">
        <f>CHI_emi!G$5</f>
        <v>9884.5738241337458</v>
      </c>
      <c r="H79" s="120">
        <f>CHI_emi!H$5</f>
        <v>9847.6578690922743</v>
      </c>
      <c r="I79" s="120">
        <f>CHI_emi!I$5</f>
        <v>10368.250160492822</v>
      </c>
      <c r="J79" s="120">
        <f>CHI_emi!J$5</f>
        <v>10144.411681240901</v>
      </c>
      <c r="K79" s="120">
        <f>CHI_emi!K$5</f>
        <v>8760.8398626348971</v>
      </c>
      <c r="L79" s="120">
        <f>CHI_emi!L$5</f>
        <v>8668.2906242148656</v>
      </c>
      <c r="M79" s="120">
        <f>CHI_emi!M$5</f>
        <v>8846.5113882018959</v>
      </c>
      <c r="N79" s="120">
        <f>CHI_emi!N$5</f>
        <v>8649.6179806896689</v>
      </c>
      <c r="O79" s="120">
        <f>CHI_emi!O$5</f>
        <v>9672.8833251285123</v>
      </c>
      <c r="P79" s="120">
        <f>CHI_emi!P$5</f>
        <v>9407.7276450655299</v>
      </c>
      <c r="Q79" s="120">
        <f>CHI_emi!Q$5</f>
        <v>9951.0239884585972</v>
      </c>
    </row>
    <row r="80" spans="1:17" x14ac:dyDescent="0.25">
      <c r="A80" s="179" t="s">
        <v>40</v>
      </c>
      <c r="B80" s="189">
        <f>CHI_emi!B$60</f>
        <v>1978.4206814050369</v>
      </c>
      <c r="C80" s="189">
        <f>CHI_emi!C$60</f>
        <v>1975.8553110018636</v>
      </c>
      <c r="D80" s="189">
        <f>CHI_emi!D$60</f>
        <v>1821.0107806668557</v>
      </c>
      <c r="E80" s="189">
        <f>CHI_emi!E$60</f>
        <v>1675.5557246317856</v>
      </c>
      <c r="F80" s="189">
        <f>CHI_emi!F$60</f>
        <v>1646.076381328289</v>
      </c>
      <c r="G80" s="189">
        <f>CHI_emi!G$60</f>
        <v>1775.1659680703574</v>
      </c>
      <c r="H80" s="189">
        <f>CHI_emi!H$60</f>
        <v>1442.1824205753337</v>
      </c>
      <c r="I80" s="189">
        <f>CHI_emi!I$60</f>
        <v>907.76861438116521</v>
      </c>
      <c r="J80" s="189">
        <f>CHI_emi!J$60</f>
        <v>526.80466824944597</v>
      </c>
      <c r="K80" s="189">
        <f>CHI_emi!K$60</f>
        <v>1140.9986641170051</v>
      </c>
      <c r="L80" s="189">
        <f>CHI_emi!L$60</f>
        <v>655.08955680283384</v>
      </c>
      <c r="M80" s="189">
        <f>CHI_emi!M$60</f>
        <v>573.78673056465016</v>
      </c>
      <c r="N80" s="189">
        <f>CHI_emi!N$60</f>
        <v>560.96408138030267</v>
      </c>
      <c r="O80" s="189">
        <f>CHI_emi!O$60</f>
        <v>525.49190310690187</v>
      </c>
      <c r="P80" s="189">
        <f>CHI_emi!P$60</f>
        <v>531.09121781547583</v>
      </c>
      <c r="Q80" s="189">
        <f>CHI_emi!Q$60</f>
        <v>527.07196621393655</v>
      </c>
    </row>
    <row r="81" spans="1:17" x14ac:dyDescent="0.25">
      <c r="A81" s="119" t="s">
        <v>39</v>
      </c>
      <c r="B81" s="118">
        <f>CHI_emi!B$108</f>
        <v>31.265043205784032</v>
      </c>
      <c r="C81" s="118">
        <f>CHI_emi!C$108</f>
        <v>34.539378892415115</v>
      </c>
      <c r="D81" s="118">
        <f>CHI_emi!D$108</f>
        <v>38.819648184138778</v>
      </c>
      <c r="E81" s="118">
        <f>CHI_emi!E$108</f>
        <v>39.243306826615864</v>
      </c>
      <c r="F81" s="118">
        <f>CHI_emi!F$108</f>
        <v>37.230782034271762</v>
      </c>
      <c r="G81" s="118">
        <f>CHI_emi!G$108</f>
        <v>43.639643245508935</v>
      </c>
      <c r="H81" s="118">
        <f>CHI_emi!H$108</f>
        <v>39.741080226395511</v>
      </c>
      <c r="I81" s="118">
        <f>CHI_emi!I$108</f>
        <v>37.347573588737681</v>
      </c>
      <c r="J81" s="118">
        <f>CHI_emi!J$108</f>
        <v>33.867618867684747</v>
      </c>
      <c r="K81" s="118">
        <f>CHI_emi!K$108</f>
        <v>42.652404738481053</v>
      </c>
      <c r="L81" s="118">
        <f>CHI_emi!L$108</f>
        <v>33.218095829563168</v>
      </c>
      <c r="M81" s="118">
        <f>CHI_emi!M$108</f>
        <v>25.438533143564264</v>
      </c>
      <c r="N81" s="118">
        <f>CHI_emi!N$108</f>
        <v>30.653918477770205</v>
      </c>
      <c r="O81" s="118">
        <f>CHI_emi!O$108</f>
        <v>34.661921735380417</v>
      </c>
      <c r="P81" s="118">
        <f>CHI_emi!P$108</f>
        <v>29.488451621165723</v>
      </c>
      <c r="Q81" s="118">
        <f>CHI_emi!Q$108</f>
        <v>25.556628204733464</v>
      </c>
    </row>
    <row r="82" spans="1:17" x14ac:dyDescent="0.25">
      <c r="A82" s="117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</row>
    <row r="83" spans="1:17" x14ac:dyDescent="0.25">
      <c r="A83" s="184" t="s">
        <v>104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</row>
    <row r="84" spans="1:17" x14ac:dyDescent="0.25">
      <c r="A84" s="110" t="s">
        <v>41</v>
      </c>
      <c r="B84" s="187">
        <f t="shared" ref="B84:Q84" si="12">IF(B$5=0,"",B$5/B$10*1000)</f>
        <v>825.17761883716662</v>
      </c>
      <c r="C84" s="187">
        <f t="shared" si="12"/>
        <v>810.77824874907412</v>
      </c>
      <c r="D84" s="187">
        <f t="shared" si="12"/>
        <v>833.1862017780179</v>
      </c>
      <c r="E84" s="187">
        <f t="shared" si="12"/>
        <v>795.73795577319697</v>
      </c>
      <c r="F84" s="187">
        <f t="shared" si="12"/>
        <v>807.09699667942664</v>
      </c>
      <c r="G84" s="187">
        <f t="shared" si="12"/>
        <v>770.3197058548725</v>
      </c>
      <c r="H84" s="187">
        <f t="shared" si="12"/>
        <v>819.73112306249197</v>
      </c>
      <c r="I84" s="187">
        <f t="shared" si="12"/>
        <v>832.82555615022136</v>
      </c>
      <c r="J84" s="187">
        <f t="shared" si="12"/>
        <v>893.3005217488768</v>
      </c>
      <c r="K84" s="187">
        <f t="shared" si="12"/>
        <v>789.57191191801519</v>
      </c>
      <c r="L84" s="187">
        <f t="shared" si="12"/>
        <v>810.01666647309776</v>
      </c>
      <c r="M84" s="187">
        <f t="shared" si="12"/>
        <v>916.20087947455511</v>
      </c>
      <c r="N84" s="187">
        <f t="shared" si="12"/>
        <v>877.47111129417044</v>
      </c>
      <c r="O84" s="187">
        <f t="shared" si="12"/>
        <v>766.22320325589135</v>
      </c>
      <c r="P84" s="187">
        <f t="shared" si="12"/>
        <v>842.02160927027967</v>
      </c>
      <c r="Q84" s="187">
        <f t="shared" si="12"/>
        <v>856.4441786057447</v>
      </c>
    </row>
    <row r="85" spans="1:17" x14ac:dyDescent="0.25">
      <c r="A85" s="180" t="s">
        <v>40</v>
      </c>
      <c r="B85" s="186">
        <f t="shared" ref="B85:Q85" si="13">IF(B$6=0,"",B$6/B$11*1000)</f>
        <v>2714.2877805058779</v>
      </c>
      <c r="C85" s="186">
        <f t="shared" si="13"/>
        <v>2666.9233908461488</v>
      </c>
      <c r="D85" s="186">
        <f t="shared" si="13"/>
        <v>2740.6307136142104</v>
      </c>
      <c r="E85" s="186">
        <f t="shared" si="13"/>
        <v>2617.4507894234639</v>
      </c>
      <c r="F85" s="186">
        <f t="shared" si="13"/>
        <v>2654.8145099440135</v>
      </c>
      <c r="G85" s="186">
        <f t="shared" si="13"/>
        <v>2533.8415838655419</v>
      </c>
      <c r="H85" s="186">
        <f t="shared" si="13"/>
        <v>2696.3724170855648</v>
      </c>
      <c r="I85" s="186">
        <f t="shared" si="13"/>
        <v>2739.4444283850976</v>
      </c>
      <c r="J85" s="186">
        <f t="shared" si="13"/>
        <v>2938.3670074805632</v>
      </c>
      <c r="K85" s="186">
        <f t="shared" si="13"/>
        <v>1894.0683170004204</v>
      </c>
      <c r="L85" s="186">
        <f t="shared" si="13"/>
        <v>1987.0942380668621</v>
      </c>
      <c r="M85" s="186">
        <f t="shared" si="13"/>
        <v>2011.5583451371815</v>
      </c>
      <c r="N85" s="186">
        <f t="shared" si="13"/>
        <v>2226.9079155377194</v>
      </c>
      <c r="O85" s="186">
        <f t="shared" si="13"/>
        <v>2102.0334389488462</v>
      </c>
      <c r="P85" s="186">
        <f t="shared" si="13"/>
        <v>1954.6737807916668</v>
      </c>
      <c r="Q85" s="186">
        <f t="shared" si="13"/>
        <v>1988.1544157555547</v>
      </c>
    </row>
    <row r="86" spans="1:17" x14ac:dyDescent="0.25">
      <c r="A86" s="108" t="s">
        <v>39</v>
      </c>
      <c r="B86" s="185">
        <f t="shared" ref="B86:Q86" si="14">IF(B$7=0,"",B$7/B$12*1000)</f>
        <v>35024.932825745636</v>
      </c>
      <c r="C86" s="185">
        <f t="shared" si="14"/>
        <v>34291.88059360128</v>
      </c>
      <c r="D86" s="185">
        <f t="shared" si="14"/>
        <v>34762.467626393227</v>
      </c>
      <c r="E86" s="185">
        <f t="shared" si="14"/>
        <v>33555.477068172098</v>
      </c>
      <c r="F86" s="185">
        <f t="shared" si="14"/>
        <v>33964.261023356077</v>
      </c>
      <c r="G86" s="185">
        <f t="shared" si="14"/>
        <v>32351.054668197969</v>
      </c>
      <c r="H86" s="185">
        <f t="shared" si="14"/>
        <v>34889.482990139149</v>
      </c>
      <c r="I86" s="185">
        <f t="shared" si="14"/>
        <v>35625.007945382422</v>
      </c>
      <c r="J86" s="185">
        <f t="shared" si="14"/>
        <v>37961.904118600607</v>
      </c>
      <c r="K86" s="185">
        <f t="shared" si="14"/>
        <v>30140.93354934029</v>
      </c>
      <c r="L86" s="185">
        <f t="shared" si="14"/>
        <v>30118.899867691172</v>
      </c>
      <c r="M86" s="185">
        <f t="shared" si="14"/>
        <v>32933.988752870697</v>
      </c>
      <c r="N86" s="185">
        <f t="shared" si="14"/>
        <v>31255.107400876976</v>
      </c>
      <c r="O86" s="185">
        <f t="shared" si="14"/>
        <v>27941.621669591517</v>
      </c>
      <c r="P86" s="185">
        <f t="shared" si="14"/>
        <v>30371.725165890515</v>
      </c>
      <c r="Q86" s="185">
        <f t="shared" si="14"/>
        <v>31277.885519487587</v>
      </c>
    </row>
    <row r="87" spans="1:17" x14ac:dyDescent="0.25">
      <c r="A87" s="184" t="s">
        <v>103</v>
      </c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</row>
    <row r="88" spans="1:17" x14ac:dyDescent="0.25">
      <c r="A88" s="210" t="s">
        <v>41</v>
      </c>
      <c r="B88" s="113">
        <f t="shared" ref="B88:Q88" si="15">IF(SUM(B89,B90)=0,"",SUM(B89,B90))</f>
        <v>3.4552524223258674</v>
      </c>
      <c r="C88" s="113">
        <f t="shared" si="15"/>
        <v>3.3693314737635371</v>
      </c>
      <c r="D88" s="113">
        <f t="shared" si="15"/>
        <v>3.1474455360043936</v>
      </c>
      <c r="E88" s="113">
        <f t="shared" si="15"/>
        <v>2.8298803685675216</v>
      </c>
      <c r="F88" s="113">
        <f t="shared" si="15"/>
        <v>2.9992617841351641</v>
      </c>
      <c r="G88" s="113">
        <f t="shared" si="15"/>
        <v>2.9679633524750626</v>
      </c>
      <c r="H88" s="113">
        <f t="shared" si="15"/>
        <v>2.2328306508172506</v>
      </c>
      <c r="I88" s="113">
        <f t="shared" si="15"/>
        <v>1.8159997761342948</v>
      </c>
      <c r="J88" s="113">
        <f t="shared" si="15"/>
        <v>1.9060040126971933</v>
      </c>
      <c r="K88" s="113">
        <f t="shared" si="15"/>
        <v>1.7188872209277242</v>
      </c>
      <c r="L88" s="113">
        <f t="shared" si="15"/>
        <v>1.7694149712232161</v>
      </c>
      <c r="M88" s="113">
        <f t="shared" si="15"/>
        <v>1.7731711711688771</v>
      </c>
      <c r="N88" s="113">
        <f t="shared" si="15"/>
        <v>1.7735698427322506</v>
      </c>
      <c r="O88" s="113">
        <f t="shared" si="15"/>
        <v>1.729041978810602</v>
      </c>
      <c r="P88" s="113">
        <f t="shared" si="15"/>
        <v>1.861735905730729</v>
      </c>
      <c r="Q88" s="113">
        <f t="shared" si="15"/>
        <v>1.6983211486249312</v>
      </c>
    </row>
    <row r="89" spans="1:17" x14ac:dyDescent="0.25">
      <c r="A89" s="179" t="s">
        <v>173</v>
      </c>
      <c r="B89" s="182">
        <f t="shared" ref="B89:Q89" si="16">IF(B$71=0,"",B$71/B$10)</f>
        <v>2.77566064166566</v>
      </c>
      <c r="C89" s="182">
        <f t="shared" si="16"/>
        <v>2.69831503840676</v>
      </c>
      <c r="D89" s="182">
        <f t="shared" si="16"/>
        <v>2.4860795949180754</v>
      </c>
      <c r="E89" s="182">
        <f t="shared" si="16"/>
        <v>2.200938307767605</v>
      </c>
      <c r="F89" s="182">
        <f t="shared" si="16"/>
        <v>2.3728776128721671</v>
      </c>
      <c r="G89" s="182">
        <f t="shared" si="16"/>
        <v>2.3513430159840198</v>
      </c>
      <c r="H89" s="182">
        <f t="shared" si="16"/>
        <v>1.6568920188314549</v>
      </c>
      <c r="I89" s="182">
        <f t="shared" si="16"/>
        <v>1.2854364301243937</v>
      </c>
      <c r="J89" s="182">
        <f t="shared" si="16"/>
        <v>1.389930453849773</v>
      </c>
      <c r="K89" s="182">
        <f t="shared" si="16"/>
        <v>1.2882126187605201</v>
      </c>
      <c r="L89" s="182">
        <f t="shared" si="16"/>
        <v>1.3538816268274474</v>
      </c>
      <c r="M89" s="182">
        <f t="shared" si="16"/>
        <v>1.3552480408270022</v>
      </c>
      <c r="N89" s="182">
        <f t="shared" si="16"/>
        <v>1.3670011464240499</v>
      </c>
      <c r="O89" s="182">
        <f t="shared" si="16"/>
        <v>1.3351550571080522</v>
      </c>
      <c r="P89" s="182">
        <f t="shared" si="16"/>
        <v>1.4799309894747577</v>
      </c>
      <c r="Q89" s="182">
        <f t="shared" si="16"/>
        <v>1.3407496002981429</v>
      </c>
    </row>
    <row r="90" spans="1:17" x14ac:dyDescent="0.25">
      <c r="A90" s="179" t="s">
        <v>172</v>
      </c>
      <c r="B90" s="182">
        <f t="shared" ref="B90:Q90" si="17">IF(B$52=0,"",B$52/B$10)</f>
        <v>0.67959178066020753</v>
      </c>
      <c r="C90" s="182">
        <f t="shared" si="17"/>
        <v>0.67101643535677724</v>
      </c>
      <c r="D90" s="182">
        <f t="shared" si="17"/>
        <v>0.66136594108631819</v>
      </c>
      <c r="E90" s="182">
        <f t="shared" si="17"/>
        <v>0.62894206079991677</v>
      </c>
      <c r="F90" s="182">
        <f t="shared" si="17"/>
        <v>0.62638417126299684</v>
      </c>
      <c r="G90" s="182">
        <f t="shared" si="17"/>
        <v>0.61662033649104253</v>
      </c>
      <c r="H90" s="182">
        <f t="shared" si="17"/>
        <v>0.57593863198579576</v>
      </c>
      <c r="I90" s="182">
        <f t="shared" si="17"/>
        <v>0.53056334600990118</v>
      </c>
      <c r="J90" s="182">
        <f t="shared" si="17"/>
        <v>0.51607355884742023</v>
      </c>
      <c r="K90" s="182">
        <f t="shared" si="17"/>
        <v>0.43067460216720399</v>
      </c>
      <c r="L90" s="182">
        <f t="shared" si="17"/>
        <v>0.41553334439576878</v>
      </c>
      <c r="M90" s="182">
        <f t="shared" si="17"/>
        <v>0.41792313034187484</v>
      </c>
      <c r="N90" s="182">
        <f t="shared" si="17"/>
        <v>0.40656869630820064</v>
      </c>
      <c r="O90" s="182">
        <f t="shared" si="17"/>
        <v>0.3938869217025498</v>
      </c>
      <c r="P90" s="182">
        <f t="shared" si="17"/>
        <v>0.38180491625597135</v>
      </c>
      <c r="Q90" s="182">
        <f t="shared" si="17"/>
        <v>0.35757154832678822</v>
      </c>
    </row>
    <row r="91" spans="1:17" x14ac:dyDescent="0.25">
      <c r="A91" s="180" t="s">
        <v>40</v>
      </c>
      <c r="B91" s="182">
        <f t="shared" ref="B91:Q91" si="18">IF(B$53=0,"",B$53/B$11)</f>
        <v>0.63225966695956493</v>
      </c>
      <c r="C91" s="182">
        <f t="shared" si="18"/>
        <v>0.62616649014811687</v>
      </c>
      <c r="D91" s="182">
        <f t="shared" si="18"/>
        <v>0.61716102350509061</v>
      </c>
      <c r="E91" s="182">
        <f t="shared" si="18"/>
        <v>0.62285208770904876</v>
      </c>
      <c r="F91" s="182">
        <f t="shared" si="18"/>
        <v>0.62031896592009828</v>
      </c>
      <c r="G91" s="182">
        <f t="shared" si="18"/>
        <v>0.60616373035888949</v>
      </c>
      <c r="H91" s="182">
        <f t="shared" si="18"/>
        <v>0.59890531769513944</v>
      </c>
      <c r="I91" s="182">
        <f t="shared" si="18"/>
        <v>0.58186080079211666</v>
      </c>
      <c r="J91" s="182">
        <f t="shared" si="18"/>
        <v>0.57263436930420708</v>
      </c>
      <c r="K91" s="182">
        <f t="shared" si="18"/>
        <v>0.47787582789195232</v>
      </c>
      <c r="L91" s="182">
        <f t="shared" si="18"/>
        <v>0.45980625241201079</v>
      </c>
      <c r="M91" s="182">
        <f t="shared" si="18"/>
        <v>0.46245065757170672</v>
      </c>
      <c r="N91" s="182">
        <f t="shared" si="18"/>
        <v>0.44988646788224934</v>
      </c>
      <c r="O91" s="182">
        <f t="shared" si="18"/>
        <v>0.43440115879368524</v>
      </c>
      <c r="P91" s="182">
        <f t="shared" si="18"/>
        <v>0.41208480908360834</v>
      </c>
      <c r="Q91" s="182">
        <f t="shared" si="18"/>
        <v>0.37387156195358778</v>
      </c>
    </row>
    <row r="92" spans="1:17" x14ac:dyDescent="0.25">
      <c r="A92" s="108" t="s">
        <v>39</v>
      </c>
      <c r="B92" s="112">
        <f t="shared" ref="B92:Q92" si="19">IF(B$54=0,"",B$54/B$12)</f>
        <v>0.38057139716971622</v>
      </c>
      <c r="C92" s="112">
        <f t="shared" si="19"/>
        <v>0.37630362016412022</v>
      </c>
      <c r="D92" s="112">
        <f t="shared" si="19"/>
        <v>0.35100462522555986</v>
      </c>
      <c r="E92" s="112">
        <f t="shared" si="19"/>
        <v>0.34922949508540413</v>
      </c>
      <c r="F92" s="112">
        <f t="shared" si="19"/>
        <v>0.34780918862613081</v>
      </c>
      <c r="G92" s="112">
        <f t="shared" si="19"/>
        <v>0.33862933311808208</v>
      </c>
      <c r="H92" s="112">
        <f t="shared" si="19"/>
        <v>0.33457446919812067</v>
      </c>
      <c r="I92" s="112">
        <f t="shared" si="19"/>
        <v>0.32505266328476917</v>
      </c>
      <c r="J92" s="112">
        <f t="shared" si="19"/>
        <v>0.31492484522967745</v>
      </c>
      <c r="K92" s="112">
        <f t="shared" si="19"/>
        <v>0.25628059550951143</v>
      </c>
      <c r="L92" s="112">
        <f t="shared" si="19"/>
        <v>0.2450440736637611</v>
      </c>
      <c r="M92" s="112">
        <f t="shared" si="19"/>
        <v>0.2464533537884879</v>
      </c>
      <c r="N92" s="112">
        <f t="shared" si="19"/>
        <v>0.2397575330865325</v>
      </c>
      <c r="O92" s="112">
        <f t="shared" si="19"/>
        <v>0.23069484112808925</v>
      </c>
      <c r="P92" s="112">
        <f t="shared" si="19"/>
        <v>0.22325305094264594</v>
      </c>
      <c r="Q92" s="112">
        <f t="shared" si="19"/>
        <v>0.20828463744656306</v>
      </c>
    </row>
    <row r="93" spans="1:17" x14ac:dyDescent="0.25">
      <c r="A93" s="184" t="s">
        <v>102</v>
      </c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</row>
    <row r="94" spans="1:17" x14ac:dyDescent="0.25">
      <c r="A94" s="210" t="s">
        <v>41</v>
      </c>
      <c r="B94" s="113">
        <f t="shared" ref="B94:Q94" si="20">IF(SUM(B95,B96)=0,"",SUM(B95,B96))</f>
        <v>3.1424322439646604</v>
      </c>
      <c r="C94" s="113">
        <f t="shared" si="20"/>
        <v>3.0587394655542468</v>
      </c>
      <c r="D94" s="113">
        <f t="shared" si="20"/>
        <v>2.8483670811526642</v>
      </c>
      <c r="E94" s="113">
        <f t="shared" si="20"/>
        <v>2.5499829718134497</v>
      </c>
      <c r="F94" s="113">
        <f t="shared" si="20"/>
        <v>2.7224731967490499</v>
      </c>
      <c r="G94" s="113">
        <f t="shared" si="20"/>
        <v>2.6996121181592021</v>
      </c>
      <c r="H94" s="113">
        <f t="shared" si="20"/>
        <v>1.9827946476426921</v>
      </c>
      <c r="I94" s="113">
        <f t="shared" si="20"/>
        <v>1.5909377448080082</v>
      </c>
      <c r="J94" s="113">
        <f t="shared" si="20"/>
        <v>1.7009488133465656</v>
      </c>
      <c r="K94" s="113">
        <f t="shared" si="20"/>
        <v>1.5450884222575012</v>
      </c>
      <c r="L94" s="113">
        <f t="shared" si="20"/>
        <v>1.620346667859915</v>
      </c>
      <c r="M94" s="113">
        <f t="shared" si="20"/>
        <v>1.6297060601763369</v>
      </c>
      <c r="N94" s="113">
        <f t="shared" si="20"/>
        <v>1.632455515075975</v>
      </c>
      <c r="O94" s="113">
        <f t="shared" si="20"/>
        <v>1.5925109800024928</v>
      </c>
      <c r="P94" s="113">
        <f t="shared" si="20"/>
        <v>1.7298894597300642</v>
      </c>
      <c r="Q94" s="113">
        <f t="shared" si="20"/>
        <v>1.5836731875691217</v>
      </c>
    </row>
    <row r="95" spans="1:17" x14ac:dyDescent="0.25">
      <c r="A95" s="179" t="s">
        <v>173</v>
      </c>
      <c r="B95" s="182">
        <f>IF(CHI_ued!B$15=0,"",CHI_ued!B$15/B$10)</f>
        <v>2.7756606416656595</v>
      </c>
      <c r="C95" s="182">
        <f>IF(CHI_ued!C$15=0,"",CHI_ued!C$15/C$10)</f>
        <v>2.69831503840676</v>
      </c>
      <c r="D95" s="182">
        <f>IF(CHI_ued!D$15=0,"",CHI_ued!D$15/D$10)</f>
        <v>2.4860795949180754</v>
      </c>
      <c r="E95" s="182">
        <f>IF(CHI_ued!E$15=0,"",CHI_ued!E$15/E$10)</f>
        <v>2.2009383077676046</v>
      </c>
      <c r="F95" s="182">
        <f>IF(CHI_ued!F$15=0,"",CHI_ued!F$15/F$10)</f>
        <v>2.3728776128721671</v>
      </c>
      <c r="G95" s="182">
        <f>IF(CHI_ued!G$15=0,"",CHI_ued!G$15/G$10)</f>
        <v>2.3513430159840198</v>
      </c>
      <c r="H95" s="182">
        <f>IF(CHI_ued!H$15=0,"",CHI_ued!H$15/H$10)</f>
        <v>1.6568920188314546</v>
      </c>
      <c r="I95" s="182">
        <f>IF(CHI_ued!I$15=0,"",CHI_ued!I$15/I$10)</f>
        <v>1.2854364301243937</v>
      </c>
      <c r="J95" s="182">
        <f>IF(CHI_ued!J$15=0,"",CHI_ued!J$15/J$10)</f>
        <v>1.389930453849773</v>
      </c>
      <c r="K95" s="182">
        <f>IF(CHI_ued!K$15=0,"",CHI_ued!K$15/K$10)</f>
        <v>1.2882126187605203</v>
      </c>
      <c r="L95" s="182">
        <f>IF(CHI_ued!L$15=0,"",CHI_ued!L$15/L$10)</f>
        <v>1.3538816268274474</v>
      </c>
      <c r="M95" s="182">
        <f>IF(CHI_ued!M$15=0,"",CHI_ued!M$15/M$10)</f>
        <v>1.3552480408270022</v>
      </c>
      <c r="N95" s="182">
        <f>IF(CHI_ued!N$15=0,"",CHI_ued!N$15/N$10)</f>
        <v>1.3670011464240501</v>
      </c>
      <c r="O95" s="182">
        <f>IF(CHI_ued!O$15=0,"",CHI_ued!O$15/O$10)</f>
        <v>1.3351550571080522</v>
      </c>
      <c r="P95" s="182">
        <f>IF(CHI_ued!P$15=0,"",CHI_ued!P$15/P$10)</f>
        <v>1.4799309894747577</v>
      </c>
      <c r="Q95" s="182">
        <f>IF(CHI_ued!Q$15=0,"",CHI_ued!Q$15/Q$10)</f>
        <v>1.3407496002981429</v>
      </c>
    </row>
    <row r="96" spans="1:17" x14ac:dyDescent="0.25">
      <c r="A96" s="179" t="s">
        <v>172</v>
      </c>
      <c r="B96" s="182">
        <f>IF((CHI_ued!B$5-CHI_ued!B$15)=0,"",(CHI_ued!B$5-CHI_ued!B$15)/B$10)</f>
        <v>0.36677160229900074</v>
      </c>
      <c r="C96" s="182">
        <f>IF((CHI_ued!C$5-CHI_ued!C$15)=0,"",(CHI_ued!C$5-CHI_ued!C$15)/C$10)</f>
        <v>0.36042442714748668</v>
      </c>
      <c r="D96" s="182">
        <f>IF((CHI_ued!D$5-CHI_ued!D$15)=0,"",(CHI_ued!D$5-CHI_ued!D$15)/D$10)</f>
        <v>0.36228748623458873</v>
      </c>
      <c r="E96" s="182">
        <f>IF((CHI_ued!E$5-CHI_ued!E$15)=0,"",(CHI_ued!E$5-CHI_ued!E$15)/E$10)</f>
        <v>0.34904466404584522</v>
      </c>
      <c r="F96" s="182">
        <f>IF((CHI_ued!F$5-CHI_ued!F$15)=0,"",(CHI_ued!F$5-CHI_ued!F$15)/F$10)</f>
        <v>0.34959558387688272</v>
      </c>
      <c r="G96" s="182">
        <f>IF((CHI_ued!G$5-CHI_ued!G$15)=0,"",(CHI_ued!G$5-CHI_ued!G$15)/G$10)</f>
        <v>0.34826910217518225</v>
      </c>
      <c r="H96" s="182">
        <f>IF((CHI_ued!H$5-CHI_ued!H$15)=0,"",(CHI_ued!H$5-CHI_ued!H$15)/H$10)</f>
        <v>0.32590262881123733</v>
      </c>
      <c r="I96" s="182">
        <f>IF((CHI_ued!I$5-CHI_ued!I$15)=0,"",(CHI_ued!I$5-CHI_ued!I$15)/I$10)</f>
        <v>0.30550131468361458</v>
      </c>
      <c r="J96" s="182">
        <f>IF((CHI_ued!J$5-CHI_ued!J$15)=0,"",(CHI_ued!J$5-CHI_ued!J$15)/J$10)</f>
        <v>0.31101835949679263</v>
      </c>
      <c r="K96" s="182">
        <f>IF((CHI_ued!K$5-CHI_ued!K$15)=0,"",(CHI_ued!K$5-CHI_ued!K$15)/K$10)</f>
        <v>0.25687580349698086</v>
      </c>
      <c r="L96" s="182">
        <f>IF((CHI_ued!L$5-CHI_ued!L$15)=0,"",(CHI_ued!L$5-CHI_ued!L$15)/L$10)</f>
        <v>0.26646504103246765</v>
      </c>
      <c r="M96" s="182">
        <f>IF((CHI_ued!M$5-CHI_ued!M$15)=0,"",(CHI_ued!M$5-CHI_ued!M$15)/M$10)</f>
        <v>0.27445801934933456</v>
      </c>
      <c r="N96" s="182">
        <f>IF((CHI_ued!N$5-CHI_ued!N$15)=0,"",(CHI_ued!N$5-CHI_ued!N$15)/N$10)</f>
        <v>0.26545436865192484</v>
      </c>
      <c r="O96" s="182">
        <f>IF((CHI_ued!O$5-CHI_ued!O$15)=0,"",(CHI_ued!O$5-CHI_ued!O$15)/O$10)</f>
        <v>0.25735592289444076</v>
      </c>
      <c r="P96" s="182">
        <f>IF((CHI_ued!P$5-CHI_ued!P$15)=0,"",(CHI_ued!P$5-CHI_ued!P$15)/P$10)</f>
        <v>0.24995847025530651</v>
      </c>
      <c r="Q96" s="182">
        <f>IF((CHI_ued!Q$5-CHI_ued!Q$15)=0,"",(CHI_ued!Q$5-CHI_ued!Q$15)/Q$10)</f>
        <v>0.24292358727097865</v>
      </c>
    </row>
    <row r="97" spans="1:17" x14ac:dyDescent="0.25">
      <c r="A97" s="180" t="s">
        <v>40</v>
      </c>
      <c r="B97" s="182">
        <f>IF(CHI_ued!B$60=0,"",CHI_ued!B$60/B$11)</f>
        <v>0.30434782034251551</v>
      </c>
      <c r="C97" s="182">
        <f>IF(CHI_ued!C$60=0,"",CHI_ued!C$60/C$11)</f>
        <v>0.30162499007000626</v>
      </c>
      <c r="D97" s="182">
        <f>IF(CHI_ued!D$60=0,"",CHI_ued!D$60/D$11)</f>
        <v>0.29917403258432373</v>
      </c>
      <c r="E97" s="182">
        <f>IF(CHI_ued!E$60=0,"",CHI_ued!E$60/E$11)</f>
        <v>0.30763038229266271</v>
      </c>
      <c r="F97" s="182">
        <f>IF(CHI_ued!F$60=0,"",CHI_ued!F$60/F$11)</f>
        <v>0.30680725361273864</v>
      </c>
      <c r="G97" s="182">
        <f>IF(CHI_ued!G$60=0,"",CHI_ued!G$60/G$11)</f>
        <v>0.30191621197972601</v>
      </c>
      <c r="H97" s="182">
        <f>IF(CHI_ued!H$60=0,"",CHI_ued!H$60/H$11)</f>
        <v>0.29796485394658667</v>
      </c>
      <c r="I97" s="182">
        <f>IF(CHI_ued!I$60=0,"",CHI_ued!I$60/I$11)</f>
        <v>0.29482976726993049</v>
      </c>
      <c r="J97" s="182">
        <f>IF(CHI_ued!J$60=0,"",CHI_ued!J$60/J$11)</f>
        <v>0.29208619435796523</v>
      </c>
      <c r="K97" s="182">
        <f>IF(CHI_ued!K$60=0,"",CHI_ued!K$60/K$11)</f>
        <v>0.25027212722280684</v>
      </c>
      <c r="L97" s="182">
        <f>IF(CHI_ued!L$60=0,"",CHI_ued!L$60/L$11)</f>
        <v>0.25886785786152544</v>
      </c>
      <c r="M97" s="182">
        <f>IF(CHI_ued!M$60=0,"",CHI_ued!M$60/M$11)</f>
        <v>0.26080494524492859</v>
      </c>
      <c r="N97" s="182">
        <f>IF(CHI_ued!N$60=0,"",CHI_ued!N$60/N$11)</f>
        <v>0.24990470769811984</v>
      </c>
      <c r="O97" s="182">
        <f>IF(CHI_ued!O$60=0,"",CHI_ued!O$60/O$11)</f>
        <v>0.24328262322652908</v>
      </c>
      <c r="P97" s="182">
        <f>IF(CHI_ued!P$60=0,"",CHI_ued!P$60/P$11)</f>
        <v>0.23211141075990896</v>
      </c>
      <c r="Q97" s="182">
        <f>IF(CHI_ued!Q$60=0,"",CHI_ued!Q$60/Q$11)</f>
        <v>0.21034526076970719</v>
      </c>
    </row>
    <row r="98" spans="1:17" x14ac:dyDescent="0.25">
      <c r="A98" s="108" t="s">
        <v>39</v>
      </c>
      <c r="B98" s="112">
        <f>IF(CHI_ued!B$108=0,"",CHI_ued!B$108/B$12)</f>
        <v>0.19861146017484649</v>
      </c>
      <c r="C98" s="112">
        <f>IF(CHI_ued!C$108=0,"",CHI_ued!C$108/C$12)</f>
        <v>0.19627875229649705</v>
      </c>
      <c r="D98" s="112">
        <f>IF(CHI_ued!D$108=0,"",CHI_ued!D$108/D$12)</f>
        <v>0.18327386915654867</v>
      </c>
      <c r="E98" s="112">
        <f>IF(CHI_ued!E$108=0,"",CHI_ued!E$108/E$12)</f>
        <v>0.18552611808136316</v>
      </c>
      <c r="F98" s="112">
        <f>IF(CHI_ued!F$108=0,"",CHI_ued!F$108/F$12)</f>
        <v>0.18487596246968077</v>
      </c>
      <c r="G98" s="112">
        <f>IF(CHI_ued!G$108=0,"",CHI_ued!G$108/G$12)</f>
        <v>0.1872490981929979</v>
      </c>
      <c r="H98" s="112">
        <f>IF(CHI_ued!H$108=0,"",CHI_ued!H$108/H$12)</f>
        <v>0.18346823277822333</v>
      </c>
      <c r="I98" s="112">
        <f>IF(CHI_ued!I$108=0,"",CHI_ued!I$108/I$12)</f>
        <v>0.18024345476131831</v>
      </c>
      <c r="J98" s="112">
        <f>IF(CHI_ued!J$108=0,"",CHI_ued!J$108/J$12)</f>
        <v>0.17535348115276397</v>
      </c>
      <c r="K98" s="112">
        <f>IF(CHI_ued!K$108=0,"",CHI_ued!K$108/K$12)</f>
        <v>0.1503320573341243</v>
      </c>
      <c r="L98" s="112">
        <f>IF(CHI_ued!L$108=0,"",CHI_ued!L$108/L$12)</f>
        <v>0.15012842271830262</v>
      </c>
      <c r="M98" s="112">
        <f>IF(CHI_ued!M$108=0,"",CHI_ued!M$108/M$12)</f>
        <v>0.15126497968159586</v>
      </c>
      <c r="N98" s="112">
        <f>IF(CHI_ued!N$108=0,"",CHI_ued!N$108/N$12)</f>
        <v>0.15311909369263346</v>
      </c>
      <c r="O98" s="112">
        <f>IF(CHI_ued!O$108=0,"",CHI_ued!O$108/O$12)</f>
        <v>0.14807360572752487</v>
      </c>
      <c r="P98" s="112">
        <f>IF(CHI_ued!P$108=0,"",CHI_ued!P$108/P$12)</f>
        <v>0.14386323911195881</v>
      </c>
      <c r="Q98" s="112">
        <f>IF(CHI_ued!Q$108=0,"",CHI_ued!Q$108/Q$12)</f>
        <v>0.13422057404368209</v>
      </c>
    </row>
    <row r="99" spans="1:17" x14ac:dyDescent="0.25">
      <c r="A99" s="39" t="s">
        <v>171</v>
      </c>
      <c r="B99" s="211">
        <f t="shared" ref="B99:Q99" si="21">IF(B$51=0,"",B$78/B$51)</f>
        <v>3.4707139353563572</v>
      </c>
      <c r="C99" s="211">
        <f t="shared" si="21"/>
        <v>3.3830176486369368</v>
      </c>
      <c r="D99" s="211">
        <f t="shared" si="21"/>
        <v>3.2241678999205723</v>
      </c>
      <c r="E99" s="211">
        <f t="shared" si="21"/>
        <v>3.4097280471514329</v>
      </c>
      <c r="F99" s="211">
        <f t="shared" si="21"/>
        <v>3.5316375004819336</v>
      </c>
      <c r="G99" s="211">
        <f t="shared" si="21"/>
        <v>3.5468046966060922</v>
      </c>
      <c r="H99" s="211">
        <f t="shared" si="21"/>
        <v>3.4140178333107043</v>
      </c>
      <c r="I99" s="211">
        <f t="shared" si="21"/>
        <v>3.2431150795959534</v>
      </c>
      <c r="J99" s="211">
        <f t="shared" si="21"/>
        <v>3.2749664553700266</v>
      </c>
      <c r="K99" s="211">
        <f t="shared" si="21"/>
        <v>3.2922649509356177</v>
      </c>
      <c r="L99" s="211">
        <f t="shared" si="21"/>
        <v>3.0845814346281917</v>
      </c>
      <c r="M99" s="211">
        <f t="shared" si="21"/>
        <v>3.3012023518845854</v>
      </c>
      <c r="N99" s="211">
        <f t="shared" si="21"/>
        <v>3.3335783170892088</v>
      </c>
      <c r="O99" s="211">
        <f t="shared" si="21"/>
        <v>3.3975202991013966</v>
      </c>
      <c r="P99" s="211">
        <f t="shared" si="21"/>
        <v>3.4459100280174533</v>
      </c>
      <c r="Q99" s="211">
        <f t="shared" si="21"/>
        <v>3.5643136619614353</v>
      </c>
    </row>
    <row r="100" spans="1:17" x14ac:dyDescent="0.25">
      <c r="A100" s="210" t="s">
        <v>170</v>
      </c>
      <c r="B100" s="109">
        <f t="shared" ref="B100:Q100" si="22">IF(B$52=0,"",B$79/B$52)</f>
        <v>5.6594282027769367</v>
      </c>
      <c r="C100" s="109">
        <f t="shared" si="22"/>
        <v>5.4681184696020351</v>
      </c>
      <c r="D100" s="109">
        <f t="shared" si="22"/>
        <v>4.9282069875131898</v>
      </c>
      <c r="E100" s="109">
        <f t="shared" si="22"/>
        <v>5.0924641109519317</v>
      </c>
      <c r="F100" s="109">
        <f t="shared" si="22"/>
        <v>5.3511931580633041</v>
      </c>
      <c r="G100" s="109">
        <f t="shared" si="22"/>
        <v>5.379244799148803</v>
      </c>
      <c r="H100" s="109">
        <f t="shared" si="22"/>
        <v>4.3755015666632033</v>
      </c>
      <c r="I100" s="109">
        <f t="shared" si="22"/>
        <v>3.8326278974124359</v>
      </c>
      <c r="J100" s="109">
        <f t="shared" si="22"/>
        <v>3.6582591909945297</v>
      </c>
      <c r="K100" s="109">
        <f t="shared" si="22"/>
        <v>3.8200316819910949</v>
      </c>
      <c r="L100" s="109">
        <f t="shared" si="22"/>
        <v>3.7524936226853334</v>
      </c>
      <c r="M100" s="109">
        <f t="shared" si="22"/>
        <v>3.9855021870874858</v>
      </c>
      <c r="N100" s="109">
        <f t="shared" si="22"/>
        <v>3.8970017477066796</v>
      </c>
      <c r="O100" s="109">
        <f t="shared" si="22"/>
        <v>3.9578868756181449</v>
      </c>
      <c r="P100" s="109">
        <f t="shared" si="22"/>
        <v>4.1113224721968047</v>
      </c>
      <c r="Q100" s="109">
        <f t="shared" si="22"/>
        <v>4.2314883349583976</v>
      </c>
    </row>
    <row r="101" spans="1:17" x14ac:dyDescent="0.25">
      <c r="A101" s="180" t="s">
        <v>169</v>
      </c>
      <c r="B101" s="178">
        <f t="shared" ref="B101:Q101" si="23">IF(B$53=0,"",B$80/B$53)</f>
        <v>1.2872260617172695</v>
      </c>
      <c r="C101" s="178">
        <f t="shared" si="23"/>
        <v>1.2964677383741772</v>
      </c>
      <c r="D101" s="178">
        <f t="shared" si="23"/>
        <v>1.2833351429824209</v>
      </c>
      <c r="E101" s="178">
        <f t="shared" si="23"/>
        <v>1.2442985459002383</v>
      </c>
      <c r="F101" s="178">
        <f t="shared" si="23"/>
        <v>1.2292754713403389</v>
      </c>
      <c r="G101" s="178">
        <f t="shared" si="23"/>
        <v>1.2581817720561554</v>
      </c>
      <c r="H101" s="178">
        <f t="shared" si="23"/>
        <v>1.4073089587045229</v>
      </c>
      <c r="I101" s="178">
        <f t="shared" si="23"/>
        <v>1.2294132896223149</v>
      </c>
      <c r="J101" s="178">
        <f t="shared" si="23"/>
        <v>1.1620155535757832</v>
      </c>
      <c r="K101" s="178">
        <f t="shared" si="23"/>
        <v>1.6633777095353903</v>
      </c>
      <c r="L101" s="178">
        <f t="shared" si="23"/>
        <v>0.96893180430171422</v>
      </c>
      <c r="M101" s="178">
        <f t="shared" si="23"/>
        <v>0.94841683145298306</v>
      </c>
      <c r="N101" s="178">
        <f t="shared" si="23"/>
        <v>1.0942830832996489</v>
      </c>
      <c r="O101" s="178">
        <f t="shared" si="23"/>
        <v>1.0102193715724543</v>
      </c>
      <c r="P101" s="178">
        <f t="shared" si="23"/>
        <v>0.94499294851199411</v>
      </c>
      <c r="Q101" s="178">
        <f t="shared" si="23"/>
        <v>0.94411379845869514</v>
      </c>
    </row>
    <row r="102" spans="1:17" x14ac:dyDescent="0.25">
      <c r="A102" s="108" t="s">
        <v>39</v>
      </c>
      <c r="B102" s="107">
        <f t="shared" ref="B102:Q102" si="24">IF(B$54=0,"",B$81/B$54)</f>
        <v>0.86230810551618886</v>
      </c>
      <c r="C102" s="107">
        <f t="shared" si="24"/>
        <v>0.86952135516205931</v>
      </c>
      <c r="D102" s="107">
        <f t="shared" si="24"/>
        <v>0.86055834675048382</v>
      </c>
      <c r="E102" s="107">
        <f t="shared" si="24"/>
        <v>0.84044741609854423</v>
      </c>
      <c r="F102" s="107">
        <f t="shared" si="24"/>
        <v>0.83623717760380156</v>
      </c>
      <c r="G102" s="107">
        <f t="shared" si="24"/>
        <v>0.85134853735359717</v>
      </c>
      <c r="H102" s="107">
        <f t="shared" si="24"/>
        <v>0.92137529486715219</v>
      </c>
      <c r="I102" s="107">
        <f t="shared" si="24"/>
        <v>0.83380773038701439</v>
      </c>
      <c r="J102" s="107">
        <f t="shared" si="24"/>
        <v>0.79893294129878745</v>
      </c>
      <c r="K102" s="107">
        <f t="shared" si="24"/>
        <v>1.0348816930124274</v>
      </c>
      <c r="L102" s="107">
        <f t="shared" si="24"/>
        <v>0.70314958513417836</v>
      </c>
      <c r="M102" s="107">
        <f t="shared" si="24"/>
        <v>0.69438301261385849</v>
      </c>
      <c r="N102" s="107">
        <f t="shared" si="24"/>
        <v>0.76676320175715362</v>
      </c>
      <c r="O102" s="107">
        <f t="shared" si="24"/>
        <v>0.7253572691918273</v>
      </c>
      <c r="P102" s="107">
        <f t="shared" si="24"/>
        <v>0.69319641835890133</v>
      </c>
      <c r="Q102" s="107">
        <f t="shared" si="24"/>
        <v>0.69144292947714092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4" tint="0.39997558519241921"/>
    <pageSetUpPr fitToPage="1"/>
  </sheetPr>
  <dimension ref="A1:Q24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8015.4293605718685</v>
      </c>
      <c r="C5" s="96">
        <v>7898.2641417322493</v>
      </c>
      <c r="D5" s="96">
        <v>7989.0301527627998</v>
      </c>
      <c r="E5" s="96">
        <v>8117.6410872791339</v>
      </c>
      <c r="F5" s="96">
        <v>8428.8159305154986</v>
      </c>
      <c r="G5" s="96">
        <v>8844.5823699266257</v>
      </c>
      <c r="H5" s="96">
        <v>8725.3866858290239</v>
      </c>
      <c r="I5" s="96">
        <v>9259.4962014412322</v>
      </c>
      <c r="J5" s="96">
        <v>10241.524192749253</v>
      </c>
      <c r="K5" s="96">
        <v>9153.2831858452937</v>
      </c>
      <c r="L5" s="96">
        <v>9836.4257702553132</v>
      </c>
      <c r="M5" s="96">
        <v>9417.6651033859398</v>
      </c>
      <c r="N5" s="96">
        <v>9682.3479284946025</v>
      </c>
      <c r="O5" s="96">
        <v>10728.192279062041</v>
      </c>
      <c r="P5" s="96">
        <v>11157.830313441826</v>
      </c>
      <c r="Q5" s="96">
        <v>11169.442273065028</v>
      </c>
    </row>
    <row r="6" spans="1:17" x14ac:dyDescent="0.25">
      <c r="A6" s="132" t="s">
        <v>83</v>
      </c>
      <c r="B6" s="160">
        <v>14.573218262934423</v>
      </c>
      <c r="C6" s="160">
        <v>14.540569390118879</v>
      </c>
      <c r="D6" s="160">
        <v>15.518080601626556</v>
      </c>
      <c r="E6" s="160">
        <v>16.677569121308576</v>
      </c>
      <c r="F6" s="160">
        <v>16.272463693324656</v>
      </c>
      <c r="G6" s="160">
        <v>16.986229263662082</v>
      </c>
      <c r="H6" s="160">
        <v>20.80489119497598</v>
      </c>
      <c r="I6" s="160">
        <v>25.007435159737337</v>
      </c>
      <c r="J6" s="160">
        <v>25.633784790286551</v>
      </c>
      <c r="K6" s="160">
        <v>21.200158994196467</v>
      </c>
      <c r="L6" s="160">
        <v>21.35373464218954</v>
      </c>
      <c r="M6" s="160">
        <v>20.518675815816245</v>
      </c>
      <c r="N6" s="160">
        <v>20.517605114003146</v>
      </c>
      <c r="O6" s="160">
        <v>22.591908116801321</v>
      </c>
      <c r="P6" s="160">
        <v>21.152589180805208</v>
      </c>
      <c r="Q6" s="160">
        <v>21.738769915575009</v>
      </c>
    </row>
    <row r="7" spans="1:17" x14ac:dyDescent="0.25">
      <c r="A7" s="76" t="s">
        <v>82</v>
      </c>
      <c r="B7" s="159">
        <v>94.725918709073767</v>
      </c>
      <c r="C7" s="159">
        <v>94.513701035772726</v>
      </c>
      <c r="D7" s="159">
        <v>100.86752391057263</v>
      </c>
      <c r="E7" s="159">
        <v>108.40419928850575</v>
      </c>
      <c r="F7" s="159">
        <v>105.77101400661027</v>
      </c>
      <c r="G7" s="159">
        <v>110.41049021380356</v>
      </c>
      <c r="H7" s="159">
        <v>135.23179276734388</v>
      </c>
      <c r="I7" s="159">
        <v>162.54832853829271</v>
      </c>
      <c r="J7" s="159">
        <v>166.6196011368626</v>
      </c>
      <c r="K7" s="159">
        <v>137.80103346227705</v>
      </c>
      <c r="L7" s="159">
        <v>138.79927517423201</v>
      </c>
      <c r="M7" s="159">
        <v>133.37139280280562</v>
      </c>
      <c r="N7" s="159">
        <v>133.36443324102046</v>
      </c>
      <c r="O7" s="159">
        <v>146.84740275920862</v>
      </c>
      <c r="P7" s="159">
        <v>137.49182967523387</v>
      </c>
      <c r="Q7" s="159">
        <v>141.30200445123756</v>
      </c>
    </row>
    <row r="8" spans="1:17" x14ac:dyDescent="0.25">
      <c r="A8" s="76" t="s">
        <v>81</v>
      </c>
      <c r="B8" s="159">
        <v>1.4060061717405328</v>
      </c>
      <c r="C8" s="159">
        <v>1.4028562486521108</v>
      </c>
      <c r="D8" s="159">
        <v>1.4971653279184922</v>
      </c>
      <c r="E8" s="159">
        <v>1.6090313540303491</v>
      </c>
      <c r="F8" s="159">
        <v>1.5699472806517425</v>
      </c>
      <c r="G8" s="159">
        <v>1.6388105048870356</v>
      </c>
      <c r="H8" s="159">
        <v>2.0072303107492488</v>
      </c>
      <c r="I8" s="159">
        <v>2.4126865829917272</v>
      </c>
      <c r="J8" s="159">
        <v>2.473116024885111</v>
      </c>
      <c r="K8" s="159">
        <v>2.0453652618058591</v>
      </c>
      <c r="L8" s="159">
        <v>2.0601820514134439</v>
      </c>
      <c r="M8" s="159">
        <v>1.9796166030365769</v>
      </c>
      <c r="N8" s="159">
        <v>1.9795133030427012</v>
      </c>
      <c r="O8" s="159">
        <v>2.1796395051879025</v>
      </c>
      <c r="P8" s="159">
        <v>2.040775784724687</v>
      </c>
      <c r="Q8" s="159">
        <v>2.0973297809643472</v>
      </c>
    </row>
    <row r="9" spans="1:17" x14ac:dyDescent="0.25">
      <c r="A9" s="76" t="s">
        <v>80</v>
      </c>
      <c r="B9" s="159">
        <v>138.44557349787704</v>
      </c>
      <c r="C9" s="159">
        <v>138.13540920612937</v>
      </c>
      <c r="D9" s="159">
        <v>147.4217657154523</v>
      </c>
      <c r="E9" s="159">
        <v>158.43690665243147</v>
      </c>
      <c r="F9" s="159">
        <v>154.58840508658423</v>
      </c>
      <c r="G9" s="159">
        <v>161.3691780047898</v>
      </c>
      <c r="H9" s="159">
        <v>197.64646635227183</v>
      </c>
      <c r="I9" s="159">
        <v>237.57063401750472</v>
      </c>
      <c r="J9" s="159">
        <v>243.52095550772225</v>
      </c>
      <c r="K9" s="159">
        <v>201.40151044486646</v>
      </c>
      <c r="L9" s="159">
        <v>202.86047910080063</v>
      </c>
      <c r="M9" s="159">
        <v>194.92742025025436</v>
      </c>
      <c r="N9" s="159">
        <v>194.9172485830299</v>
      </c>
      <c r="O9" s="159">
        <v>214.6231271096126</v>
      </c>
      <c r="P9" s="159">
        <v>200.94959721764948</v>
      </c>
      <c r="Q9" s="159">
        <v>206.51831419796258</v>
      </c>
    </row>
    <row r="10" spans="1:17" x14ac:dyDescent="0.25">
      <c r="A10" s="129" t="s">
        <v>79</v>
      </c>
      <c r="B10" s="158">
        <v>40.805011136216379</v>
      </c>
      <c r="C10" s="158">
        <v>40.713594292332857</v>
      </c>
      <c r="D10" s="158">
        <v>43.450625684554353</v>
      </c>
      <c r="E10" s="158">
        <v>46.697193539663999</v>
      </c>
      <c r="F10" s="158">
        <v>45.562898341309037</v>
      </c>
      <c r="G10" s="158">
        <v>47.561441938253836</v>
      </c>
      <c r="H10" s="158">
        <v>58.253695345932741</v>
      </c>
      <c r="I10" s="158">
        <v>70.020818447264546</v>
      </c>
      <c r="J10" s="158">
        <v>71.774597412802336</v>
      </c>
      <c r="K10" s="158">
        <v>59.360445183750102</v>
      </c>
      <c r="L10" s="158">
        <v>59.790456998130715</v>
      </c>
      <c r="M10" s="158">
        <v>57.452292284285484</v>
      </c>
      <c r="N10" s="158">
        <v>57.449294319208818</v>
      </c>
      <c r="O10" s="158">
        <v>63.257342727043692</v>
      </c>
      <c r="P10" s="158">
        <v>59.227249706254582</v>
      </c>
      <c r="Q10" s="158">
        <v>60.868555763610026</v>
      </c>
    </row>
    <row r="11" spans="1:17" x14ac:dyDescent="0.25">
      <c r="A11" s="92" t="s">
        <v>125</v>
      </c>
      <c r="B11" s="91">
        <v>3.5601641632829297</v>
      </c>
      <c r="C11" s="91">
        <v>4.4132058981960602</v>
      </c>
      <c r="D11" s="91">
        <v>3.2082094671216574</v>
      </c>
      <c r="E11" s="91">
        <v>2.1440150168845618</v>
      </c>
      <c r="F11" s="91">
        <v>4.0259685292278533</v>
      </c>
      <c r="G11" s="91">
        <v>6.7534011258404973</v>
      </c>
      <c r="H11" s="91">
        <v>5.9995996752308445</v>
      </c>
      <c r="I11" s="91">
        <v>5.8900513098737024</v>
      </c>
      <c r="J11" s="91">
        <v>4.5679227978712902</v>
      </c>
      <c r="K11" s="91">
        <v>6.0666565563378878</v>
      </c>
      <c r="L11" s="91">
        <v>4.0226618620701622</v>
      </c>
      <c r="M11" s="91">
        <v>1.8552708548735148</v>
      </c>
      <c r="N11" s="91">
        <v>4.0879034897177648</v>
      </c>
      <c r="O11" s="91">
        <v>4.0338030465064891</v>
      </c>
      <c r="P11" s="91">
        <v>3.3329704063194132</v>
      </c>
      <c r="Q11" s="91">
        <v>2.8524710022848732</v>
      </c>
    </row>
    <row r="12" spans="1:17" x14ac:dyDescent="0.25">
      <c r="A12" s="92" t="s">
        <v>26</v>
      </c>
      <c r="B12" s="91">
        <v>20.402505568108193</v>
      </c>
      <c r="C12" s="91">
        <v>20.356797146166429</v>
      </c>
      <c r="D12" s="91">
        <v>21.725312842277177</v>
      </c>
      <c r="E12" s="91">
        <v>23.348596769832003</v>
      </c>
      <c r="F12" s="91">
        <v>22.781449170654518</v>
      </c>
      <c r="G12" s="91">
        <v>23.780720969126914</v>
      </c>
      <c r="H12" s="91">
        <v>29.12684767296637</v>
      </c>
      <c r="I12" s="91">
        <v>35.010409223632273</v>
      </c>
      <c r="J12" s="91">
        <v>35.887298706401168</v>
      </c>
      <c r="K12" s="91">
        <v>29.680222591875054</v>
      </c>
      <c r="L12" s="91">
        <v>29.895228499065354</v>
      </c>
      <c r="M12" s="91">
        <v>28.726146142142742</v>
      </c>
      <c r="N12" s="91">
        <v>28.724647159604405</v>
      </c>
      <c r="O12" s="91">
        <v>31.62867136352185</v>
      </c>
      <c r="P12" s="91">
        <v>29.613624853127288</v>
      </c>
      <c r="Q12" s="91">
        <v>30.434277881805009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16.842341404825259</v>
      </c>
      <c r="C14" s="157">
        <v>15.943591247970371</v>
      </c>
      <c r="D14" s="157">
        <v>18.517103375155521</v>
      </c>
      <c r="E14" s="157">
        <v>21.204581752947437</v>
      </c>
      <c r="F14" s="157">
        <v>18.755480641426669</v>
      </c>
      <c r="G14" s="157">
        <v>17.027319843286421</v>
      </c>
      <c r="H14" s="157">
        <v>23.127247997735527</v>
      </c>
      <c r="I14" s="157">
        <v>29.120357913758568</v>
      </c>
      <c r="J14" s="157">
        <v>31.319375908529874</v>
      </c>
      <c r="K14" s="157">
        <v>23.613566035537165</v>
      </c>
      <c r="L14" s="157">
        <v>25.872566636995195</v>
      </c>
      <c r="M14" s="157">
        <v>26.870875287269229</v>
      </c>
      <c r="N14" s="157">
        <v>24.636743669886645</v>
      </c>
      <c r="O14" s="157">
        <v>27.594868317015358</v>
      </c>
      <c r="P14" s="157">
        <v>26.280654446807876</v>
      </c>
      <c r="Q14" s="157">
        <v>27.581806879520144</v>
      </c>
    </row>
    <row r="15" spans="1:17" x14ac:dyDescent="0.25">
      <c r="A15" s="232" t="s">
        <v>185</v>
      </c>
      <c r="B15" s="246">
        <v>6438.9251732915636</v>
      </c>
      <c r="C15" s="246">
        <v>6325.2918499999996</v>
      </c>
      <c r="D15" s="246">
        <v>6310.312480000006</v>
      </c>
      <c r="E15" s="246">
        <v>6313.4920599999987</v>
      </c>
      <c r="F15" s="246">
        <v>6668.4904699999906</v>
      </c>
      <c r="G15" s="246">
        <v>7007.0430510806309</v>
      </c>
      <c r="H15" s="246">
        <v>6474.7514799999972</v>
      </c>
      <c r="I15" s="246">
        <v>6554.2374499999933</v>
      </c>
      <c r="J15" s="246">
        <v>7468.508079999996</v>
      </c>
      <c r="K15" s="246">
        <v>6859.8886300000067</v>
      </c>
      <c r="L15" s="246">
        <v>7526.4176807514268</v>
      </c>
      <c r="M15" s="246">
        <v>7197.9921555543087</v>
      </c>
      <c r="N15" s="246">
        <v>7462.7908072334121</v>
      </c>
      <c r="O15" s="246">
        <v>8284.2408400462919</v>
      </c>
      <c r="P15" s="246">
        <v>8869.5817732978339</v>
      </c>
      <c r="Q15" s="246">
        <v>8817.7817695376252</v>
      </c>
    </row>
    <row r="16" spans="1:17" x14ac:dyDescent="0.25">
      <c r="A16" s="245" t="s">
        <v>33</v>
      </c>
      <c r="B16" s="244">
        <v>151.28507242822798</v>
      </c>
      <c r="C16" s="244">
        <v>165.70453000000001</v>
      </c>
      <c r="D16" s="244">
        <v>148.29980000000597</v>
      </c>
      <c r="E16" s="244">
        <v>140.49970999999999</v>
      </c>
      <c r="F16" s="244">
        <v>164.79413999999124</v>
      </c>
      <c r="G16" s="244">
        <v>167.48124505267418</v>
      </c>
      <c r="H16" s="244">
        <v>167.79944999999839</v>
      </c>
      <c r="I16" s="244">
        <v>180.70700999999303</v>
      </c>
      <c r="J16" s="244">
        <v>197.89954999999696</v>
      </c>
      <c r="K16" s="244">
        <v>167.19025000000804</v>
      </c>
      <c r="L16" s="244">
        <v>171.08540648115951</v>
      </c>
      <c r="M16" s="244">
        <v>156.68057544871229</v>
      </c>
      <c r="N16" s="244">
        <v>165.68730573340088</v>
      </c>
      <c r="O16" s="244">
        <v>171.99052574203751</v>
      </c>
      <c r="P16" s="244">
        <v>214.31384514211845</v>
      </c>
      <c r="Q16" s="244">
        <v>214.31630657683948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212.04700087471866</v>
      </c>
      <c r="C18" s="244">
        <v>314.19709999999998</v>
      </c>
      <c r="D18" s="244">
        <v>182.39739000000003</v>
      </c>
      <c r="E18" s="244">
        <v>177.99695999999997</v>
      </c>
      <c r="F18" s="244">
        <v>113.19966000000002</v>
      </c>
      <c r="G18" s="244">
        <v>115.36232809795325</v>
      </c>
      <c r="H18" s="244">
        <v>172.45445000000001</v>
      </c>
      <c r="I18" s="244">
        <v>335.10676999999998</v>
      </c>
      <c r="J18" s="244">
        <v>437.30244999999996</v>
      </c>
      <c r="K18" s="244">
        <v>1077.7997599999999</v>
      </c>
      <c r="L18" s="244">
        <v>970.14476909016923</v>
      </c>
      <c r="M18" s="244">
        <v>1210.7560503081752</v>
      </c>
      <c r="N18" s="244">
        <v>1254.705567915802</v>
      </c>
      <c r="O18" s="244">
        <v>1345.8944259400046</v>
      </c>
      <c r="P18" s="244">
        <v>1600.7933485010399</v>
      </c>
      <c r="Q18" s="244">
        <v>2020.4916250379492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21.973760414361777</v>
      </c>
      <c r="C20" s="244">
        <v>28.702129999999897</v>
      </c>
      <c r="D20" s="244">
        <v>19.099359999999933</v>
      </c>
      <c r="E20" s="244">
        <v>18.198329999999942</v>
      </c>
      <c r="F20" s="244">
        <v>18.198100000000068</v>
      </c>
      <c r="G20" s="244">
        <v>17.196852312941701</v>
      </c>
      <c r="H20" s="244">
        <v>18.199349999999868</v>
      </c>
      <c r="I20" s="244">
        <v>14.300489999999968</v>
      </c>
      <c r="J20" s="244">
        <v>5.7000299999999697</v>
      </c>
      <c r="K20" s="244">
        <v>43.000299999999925</v>
      </c>
      <c r="L20" s="244">
        <v>65.921502378915875</v>
      </c>
      <c r="M20" s="244">
        <v>40.126324340630617</v>
      </c>
      <c r="N20" s="244">
        <v>49.679924733938577</v>
      </c>
      <c r="O20" s="244">
        <v>41.080954731737499</v>
      </c>
      <c r="P20" s="244">
        <v>26.75083094929294</v>
      </c>
      <c r="Q20" s="244">
        <v>22.929183921709438</v>
      </c>
    </row>
    <row r="21" spans="1:17" x14ac:dyDescent="0.25">
      <c r="A21" s="245" t="s">
        <v>28</v>
      </c>
      <c r="B21" s="244">
        <v>911.77033195903459</v>
      </c>
      <c r="C21" s="244">
        <v>1070.6999999999998</v>
      </c>
      <c r="D21" s="244">
        <v>1057.1000000000004</v>
      </c>
      <c r="E21" s="244">
        <v>1121.6999999999994</v>
      </c>
      <c r="F21" s="244">
        <v>1069.6999999999989</v>
      </c>
      <c r="G21" s="244">
        <v>1080.8252702866375</v>
      </c>
      <c r="H21" s="244">
        <v>1279.8999800000001</v>
      </c>
      <c r="I21" s="244">
        <v>1219.1038400000002</v>
      </c>
      <c r="J21" s="244">
        <v>1167.8000199999997</v>
      </c>
      <c r="K21" s="244">
        <v>985.10005000000001</v>
      </c>
      <c r="L21" s="244">
        <v>980.10414122523889</v>
      </c>
      <c r="M21" s="244">
        <v>947.66890499680903</v>
      </c>
      <c r="N21" s="244">
        <v>928.72839046497211</v>
      </c>
      <c r="O21" s="244">
        <v>1126.276568762436</v>
      </c>
      <c r="P21" s="244">
        <v>1195.3999073026434</v>
      </c>
      <c r="Q21" s="244">
        <v>1097.7357358119207</v>
      </c>
    </row>
    <row r="22" spans="1:17" x14ac:dyDescent="0.25">
      <c r="A22" s="245" t="s">
        <v>67</v>
      </c>
      <c r="B22" s="244">
        <v>4325.5968698005581</v>
      </c>
      <c r="C22" s="244">
        <v>4123.7891200000004</v>
      </c>
      <c r="D22" s="244">
        <v>4236.2227800000001</v>
      </c>
      <c r="E22" s="244">
        <v>4038.6952699999997</v>
      </c>
      <c r="F22" s="244">
        <v>4429.6005999999998</v>
      </c>
      <c r="G22" s="244">
        <v>4694.4680206000248</v>
      </c>
      <c r="H22" s="244">
        <v>3948.29007</v>
      </c>
      <c r="I22" s="244">
        <v>3800.1114499999999</v>
      </c>
      <c r="J22" s="244">
        <v>4715.4107699999995</v>
      </c>
      <c r="K22" s="244">
        <v>3784.3955599999999</v>
      </c>
      <c r="L22" s="244">
        <v>4356.0737330759275</v>
      </c>
      <c r="M22" s="244">
        <v>3853.7245173707697</v>
      </c>
      <c r="N22" s="244">
        <v>4145.8894567773477</v>
      </c>
      <c r="O22" s="244">
        <v>4660.8384226159187</v>
      </c>
      <c r="P22" s="244">
        <v>4970.858421249678</v>
      </c>
      <c r="Q22" s="244">
        <v>4474.8232112863125</v>
      </c>
    </row>
    <row r="23" spans="1:17" x14ac:dyDescent="0.25">
      <c r="A23" s="245" t="s">
        <v>66</v>
      </c>
      <c r="B23" s="244">
        <v>816.252137814663</v>
      </c>
      <c r="C23" s="244">
        <v>622.19896999999946</v>
      </c>
      <c r="D23" s="244">
        <v>667.19314999999915</v>
      </c>
      <c r="E23" s="244">
        <v>816.40178999999989</v>
      </c>
      <c r="F23" s="244">
        <v>872.99797000000035</v>
      </c>
      <c r="G23" s="244">
        <v>931.70933473039986</v>
      </c>
      <c r="H23" s="244">
        <v>888.10817999999927</v>
      </c>
      <c r="I23" s="244">
        <v>1004.9078900000004</v>
      </c>
      <c r="J23" s="244">
        <v>944.39525999999933</v>
      </c>
      <c r="K23" s="244">
        <v>802.40270999999848</v>
      </c>
      <c r="L23" s="244">
        <v>983.08812850001596</v>
      </c>
      <c r="M23" s="244">
        <v>989.03578308921169</v>
      </c>
      <c r="N23" s="244">
        <v>918.10016160795021</v>
      </c>
      <c r="O23" s="244">
        <v>938.15994225415852</v>
      </c>
      <c r="P23" s="244">
        <v>861.46542015306113</v>
      </c>
      <c r="Q23" s="244">
        <v>987.48570690289307</v>
      </c>
    </row>
    <row r="24" spans="1:17" x14ac:dyDescent="0.25">
      <c r="A24" s="156" t="s">
        <v>184</v>
      </c>
      <c r="B24" s="206">
        <v>884.50206590794278</v>
      </c>
      <c r="C24" s="206">
        <v>882.52048607198003</v>
      </c>
      <c r="D24" s="206">
        <v>941.84922667183571</v>
      </c>
      <c r="E24" s="206">
        <v>1012.2228375346969</v>
      </c>
      <c r="F24" s="206">
        <v>987.63550332358182</v>
      </c>
      <c r="G24" s="206">
        <v>1030.956553632911</v>
      </c>
      <c r="H24" s="206">
        <v>1262.7251517772058</v>
      </c>
      <c r="I24" s="206">
        <v>1517.7929584781195</v>
      </c>
      <c r="J24" s="206">
        <v>1555.8084147902309</v>
      </c>
      <c r="K24" s="206">
        <v>1286.7154042176444</v>
      </c>
      <c r="L24" s="206">
        <v>1296.0364735567703</v>
      </c>
      <c r="M24" s="206">
        <v>1245.3536906768607</v>
      </c>
      <c r="N24" s="206">
        <v>1245.288705856859</v>
      </c>
      <c r="O24" s="206">
        <v>1371.1857629235528</v>
      </c>
      <c r="P24" s="206">
        <v>1283.8282177732858</v>
      </c>
      <c r="Q24" s="206">
        <v>1319.4056764749116</v>
      </c>
    </row>
    <row r="25" spans="1:17" x14ac:dyDescent="0.25">
      <c r="A25" s="88" t="s">
        <v>33</v>
      </c>
      <c r="B25" s="87">
        <v>1.3136459120727</v>
      </c>
      <c r="C25" s="87">
        <v>1.3508964912280701</v>
      </c>
      <c r="D25" s="87">
        <v>0</v>
      </c>
      <c r="E25" s="87">
        <v>0</v>
      </c>
      <c r="F25" s="87">
        <v>6.4647096491228142</v>
      </c>
      <c r="G25" s="87">
        <v>3.4105786179413418</v>
      </c>
      <c r="H25" s="87">
        <v>2.7973482456140024</v>
      </c>
      <c r="I25" s="87">
        <v>0</v>
      </c>
      <c r="J25" s="87">
        <v>0</v>
      </c>
      <c r="K25" s="87">
        <v>1.8330535087719297</v>
      </c>
      <c r="L25" s="87">
        <v>0</v>
      </c>
      <c r="M25" s="87">
        <v>0</v>
      </c>
      <c r="N25" s="87">
        <v>0.64530356940951528</v>
      </c>
      <c r="O25" s="87">
        <v>0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5.3134421867319812</v>
      </c>
      <c r="C28" s="87">
        <v>5.4658806206136621</v>
      </c>
      <c r="D28" s="87">
        <v>4.7911212582640967</v>
      </c>
      <c r="E28" s="87">
        <v>3.4338978762480932</v>
      </c>
      <c r="F28" s="87">
        <v>6.4325746276036719</v>
      </c>
      <c r="G28" s="87">
        <v>10.544067888267865</v>
      </c>
      <c r="H28" s="87">
        <v>8.8775200453822194</v>
      </c>
      <c r="I28" s="87">
        <v>12.234308999222268</v>
      </c>
      <c r="J28" s="87">
        <v>11.114944329017264</v>
      </c>
      <c r="K28" s="87">
        <v>9.5714556993747681</v>
      </c>
      <c r="L28" s="87">
        <v>11.836540128608666</v>
      </c>
      <c r="M28" s="87">
        <v>6.8614984630716807</v>
      </c>
      <c r="N28" s="87">
        <v>13.104678947787017</v>
      </c>
      <c r="O28" s="87">
        <v>15.007904435082771</v>
      </c>
      <c r="P28" s="87">
        <v>15.954573084561629</v>
      </c>
      <c r="Q28" s="87">
        <v>18.553721803400201</v>
      </c>
    </row>
    <row r="29" spans="1:17" x14ac:dyDescent="0.25">
      <c r="A29" s="88" t="s">
        <v>29</v>
      </c>
      <c r="B29" s="87">
        <v>128.1397015328474</v>
      </c>
      <c r="C29" s="87">
        <v>168.70909385964913</v>
      </c>
      <c r="D29" s="87">
        <v>114.31184561403506</v>
      </c>
      <c r="E29" s="87">
        <v>108.82420614035087</v>
      </c>
      <c r="F29" s="87">
        <v>106.03267631578947</v>
      </c>
      <c r="G29" s="87">
        <v>117.07653065510354</v>
      </c>
      <c r="H29" s="87">
        <v>106.97307017543859</v>
      </c>
      <c r="I29" s="87">
        <v>93.149563157894733</v>
      </c>
      <c r="J29" s="87">
        <v>50.740249999999996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28</v>
      </c>
      <c r="B30" s="87">
        <v>1.9820092069281272</v>
      </c>
      <c r="C30" s="87">
        <v>0.96497982456138287</v>
      </c>
      <c r="D30" s="87">
        <v>3.2182912280701701</v>
      </c>
      <c r="E30" s="87">
        <v>0.96547192982456109</v>
      </c>
      <c r="F30" s="87">
        <v>0.98070789473683551</v>
      </c>
      <c r="G30" s="87">
        <v>0.9910051983806486</v>
      </c>
      <c r="H30" s="87">
        <v>1.0145184210526226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615.39637192926534</v>
      </c>
      <c r="C31" s="87">
        <v>575.55912738119105</v>
      </c>
      <c r="D31" s="87">
        <v>692.35993085216808</v>
      </c>
      <c r="E31" s="87">
        <v>774.2470072023084</v>
      </c>
      <c r="F31" s="87">
        <v>743.50545325738165</v>
      </c>
      <c r="G31" s="87">
        <v>784.96869019980988</v>
      </c>
      <c r="H31" s="87">
        <v>910.27704752129739</v>
      </c>
      <c r="I31" s="87">
        <v>1184.7496126367921</v>
      </c>
      <c r="J31" s="87">
        <v>1220.9650915138454</v>
      </c>
      <c r="K31" s="87">
        <v>914.9118739568662</v>
      </c>
      <c r="L31" s="87">
        <v>825.919409725371</v>
      </c>
      <c r="M31" s="87">
        <v>831.46694004107587</v>
      </c>
      <c r="N31" s="87">
        <v>842.09799115938131</v>
      </c>
      <c r="O31" s="87">
        <v>923.64161336290977</v>
      </c>
      <c r="P31" s="87">
        <v>878.93993861627041</v>
      </c>
      <c r="Q31" s="87">
        <v>943.95465984313148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3.8766991228070813</v>
      </c>
      <c r="L33" s="87">
        <v>3.8717040515979106</v>
      </c>
      <c r="M33" s="87">
        <v>3.8947882117471431</v>
      </c>
      <c r="N33" s="87">
        <v>3.8256948013791368</v>
      </c>
      <c r="O33" s="87">
        <v>24.267642435029934</v>
      </c>
      <c r="P33" s="87">
        <v>18.206838484981379</v>
      </c>
      <c r="Q33" s="87">
        <v>9.4720198909382081</v>
      </c>
    </row>
    <row r="34" spans="1:17" x14ac:dyDescent="0.25">
      <c r="A34" s="88" t="s">
        <v>22</v>
      </c>
      <c r="B34" s="87">
        <v>132.35689514009727</v>
      </c>
      <c r="C34" s="87">
        <v>130.47050789473684</v>
      </c>
      <c r="D34" s="87">
        <v>127.16803771929823</v>
      </c>
      <c r="E34" s="87">
        <v>124.75225438596492</v>
      </c>
      <c r="F34" s="87">
        <v>124.21938157894736</v>
      </c>
      <c r="G34" s="87">
        <v>113.96568107340761</v>
      </c>
      <c r="H34" s="87">
        <v>232.78564736842105</v>
      </c>
      <c r="I34" s="87">
        <v>227.65947368421055</v>
      </c>
      <c r="J34" s="87">
        <v>272.98812894736841</v>
      </c>
      <c r="K34" s="87">
        <v>356.5223219298245</v>
      </c>
      <c r="L34" s="87">
        <v>454.40881965119263</v>
      </c>
      <c r="M34" s="87">
        <v>403.13046396096598</v>
      </c>
      <c r="N34" s="87">
        <v>385.61503737890217</v>
      </c>
      <c r="O34" s="87">
        <v>408.26860269053032</v>
      </c>
      <c r="P34" s="87">
        <v>370.72686758747244</v>
      </c>
      <c r="Q34" s="87">
        <v>347.42527493744171</v>
      </c>
    </row>
    <row r="35" spans="1:17" x14ac:dyDescent="0.25">
      <c r="A35" s="156" t="s">
        <v>181</v>
      </c>
      <c r="B35" s="204">
        <v>273.39154764427326</v>
      </c>
      <c r="C35" s="204">
        <v>272.7790593313394</v>
      </c>
      <c r="D35" s="204">
        <v>291.11703369856747</v>
      </c>
      <c r="E35" s="204">
        <v>312.86887705617914</v>
      </c>
      <c r="F35" s="204">
        <v>305.2691555727435</v>
      </c>
      <c r="G35" s="204">
        <v>318.65929839562699</v>
      </c>
      <c r="H35" s="204">
        <v>390.29686509477301</v>
      </c>
      <c r="I35" s="204">
        <v>469.13600534778254</v>
      </c>
      <c r="J35" s="204">
        <v>480.88623729879862</v>
      </c>
      <c r="K35" s="204">
        <v>397.71203403090851</v>
      </c>
      <c r="L35" s="204">
        <v>400.59309182663816</v>
      </c>
      <c r="M35" s="204">
        <v>384.92750439102986</v>
      </c>
      <c r="N35" s="204">
        <v>384.90741817393837</v>
      </c>
      <c r="O35" s="204">
        <v>423.82105399455287</v>
      </c>
      <c r="P35" s="204">
        <v>396.81963094810675</v>
      </c>
      <c r="Q35" s="204">
        <v>407.81630000133646</v>
      </c>
    </row>
    <row r="36" spans="1:17" x14ac:dyDescent="0.25">
      <c r="A36" s="152" t="s">
        <v>190</v>
      </c>
      <c r="B36" s="151">
        <v>162.51479495503366</v>
      </c>
      <c r="C36" s="151">
        <v>165.52920484900514</v>
      </c>
      <c r="D36" s="151">
        <v>174.38458062033175</v>
      </c>
      <c r="E36" s="151">
        <v>181.58106141946345</v>
      </c>
      <c r="F36" s="151">
        <v>173.82074328703735</v>
      </c>
      <c r="G36" s="151">
        <v>187.96873530848475</v>
      </c>
      <c r="H36" s="151">
        <v>262.47997144060605</v>
      </c>
      <c r="I36" s="151">
        <v>268.08736114112872</v>
      </c>
      <c r="J36" s="151">
        <v>257.43196839011728</v>
      </c>
      <c r="K36" s="151">
        <v>321.47901759257525</v>
      </c>
      <c r="L36" s="151">
        <v>164.65693020665393</v>
      </c>
      <c r="M36" s="151">
        <v>150.99971573314247</v>
      </c>
      <c r="N36" s="151">
        <v>181.38477919837464</v>
      </c>
      <c r="O36" s="151">
        <v>179.85735632680883</v>
      </c>
      <c r="P36" s="151">
        <v>151.79209143730625</v>
      </c>
      <c r="Q36" s="151">
        <v>152.9070359266307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19.638668154054287</v>
      </c>
      <c r="C38" s="208">
        <v>0</v>
      </c>
      <c r="D38" s="208">
        <v>5.5348009470431494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56.868647215503856</v>
      </c>
      <c r="L38" s="208">
        <v>51.887567112105607</v>
      </c>
      <c r="M38" s="208">
        <v>67.618748669979539</v>
      </c>
      <c r="N38" s="208">
        <v>75.528243856924377</v>
      </c>
      <c r="O38" s="208">
        <v>84.208001466837018</v>
      </c>
      <c r="P38" s="208">
        <v>93.708923970987513</v>
      </c>
      <c r="Q38" s="208">
        <v>120.7276695758174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142.87612680097939</v>
      </c>
      <c r="C41" s="208">
        <v>165.52920484900514</v>
      </c>
      <c r="D41" s="208">
        <v>168.84977967328859</v>
      </c>
      <c r="E41" s="208">
        <v>181.58106141946345</v>
      </c>
      <c r="F41" s="208">
        <v>173.82074328703735</v>
      </c>
      <c r="G41" s="208">
        <v>187.96873530848475</v>
      </c>
      <c r="H41" s="208">
        <v>262.47997144060605</v>
      </c>
      <c r="I41" s="208">
        <v>268.08736114112872</v>
      </c>
      <c r="J41" s="208">
        <v>257.43196839011728</v>
      </c>
      <c r="K41" s="208">
        <v>264.61037037707138</v>
      </c>
      <c r="L41" s="208">
        <v>112.76936309454832</v>
      </c>
      <c r="M41" s="208">
        <v>83.380967063162927</v>
      </c>
      <c r="N41" s="208">
        <v>105.85653534145025</v>
      </c>
      <c r="O41" s="208">
        <v>95.649354859971822</v>
      </c>
      <c r="P41" s="208">
        <v>58.083167466318734</v>
      </c>
      <c r="Q41" s="208">
        <v>32.179366350813289</v>
      </c>
    </row>
    <row r="42" spans="1:17" x14ac:dyDescent="0.25">
      <c r="A42" s="152" t="s">
        <v>189</v>
      </c>
      <c r="B42" s="151">
        <v>110.87675268923962</v>
      </c>
      <c r="C42" s="151">
        <v>107.24985448233424</v>
      </c>
      <c r="D42" s="151">
        <v>116.73245307823574</v>
      </c>
      <c r="E42" s="151">
        <v>131.28781563671566</v>
      </c>
      <c r="F42" s="151">
        <v>131.44841228570615</v>
      </c>
      <c r="G42" s="151">
        <v>130.69056308714224</v>
      </c>
      <c r="H42" s="151">
        <v>127.81689365416693</v>
      </c>
      <c r="I42" s="151">
        <v>201.04864420665385</v>
      </c>
      <c r="J42" s="151">
        <v>223.45426890868134</v>
      </c>
      <c r="K42" s="151">
        <v>76.23301643833328</v>
      </c>
      <c r="L42" s="151">
        <v>235.93616161998423</v>
      </c>
      <c r="M42" s="151">
        <v>233.92778865788736</v>
      </c>
      <c r="N42" s="151">
        <v>203.52263897556372</v>
      </c>
      <c r="O42" s="151">
        <v>243.96369766774404</v>
      </c>
      <c r="P42" s="151">
        <v>245.02753951080049</v>
      </c>
      <c r="Q42" s="151">
        <v>254.90926407470579</v>
      </c>
    </row>
    <row r="43" spans="1:17" x14ac:dyDescent="0.25">
      <c r="A43" s="156" t="s">
        <v>180</v>
      </c>
      <c r="B43" s="155">
        <v>104.53206233457507</v>
      </c>
      <c r="C43" s="155">
        <v>104.29787562668855</v>
      </c>
      <c r="D43" s="155">
        <v>111.30945406121698</v>
      </c>
      <c r="E43" s="155">
        <v>119.62633534500972</v>
      </c>
      <c r="F43" s="155">
        <v>116.72055948369606</v>
      </c>
      <c r="G43" s="155">
        <v>121.84031997479852</v>
      </c>
      <c r="H43" s="155">
        <v>149.23115430094259</v>
      </c>
      <c r="I43" s="155">
        <v>179.37553145650489</v>
      </c>
      <c r="J43" s="155">
        <v>183.86826720248203</v>
      </c>
      <c r="K43" s="155">
        <v>152.06636595299446</v>
      </c>
      <c r="L43" s="155">
        <v>153.16794687489121</v>
      </c>
      <c r="M43" s="155">
        <v>147.17816344362888</v>
      </c>
      <c r="N43" s="155">
        <v>147.17048341944701</v>
      </c>
      <c r="O43" s="155">
        <v>162.04922652732904</v>
      </c>
      <c r="P43" s="155">
        <v>151.72515300957025</v>
      </c>
      <c r="Q43" s="155">
        <v>155.92976176521682</v>
      </c>
    </row>
    <row r="44" spans="1:17" x14ac:dyDescent="0.25">
      <c r="A44" s="152" t="s">
        <v>193</v>
      </c>
      <c r="B44" s="151">
        <v>43.018622193979503</v>
      </c>
      <c r="C44" s="151">
        <v>43.816554224736642</v>
      </c>
      <c r="D44" s="151">
        <v>46.16062428185252</v>
      </c>
      <c r="E44" s="151">
        <v>48.065575081622669</v>
      </c>
      <c r="F44" s="151">
        <v>46.011373223039286</v>
      </c>
      <c r="G44" s="151">
        <v>49.756429934598899</v>
      </c>
      <c r="H44" s="151">
        <v>69.479992440160402</v>
      </c>
      <c r="I44" s="151">
        <v>70.964301478534054</v>
      </c>
      <c r="J44" s="151">
        <v>68.143756338560536</v>
      </c>
      <c r="K44" s="151">
        <v>85.097387009799291</v>
      </c>
      <c r="L44" s="151">
        <v>43.585657995878982</v>
      </c>
      <c r="M44" s="151">
        <v>39.970512988184744</v>
      </c>
      <c r="N44" s="151">
        <v>48.01361802309917</v>
      </c>
      <c r="O44" s="151">
        <v>47.609300204155268</v>
      </c>
      <c r="P44" s="151">
        <v>40.180259498110459</v>
      </c>
      <c r="Q44" s="151">
        <v>40.47539186293163</v>
      </c>
    </row>
    <row r="45" spans="1:17" x14ac:dyDescent="0.25">
      <c r="A45" s="152" t="s">
        <v>187</v>
      </c>
      <c r="B45" s="151">
        <v>32.163711487561564</v>
      </c>
      <c r="C45" s="151">
        <v>32.091654038981105</v>
      </c>
      <c r="D45" s="151">
        <v>34.249062788066787</v>
      </c>
      <c r="E45" s="151">
        <v>36.808103183079965</v>
      </c>
      <c r="F45" s="151">
        <v>35.914018302675728</v>
      </c>
      <c r="G45" s="151">
        <v>37.489329223014941</v>
      </c>
      <c r="H45" s="151">
        <v>45.9172782464439</v>
      </c>
      <c r="I45" s="151">
        <v>55.192471217386021</v>
      </c>
      <c r="J45" s="151">
        <v>56.57485144691762</v>
      </c>
      <c r="K45" s="151">
        <v>46.789651062459903</v>
      </c>
      <c r="L45" s="151">
        <v>47.12859903842817</v>
      </c>
      <c r="M45" s="151">
        <v>45.285588751885726</v>
      </c>
      <c r="N45" s="151">
        <v>45.28322566752216</v>
      </c>
      <c r="O45" s="151">
        <v>49.861300469947437</v>
      </c>
      <c r="P45" s="151">
        <v>46.684662464483225</v>
      </c>
      <c r="Q45" s="151">
        <v>47.978388235451348</v>
      </c>
    </row>
    <row r="46" spans="1:17" x14ac:dyDescent="0.25">
      <c r="A46" s="150" t="s">
        <v>33</v>
      </c>
      <c r="B46" s="87">
        <v>4.7768942257188973E-2</v>
      </c>
      <c r="C46" s="87">
        <v>4.9123508771929947E-2</v>
      </c>
      <c r="D46" s="87">
        <v>0</v>
      </c>
      <c r="E46" s="87">
        <v>0</v>
      </c>
      <c r="F46" s="87">
        <v>0.23508035087719303</v>
      </c>
      <c r="G46" s="87">
        <v>0.12402104065241204</v>
      </c>
      <c r="H46" s="87">
        <v>0.10172175438596387</v>
      </c>
      <c r="I46" s="87">
        <v>0</v>
      </c>
      <c r="J46" s="87">
        <v>0</v>
      </c>
      <c r="K46" s="87">
        <v>6.6656491228070269E-2</v>
      </c>
      <c r="L46" s="87">
        <v>0</v>
      </c>
      <c r="M46" s="87">
        <v>0</v>
      </c>
      <c r="N46" s="87">
        <v>2.346558434216417E-2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0.1932160795175264</v>
      </c>
      <c r="C49" s="87">
        <v>0.19875929529504255</v>
      </c>
      <c r="D49" s="87">
        <v>0.17422259120960337</v>
      </c>
      <c r="E49" s="87">
        <v>0.12486901368174941</v>
      </c>
      <c r="F49" s="87">
        <v>0.23391180464013317</v>
      </c>
      <c r="G49" s="87">
        <v>0.38342065048246887</v>
      </c>
      <c r="H49" s="87">
        <v>0.32281891074117119</v>
      </c>
      <c r="I49" s="87">
        <v>0.44488396360808302</v>
      </c>
      <c r="J49" s="87">
        <v>0.40417979378244695</v>
      </c>
      <c r="K49" s="87">
        <v>0.34805293452271968</v>
      </c>
      <c r="L49" s="87">
        <v>0.43041964104031472</v>
      </c>
      <c r="M49" s="87">
        <v>0.24950903502078781</v>
      </c>
      <c r="N49" s="87">
        <v>0.47653377991952794</v>
      </c>
      <c r="O49" s="87">
        <v>0.54574197945755643</v>
      </c>
      <c r="P49" s="87">
        <v>0.58016629398405861</v>
      </c>
      <c r="Q49" s="87">
        <v>0.6746807928509142</v>
      </c>
    </row>
    <row r="50" spans="1:17" x14ac:dyDescent="0.25">
      <c r="A50" s="150" t="s">
        <v>29</v>
      </c>
      <c r="B50" s="87">
        <v>4.6596255102853661</v>
      </c>
      <c r="C50" s="87">
        <v>6.1348761403508831</v>
      </c>
      <c r="D50" s="87">
        <v>4.156794385964929</v>
      </c>
      <c r="E50" s="87">
        <v>3.9572438596491395</v>
      </c>
      <c r="F50" s="87">
        <v>3.8557336842105201</v>
      </c>
      <c r="G50" s="87">
        <v>4.2573283874583012</v>
      </c>
      <c r="H50" s="87">
        <v>3.8899298245614062</v>
      </c>
      <c r="I50" s="87">
        <v>3.3872568421052733</v>
      </c>
      <c r="J50" s="87">
        <v>1.8451000000000022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7.2073062070113547E-2</v>
      </c>
      <c r="C51" s="87">
        <v>3.5090175438595828E-2</v>
      </c>
      <c r="D51" s="87">
        <v>0.11702877192982486</v>
      </c>
      <c r="E51" s="87">
        <v>3.510807017543871E-2</v>
      </c>
      <c r="F51" s="87">
        <v>3.5662105263157606E-2</v>
      </c>
      <c r="G51" s="87">
        <v>3.6036552668387345E-2</v>
      </c>
      <c r="H51" s="87">
        <v>3.6891578947368053E-2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22.378049888336932</v>
      </c>
      <c r="C52" s="87">
        <v>20.929422813861493</v>
      </c>
      <c r="D52" s="87">
        <v>25.176724758260661</v>
      </c>
      <c r="E52" s="87">
        <v>28.154436625538551</v>
      </c>
      <c r="F52" s="87">
        <v>27.036561936632097</v>
      </c>
      <c r="G52" s="87">
        <v>28.54431600726582</v>
      </c>
      <c r="H52" s="87">
        <v>33.100983546229031</v>
      </c>
      <c r="I52" s="87">
        <v>43.081804095883172</v>
      </c>
      <c r="J52" s="87">
        <v>44.398730600503541</v>
      </c>
      <c r="K52" s="87">
        <v>33.269522689340647</v>
      </c>
      <c r="L52" s="87">
        <v>30.033433080922691</v>
      </c>
      <c r="M52" s="87">
        <v>30.235161456039009</v>
      </c>
      <c r="N52" s="87">
        <v>30.62174513306843</v>
      </c>
      <c r="O52" s="87">
        <v>33.586967758651326</v>
      </c>
      <c r="P52" s="87">
        <v>31.961452313319</v>
      </c>
      <c r="Q52" s="87">
        <v>34.325623994295711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0.14097087719298518</v>
      </c>
      <c r="L54" s="87">
        <v>0.14078923823992406</v>
      </c>
      <c r="M54" s="87">
        <v>0.14162866224535042</v>
      </c>
      <c r="N54" s="87">
        <v>0.1391161745956051</v>
      </c>
      <c r="O54" s="87">
        <v>0.8824597249101771</v>
      </c>
      <c r="P54" s="87">
        <v>0.66206685399932397</v>
      </c>
      <c r="Q54" s="87">
        <v>0.3444370869432074</v>
      </c>
    </row>
    <row r="55" spans="1:17" x14ac:dyDescent="0.25">
      <c r="A55" s="150" t="s">
        <v>22</v>
      </c>
      <c r="B55" s="87">
        <v>4.8129780050944362</v>
      </c>
      <c r="C55" s="87">
        <v>4.7443821052631563</v>
      </c>
      <c r="D55" s="87">
        <v>4.6242922807017663</v>
      </c>
      <c r="E55" s="87">
        <v>4.5364456140350882</v>
      </c>
      <c r="F55" s="87">
        <v>4.5170684210526275</v>
      </c>
      <c r="G55" s="87">
        <v>4.1442065844875486</v>
      </c>
      <c r="H55" s="87">
        <v>8.4649326315789608</v>
      </c>
      <c r="I55" s="87">
        <v>8.2785263157894917</v>
      </c>
      <c r="J55" s="87">
        <v>9.9268410526316302</v>
      </c>
      <c r="K55" s="87">
        <v>12.964448070175479</v>
      </c>
      <c r="L55" s="87">
        <v>16.523957078225237</v>
      </c>
      <c r="M55" s="87">
        <v>14.659289598580585</v>
      </c>
      <c r="N55" s="87">
        <v>14.022364995596433</v>
      </c>
      <c r="O55" s="87">
        <v>14.846131006928374</v>
      </c>
      <c r="P55" s="87">
        <v>13.48097700318084</v>
      </c>
      <c r="Q55" s="87">
        <v>12.633646361361514</v>
      </c>
    </row>
    <row r="56" spans="1:17" x14ac:dyDescent="0.25">
      <c r="A56" s="152" t="s">
        <v>186</v>
      </c>
      <c r="B56" s="151">
        <v>29.349728653033999</v>
      </c>
      <c r="C56" s="151">
        <v>28.389667362970819</v>
      </c>
      <c r="D56" s="151">
        <v>30.899766991297682</v>
      </c>
      <c r="E56" s="151">
        <v>34.752657080307088</v>
      </c>
      <c r="F56" s="151">
        <v>34.795167957981043</v>
      </c>
      <c r="G56" s="151">
        <v>34.594560817184693</v>
      </c>
      <c r="H56" s="151">
        <v>33.833883614338284</v>
      </c>
      <c r="I56" s="151">
        <v>53.218758760584819</v>
      </c>
      <c r="J56" s="151">
        <v>59.149659417003875</v>
      </c>
      <c r="K56" s="151">
        <v>20.179327880735269</v>
      </c>
      <c r="L56" s="151">
        <v>62.453689840584055</v>
      </c>
      <c r="M56" s="151">
        <v>61.922061703558398</v>
      </c>
      <c r="N56" s="151">
        <v>53.873639728825687</v>
      </c>
      <c r="O56" s="151">
        <v>64.578625853226342</v>
      </c>
      <c r="P56" s="151">
        <v>64.86023104697658</v>
      </c>
      <c r="Q56" s="151">
        <v>67.47598166683386</v>
      </c>
    </row>
    <row r="57" spans="1:17" x14ac:dyDescent="0.25">
      <c r="A57" s="243" t="s">
        <v>179</v>
      </c>
      <c r="B57" s="242">
        <v>24.122783615671167</v>
      </c>
      <c r="C57" s="242">
        <v>24.068740529235818</v>
      </c>
      <c r="D57" s="242">
        <v>25.686797091050064</v>
      </c>
      <c r="E57" s="242">
        <v>27.606077387309913</v>
      </c>
      <c r="F57" s="242">
        <v>26.935513727006768</v>
      </c>
      <c r="G57" s="242">
        <v>28.116996917261197</v>
      </c>
      <c r="H57" s="242">
        <v>34.437958684832893</v>
      </c>
      <c r="I57" s="242">
        <v>41.394353413039617</v>
      </c>
      <c r="J57" s="242">
        <v>42.43113858518813</v>
      </c>
      <c r="K57" s="242">
        <v>35.092238296844855</v>
      </c>
      <c r="L57" s="242">
        <v>35.346449278821005</v>
      </c>
      <c r="M57" s="242">
        <v>33.964191563914376</v>
      </c>
      <c r="N57" s="242">
        <v>33.962419250641616</v>
      </c>
      <c r="O57" s="242">
        <v>37.395975352460532</v>
      </c>
      <c r="P57" s="242">
        <v>35.013496848362344</v>
      </c>
      <c r="Q57" s="242">
        <v>35.983791176588497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1536.9644386827085</v>
      </c>
      <c r="C60" s="96">
        <v>1524.0296788870858</v>
      </c>
      <c r="D60" s="96">
        <v>1418.9674385717337</v>
      </c>
      <c r="E60" s="96">
        <v>1346.5865809716402</v>
      </c>
      <c r="F60" s="96">
        <v>1339.0622522822257</v>
      </c>
      <c r="G60" s="96">
        <v>1410.8978587166559</v>
      </c>
      <c r="H60" s="96">
        <v>1024.7802457698508</v>
      </c>
      <c r="I60" s="96">
        <v>738.37546904998783</v>
      </c>
      <c r="J60" s="96">
        <v>453.35423147164357</v>
      </c>
      <c r="K60" s="96">
        <v>685.95284016142386</v>
      </c>
      <c r="L60" s="96">
        <v>676.09459602261802</v>
      </c>
      <c r="M60" s="96">
        <v>604.99425098308711</v>
      </c>
      <c r="N60" s="96">
        <v>512.63159409245213</v>
      </c>
      <c r="O60" s="96">
        <v>520.17603096340235</v>
      </c>
      <c r="P60" s="96">
        <v>562.00548231787684</v>
      </c>
      <c r="Q60" s="96">
        <v>558.27164805175312</v>
      </c>
    </row>
    <row r="61" spans="1:17" x14ac:dyDescent="0.25">
      <c r="A61" s="132" t="s">
        <v>83</v>
      </c>
      <c r="B61" s="160">
        <v>16.132447205039938</v>
      </c>
      <c r="C61" s="160">
        <v>15.996680023795584</v>
      </c>
      <c r="D61" s="160">
        <v>14.89391472716758</v>
      </c>
      <c r="E61" s="160">
        <v>14.134183184588878</v>
      </c>
      <c r="F61" s="160">
        <v>14.055205537299013</v>
      </c>
      <c r="G61" s="160">
        <v>14.809213957453952</v>
      </c>
      <c r="H61" s="160">
        <v>10.756405805861903</v>
      </c>
      <c r="I61" s="160">
        <v>7.7502139751228194</v>
      </c>
      <c r="J61" s="160">
        <v>4.7585441929067258</v>
      </c>
      <c r="K61" s="160">
        <v>7.199970084236841</v>
      </c>
      <c r="L61" s="160">
        <v>7.0964949490281244</v>
      </c>
      <c r="M61" s="160">
        <v>6.3502040565768718</v>
      </c>
      <c r="N61" s="160">
        <v>5.3807374583239849</v>
      </c>
      <c r="O61" s="160">
        <v>5.4599261672160884</v>
      </c>
      <c r="P61" s="160">
        <v>5.8989808379736033</v>
      </c>
      <c r="Q61" s="160">
        <v>5.8597893754683064</v>
      </c>
    </row>
    <row r="62" spans="1:17" x14ac:dyDescent="0.25">
      <c r="A62" s="76" t="s">
        <v>82</v>
      </c>
      <c r="B62" s="159">
        <v>29.031093340279909</v>
      </c>
      <c r="C62" s="159">
        <v>28.786773947124221</v>
      </c>
      <c r="D62" s="159">
        <v>26.802296214023233</v>
      </c>
      <c r="E62" s="159">
        <v>25.435123766729141</v>
      </c>
      <c r="F62" s="159">
        <v>25.292999796253575</v>
      </c>
      <c r="G62" s="159">
        <v>26.649873217047194</v>
      </c>
      <c r="H62" s="159">
        <v>19.356655378258377</v>
      </c>
      <c r="I62" s="159">
        <v>13.946872564296445</v>
      </c>
      <c r="J62" s="159">
        <v>8.5632228559200847</v>
      </c>
      <c r="K62" s="159">
        <v>12.956682945003028</v>
      </c>
      <c r="L62" s="159">
        <v>12.770474599148107</v>
      </c>
      <c r="M62" s="159">
        <v>11.427489230444435</v>
      </c>
      <c r="N62" s="159">
        <v>9.6828887401127179</v>
      </c>
      <c r="O62" s="159">
        <v>9.8253925258139159</v>
      </c>
      <c r="P62" s="159">
        <v>10.615491942613199</v>
      </c>
      <c r="Q62" s="159">
        <v>10.544965072655248</v>
      </c>
    </row>
    <row r="63" spans="1:17" x14ac:dyDescent="0.25">
      <c r="A63" s="76" t="s">
        <v>81</v>
      </c>
      <c r="B63" s="159">
        <v>17.838351798348146</v>
      </c>
      <c r="C63" s="159">
        <v>17.688228093560802</v>
      </c>
      <c r="D63" s="159">
        <v>16.468852318624776</v>
      </c>
      <c r="E63" s="159">
        <v>15.628783954750837</v>
      </c>
      <c r="F63" s="159">
        <v>15.54145491913358</v>
      </c>
      <c r="G63" s="159">
        <v>16.375194976465892</v>
      </c>
      <c r="H63" s="159">
        <v>11.893827911664573</v>
      </c>
      <c r="I63" s="159">
        <v>8.5697502457980512</v>
      </c>
      <c r="J63" s="159">
        <v>5.2617302435391231</v>
      </c>
      <c r="K63" s="159">
        <v>7.9613215321773714</v>
      </c>
      <c r="L63" s="159">
        <v>7.8469045537255182</v>
      </c>
      <c r="M63" s="159">
        <v>7.0216981040004169</v>
      </c>
      <c r="N63" s="159">
        <v>5.9497165244803467</v>
      </c>
      <c r="O63" s="159">
        <v>6.0372789401337519</v>
      </c>
      <c r="P63" s="159">
        <v>6.522760874532004</v>
      </c>
      <c r="Q63" s="159">
        <v>6.4794251619289689</v>
      </c>
    </row>
    <row r="64" spans="1:17" x14ac:dyDescent="0.25">
      <c r="A64" s="76" t="s">
        <v>80</v>
      </c>
      <c r="B64" s="159">
        <v>31.899352748568976</v>
      </c>
      <c r="C64" s="159">
        <v>31.630894705523929</v>
      </c>
      <c r="D64" s="159">
        <v>29.450351434629034</v>
      </c>
      <c r="E64" s="159">
        <v>27.948102943565555</v>
      </c>
      <c r="F64" s="159">
        <v>27.791937186558499</v>
      </c>
      <c r="G64" s="159">
        <v>29.282869111778087</v>
      </c>
      <c r="H64" s="159">
        <v>21.269084519349882</v>
      </c>
      <c r="I64" s="159">
        <v>15.324817513867064</v>
      </c>
      <c r="J64" s="159">
        <v>9.4092655534470921</v>
      </c>
      <c r="K64" s="159">
        <v>14.236797590415314</v>
      </c>
      <c r="L64" s="159">
        <v>14.032191940895661</v>
      </c>
      <c r="M64" s="159">
        <v>12.55652020127828</v>
      </c>
      <c r="N64" s="159">
        <v>10.639553940513908</v>
      </c>
      <c r="O64" s="159">
        <v>10.796137038325861</v>
      </c>
      <c r="P64" s="159">
        <v>11.664297934214323</v>
      </c>
      <c r="Q64" s="159">
        <v>11.586803040147773</v>
      </c>
    </row>
    <row r="65" spans="1:17" x14ac:dyDescent="0.25">
      <c r="A65" s="129" t="s">
        <v>79</v>
      </c>
      <c r="B65" s="158">
        <v>45.170852174111815</v>
      </c>
      <c r="C65" s="158">
        <v>44.790704066627633</v>
      </c>
      <c r="D65" s="158">
        <v>41.702961236069221</v>
      </c>
      <c r="E65" s="158">
        <v>39.575712916848843</v>
      </c>
      <c r="F65" s="158">
        <v>39.354575504437236</v>
      </c>
      <c r="G65" s="158">
        <v>41.465799080871058</v>
      </c>
      <c r="H65" s="158">
        <v>30.117936256413326</v>
      </c>
      <c r="I65" s="158">
        <v>21.700599130343893</v>
      </c>
      <c r="J65" s="158">
        <v>13.323923740138831</v>
      </c>
      <c r="K65" s="158">
        <v>20.15991623586315</v>
      </c>
      <c r="L65" s="158">
        <v>19.870185857278745</v>
      </c>
      <c r="M65" s="158">
        <v>17.780571358415241</v>
      </c>
      <c r="N65" s="158">
        <v>15.066064883307156</v>
      </c>
      <c r="O65" s="158">
        <v>15.287793268205043</v>
      </c>
      <c r="P65" s="158">
        <v>16.517146346326086</v>
      </c>
      <c r="Q65" s="158">
        <v>16.407410251311255</v>
      </c>
    </row>
    <row r="66" spans="1:17" x14ac:dyDescent="0.25">
      <c r="A66" s="92" t="s">
        <v>125</v>
      </c>
      <c r="B66" s="91">
        <v>3.9410759771240986</v>
      </c>
      <c r="C66" s="91">
        <v>4.8551498045560786</v>
      </c>
      <c r="D66" s="91">
        <v>3.0791693545652334</v>
      </c>
      <c r="E66" s="91">
        <v>1.8170454446168152</v>
      </c>
      <c r="F66" s="91">
        <v>3.4773969222747572</v>
      </c>
      <c r="G66" s="91">
        <v>5.8878613175812315</v>
      </c>
      <c r="H66" s="91">
        <v>3.101872928568072</v>
      </c>
      <c r="I66" s="91">
        <v>1.8254234264483882</v>
      </c>
      <c r="J66" s="91">
        <v>0.84796929838052548</v>
      </c>
      <c r="K66" s="91">
        <v>2.0603499119478013</v>
      </c>
      <c r="L66" s="91">
        <v>1.3368527830924606</v>
      </c>
      <c r="M66" s="91">
        <v>0.57417684330220342</v>
      </c>
      <c r="N66" s="91">
        <v>1.0720517970260386</v>
      </c>
      <c r="O66" s="91">
        <v>0.9748741316204973</v>
      </c>
      <c r="P66" s="91">
        <v>0.92949039913528342</v>
      </c>
      <c r="Q66" s="91">
        <v>0.76889719786052602</v>
      </c>
    </row>
    <row r="67" spans="1:17" x14ac:dyDescent="0.25">
      <c r="A67" s="92" t="s">
        <v>26</v>
      </c>
      <c r="B67" s="91">
        <v>22.585426087055911</v>
      </c>
      <c r="C67" s="91">
        <v>22.395352033313817</v>
      </c>
      <c r="D67" s="91">
        <v>20.851480618034611</v>
      </c>
      <c r="E67" s="91">
        <v>19.787856458424425</v>
      </c>
      <c r="F67" s="91">
        <v>19.677287752218618</v>
      </c>
      <c r="G67" s="91">
        <v>20.732899540435529</v>
      </c>
      <c r="H67" s="91">
        <v>15.058968128206663</v>
      </c>
      <c r="I67" s="91">
        <v>10.850299565171946</v>
      </c>
      <c r="J67" s="91">
        <v>6.6619618700694145</v>
      </c>
      <c r="K67" s="91">
        <v>10.079958117931575</v>
      </c>
      <c r="L67" s="91">
        <v>9.9350929286393725</v>
      </c>
      <c r="M67" s="91">
        <v>8.8902856792076204</v>
      </c>
      <c r="N67" s="91">
        <v>7.5330324416535781</v>
      </c>
      <c r="O67" s="91">
        <v>7.6438966341025223</v>
      </c>
      <c r="P67" s="91">
        <v>8.2585731731630432</v>
      </c>
      <c r="Q67" s="91">
        <v>8.2037051256556275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18.644350109931807</v>
      </c>
      <c r="C69" s="157">
        <v>17.540202228757739</v>
      </c>
      <c r="D69" s="157">
        <v>17.772311263469376</v>
      </c>
      <c r="E69" s="157">
        <v>17.970811013807605</v>
      </c>
      <c r="F69" s="157">
        <v>16.199890829943865</v>
      </c>
      <c r="G69" s="157">
        <v>14.845038222854299</v>
      </c>
      <c r="H69" s="157">
        <v>11.957095199638591</v>
      </c>
      <c r="I69" s="157">
        <v>9.0248761387235579</v>
      </c>
      <c r="J69" s="157">
        <v>5.8139925716888898</v>
      </c>
      <c r="K69" s="157">
        <v>8.0196082059837739</v>
      </c>
      <c r="L69" s="157">
        <v>8.598240145546912</v>
      </c>
      <c r="M69" s="157">
        <v>8.3161088359054176</v>
      </c>
      <c r="N69" s="157">
        <v>6.4609806446275408</v>
      </c>
      <c r="O69" s="157">
        <v>6.669022502482024</v>
      </c>
      <c r="P69" s="157">
        <v>7.3290827740277589</v>
      </c>
      <c r="Q69" s="157">
        <v>7.4348079277951031</v>
      </c>
    </row>
    <row r="70" spans="1:17" x14ac:dyDescent="0.25">
      <c r="A70" s="156" t="s">
        <v>183</v>
      </c>
      <c r="B70" s="204">
        <v>75.849309812069009</v>
      </c>
      <c r="C70" s="204">
        <v>75.210978450333826</v>
      </c>
      <c r="D70" s="204">
        <v>70.026149045914337</v>
      </c>
      <c r="E70" s="204">
        <v>66.454148318767992</v>
      </c>
      <c r="F70" s="204">
        <v>66.082822136113833</v>
      </c>
      <c r="G70" s="204">
        <v>69.627914677521517</v>
      </c>
      <c r="H70" s="204">
        <v>50.572981647711366</v>
      </c>
      <c r="I70" s="204">
        <v>36.43888453112482</v>
      </c>
      <c r="J70" s="204">
        <v>22.373065174479251</v>
      </c>
      <c r="K70" s="204">
        <v>33.851823881146657</v>
      </c>
      <c r="L70" s="204">
        <v>33.365318796794696</v>
      </c>
      <c r="M70" s="204">
        <v>29.856511460126246</v>
      </c>
      <c r="N70" s="204">
        <v>25.298407445977464</v>
      </c>
      <c r="O70" s="204">
        <v>25.670725968891858</v>
      </c>
      <c r="P70" s="204">
        <v>27.735012516584312</v>
      </c>
      <c r="Q70" s="204">
        <v>27.550747516750707</v>
      </c>
    </row>
    <row r="71" spans="1:17" x14ac:dyDescent="0.25">
      <c r="A71" s="152" t="s">
        <v>192</v>
      </c>
      <c r="B71" s="151">
        <v>68.2643788308621</v>
      </c>
      <c r="C71" s="151">
        <v>67.689880605300431</v>
      </c>
      <c r="D71" s="151">
        <v>63.023534141322891</v>
      </c>
      <c r="E71" s="151">
        <v>59.808733486891185</v>
      </c>
      <c r="F71" s="151">
        <v>59.474539922502451</v>
      </c>
      <c r="G71" s="151">
        <v>62.665123209769362</v>
      </c>
      <c r="H71" s="151">
        <v>45.515683482940226</v>
      </c>
      <c r="I71" s="151">
        <v>32.794996078012332</v>
      </c>
      <c r="J71" s="151">
        <v>20.135758657031325</v>
      </c>
      <c r="K71" s="151">
        <v>30.46664149303199</v>
      </c>
      <c r="L71" s="151">
        <v>30.028786917115223</v>
      </c>
      <c r="M71" s="151">
        <v>26.870860314113621</v>
      </c>
      <c r="N71" s="151">
        <v>22.768566701379715</v>
      </c>
      <c r="O71" s="151">
        <v>23.103653372002672</v>
      </c>
      <c r="P71" s="151">
        <v>24.961511264925878</v>
      </c>
      <c r="Q71" s="151">
        <v>24.795672765075636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0.5843613586930847</v>
      </c>
      <c r="C75" s="87">
        <v>0.63677948714216959</v>
      </c>
      <c r="D75" s="87">
        <v>0.43312477730808091</v>
      </c>
      <c r="E75" s="87">
        <v>0.26408914190966015</v>
      </c>
      <c r="F75" s="87">
        <v>0.51014137471178433</v>
      </c>
      <c r="G75" s="87">
        <v>0.8305904671327996</v>
      </c>
      <c r="H75" s="87">
        <v>0.43960657625711186</v>
      </c>
      <c r="I75" s="87">
        <v>0.33519591065041215</v>
      </c>
      <c r="J75" s="87">
        <v>0.18165040418200129</v>
      </c>
      <c r="K75" s="87">
        <v>0.31543035986135182</v>
      </c>
      <c r="L75" s="87">
        <v>0.42427265532381553</v>
      </c>
      <c r="M75" s="87">
        <v>0.2199309462478557</v>
      </c>
      <c r="N75" s="87">
        <v>0.34889362153823128</v>
      </c>
      <c r="O75" s="87">
        <v>0.36940030899042714</v>
      </c>
      <c r="P75" s="87">
        <v>0.44502480523705062</v>
      </c>
      <c r="Q75" s="87">
        <v>0.47797195659155117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67.680017472169013</v>
      </c>
      <c r="C78" s="87">
        <v>67.053101118158267</v>
      </c>
      <c r="D78" s="87">
        <v>62.59040936401481</v>
      </c>
      <c r="E78" s="87">
        <v>59.544644344981528</v>
      </c>
      <c r="F78" s="87">
        <v>58.964398547790665</v>
      </c>
      <c r="G78" s="87">
        <v>61.834532742636561</v>
      </c>
      <c r="H78" s="87">
        <v>45.076076906683113</v>
      </c>
      <c r="I78" s="87">
        <v>32.459800167361919</v>
      </c>
      <c r="J78" s="87">
        <v>19.954108252849323</v>
      </c>
      <c r="K78" s="87">
        <v>30.151211133170637</v>
      </c>
      <c r="L78" s="87">
        <v>29.604514261791408</v>
      </c>
      <c r="M78" s="87">
        <v>26.650929367865764</v>
      </c>
      <c r="N78" s="87">
        <v>22.419673079841484</v>
      </c>
      <c r="O78" s="87">
        <v>22.734253063012243</v>
      </c>
      <c r="P78" s="87">
        <v>24.516486459688828</v>
      </c>
      <c r="Q78" s="87">
        <v>24.317700808484084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7.5849309812069095</v>
      </c>
      <c r="C82" s="151">
        <v>7.5210978450333954</v>
      </c>
      <c r="D82" s="151">
        <v>7.0026149045914465</v>
      </c>
      <c r="E82" s="151">
        <v>6.6454148318768063</v>
      </c>
      <c r="F82" s="151">
        <v>6.6082822136113819</v>
      </c>
      <c r="G82" s="151">
        <v>6.9627914677521536</v>
      </c>
      <c r="H82" s="151">
        <v>5.0572981647711401</v>
      </c>
      <c r="I82" s="151">
        <v>3.6438884531124884</v>
      </c>
      <c r="J82" s="151">
        <v>2.2373065174479265</v>
      </c>
      <c r="K82" s="151">
        <v>3.3851823881146714</v>
      </c>
      <c r="L82" s="151">
        <v>3.3365318796794732</v>
      </c>
      <c r="M82" s="151">
        <v>2.9856511460126249</v>
      </c>
      <c r="N82" s="151">
        <v>2.5298407445977489</v>
      </c>
      <c r="O82" s="151">
        <v>2.5670725968891865</v>
      </c>
      <c r="P82" s="151">
        <v>2.7735012516584341</v>
      </c>
      <c r="Q82" s="151">
        <v>2.7550747516750711</v>
      </c>
    </row>
    <row r="83" spans="1:17" x14ac:dyDescent="0.25">
      <c r="A83" s="156" t="s">
        <v>181</v>
      </c>
      <c r="B83" s="204">
        <v>1047.9855162808426</v>
      </c>
      <c r="C83" s="204">
        <v>1039.1658971789182</v>
      </c>
      <c r="D83" s="204">
        <v>967.528777030014</v>
      </c>
      <c r="E83" s="204">
        <v>918.17559193882425</v>
      </c>
      <c r="F83" s="204">
        <v>913.0450975124204</v>
      </c>
      <c r="G83" s="204">
        <v>962.02650085644063</v>
      </c>
      <c r="H83" s="204">
        <v>698.75062031883044</v>
      </c>
      <c r="I83" s="204">
        <v>503.46434677738546</v>
      </c>
      <c r="J83" s="204">
        <v>309.12144508308722</v>
      </c>
      <c r="K83" s="204">
        <v>467.71976192045361</v>
      </c>
      <c r="L83" s="204">
        <v>460.99787765728621</v>
      </c>
      <c r="M83" s="204">
        <v>412.51781531579104</v>
      </c>
      <c r="N83" s="204">
        <v>349.53995829421774</v>
      </c>
      <c r="O83" s="204">
        <v>354.68416356680518</v>
      </c>
      <c r="P83" s="204">
        <v>383.20574680592983</v>
      </c>
      <c r="Q83" s="204">
        <v>380.65981657318844</v>
      </c>
    </row>
    <row r="84" spans="1:17" x14ac:dyDescent="0.25">
      <c r="A84" s="152" t="s">
        <v>190</v>
      </c>
      <c r="B84" s="151">
        <v>622.96421656689699</v>
      </c>
      <c r="C84" s="151">
        <v>630.59204430091302</v>
      </c>
      <c r="D84" s="151">
        <v>579.56794172058676</v>
      </c>
      <c r="E84" s="151">
        <v>532.88553378148515</v>
      </c>
      <c r="F84" s="151">
        <v>519.88933243658744</v>
      </c>
      <c r="G84" s="151">
        <v>567.47411925423876</v>
      </c>
      <c r="H84" s="151">
        <v>469.91933389179724</v>
      </c>
      <c r="I84" s="151">
        <v>287.70426191469329</v>
      </c>
      <c r="J84" s="151">
        <v>165.48142971679817</v>
      </c>
      <c r="K84" s="151">
        <v>378.06773923047825</v>
      </c>
      <c r="L84" s="151">
        <v>189.48528298556101</v>
      </c>
      <c r="M84" s="151">
        <v>161.82286829850392</v>
      </c>
      <c r="N84" s="151">
        <v>164.71812483373589</v>
      </c>
      <c r="O84" s="151">
        <v>150.51766633313812</v>
      </c>
      <c r="P84" s="151">
        <v>146.58448630550151</v>
      </c>
      <c r="Q84" s="151">
        <v>142.72495789989372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75.2804538466346</v>
      </c>
      <c r="C86" s="208">
        <v>0</v>
      </c>
      <c r="D86" s="208">
        <v>18.394935958787123</v>
      </c>
      <c r="E86" s="208">
        <v>0</v>
      </c>
      <c r="F86" s="208">
        <v>0</v>
      </c>
      <c r="G86" s="208">
        <v>0</v>
      </c>
      <c r="H86" s="208">
        <v>0</v>
      </c>
      <c r="I86" s="208">
        <v>0</v>
      </c>
      <c r="J86" s="208">
        <v>0</v>
      </c>
      <c r="K86" s="208">
        <v>66.879017631904489</v>
      </c>
      <c r="L86" s="208">
        <v>59.711609619649657</v>
      </c>
      <c r="M86" s="208">
        <v>72.465433510283447</v>
      </c>
      <c r="N86" s="208">
        <v>68.588283730750859</v>
      </c>
      <c r="O86" s="208">
        <v>70.471356447245441</v>
      </c>
      <c r="P86" s="208">
        <v>90.494006324446147</v>
      </c>
      <c r="Q86" s="208">
        <v>112.68841523962762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0</v>
      </c>
      <c r="G87" s="208">
        <v>0</v>
      </c>
      <c r="H87" s="208">
        <v>0</v>
      </c>
      <c r="I87" s="208">
        <v>0</v>
      </c>
      <c r="J87" s="208">
        <v>0</v>
      </c>
      <c r="K87" s="208">
        <v>0</v>
      </c>
      <c r="L87" s="208">
        <v>0</v>
      </c>
      <c r="M87" s="208">
        <v>0</v>
      </c>
      <c r="N87" s="208">
        <v>0</v>
      </c>
      <c r="O87" s="208">
        <v>0</v>
      </c>
      <c r="P87" s="208">
        <v>0</v>
      </c>
      <c r="Q87" s="208">
        <v>0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547.68376272026239</v>
      </c>
      <c r="C89" s="208">
        <v>630.59204430091302</v>
      </c>
      <c r="D89" s="208">
        <v>561.17300576179969</v>
      </c>
      <c r="E89" s="208">
        <v>532.88553378148515</v>
      </c>
      <c r="F89" s="208">
        <v>519.88933243658744</v>
      </c>
      <c r="G89" s="208">
        <v>567.47411925423876</v>
      </c>
      <c r="H89" s="208">
        <v>469.91933389179724</v>
      </c>
      <c r="I89" s="208">
        <v>287.70426191469329</v>
      </c>
      <c r="J89" s="208">
        <v>165.48142971679817</v>
      </c>
      <c r="K89" s="208">
        <v>311.18872159857375</v>
      </c>
      <c r="L89" s="208">
        <v>129.77367336591135</v>
      </c>
      <c r="M89" s="208">
        <v>89.357434788220459</v>
      </c>
      <c r="N89" s="208">
        <v>96.129841102985026</v>
      </c>
      <c r="O89" s="208">
        <v>80.046309885892683</v>
      </c>
      <c r="P89" s="208">
        <v>56.090479981055353</v>
      </c>
      <c r="Q89" s="208">
        <v>30.036542660266097</v>
      </c>
    </row>
    <row r="90" spans="1:17" x14ac:dyDescent="0.25">
      <c r="A90" s="152" t="s">
        <v>189</v>
      </c>
      <c r="B90" s="151">
        <v>425.0212997139455</v>
      </c>
      <c r="C90" s="151">
        <v>408.57385287800508</v>
      </c>
      <c r="D90" s="151">
        <v>387.96083530942718</v>
      </c>
      <c r="E90" s="151">
        <v>385.29005815733916</v>
      </c>
      <c r="F90" s="151">
        <v>393.1557650758329</v>
      </c>
      <c r="G90" s="151">
        <v>394.55238160220182</v>
      </c>
      <c r="H90" s="151">
        <v>228.83128642703321</v>
      </c>
      <c r="I90" s="151">
        <v>215.76008486269214</v>
      </c>
      <c r="J90" s="151">
        <v>143.64001536628902</v>
      </c>
      <c r="K90" s="151">
        <v>89.652022689975368</v>
      </c>
      <c r="L90" s="151">
        <v>271.5125946717252</v>
      </c>
      <c r="M90" s="151">
        <v>250.69494701728712</v>
      </c>
      <c r="N90" s="151">
        <v>184.82183346048183</v>
      </c>
      <c r="O90" s="151">
        <v>204.16649723366706</v>
      </c>
      <c r="P90" s="151">
        <v>236.62126050042829</v>
      </c>
      <c r="Q90" s="151">
        <v>237.93485867329474</v>
      </c>
    </row>
    <row r="91" spans="1:17" x14ac:dyDescent="0.25">
      <c r="A91" s="156" t="s">
        <v>180</v>
      </c>
      <c r="B91" s="155">
        <v>151.69861962413802</v>
      </c>
      <c r="C91" s="155">
        <v>150.42195690066762</v>
      </c>
      <c r="D91" s="155">
        <v>140.05229809182867</v>
      </c>
      <c r="E91" s="155">
        <v>132.90829663753595</v>
      </c>
      <c r="F91" s="155">
        <v>132.16564427222764</v>
      </c>
      <c r="G91" s="155">
        <v>139.25582935504306</v>
      </c>
      <c r="H91" s="155">
        <v>101.14596329542275</v>
      </c>
      <c r="I91" s="155">
        <v>72.877769062249641</v>
      </c>
      <c r="J91" s="155">
        <v>44.746130348958502</v>
      </c>
      <c r="K91" s="155">
        <v>67.703647762293329</v>
      </c>
      <c r="L91" s="155">
        <v>66.730637593589393</v>
      </c>
      <c r="M91" s="155">
        <v>59.713022920252484</v>
      </c>
      <c r="N91" s="155">
        <v>50.596814891954928</v>
      </c>
      <c r="O91" s="155">
        <v>51.341451937783717</v>
      </c>
      <c r="P91" s="155">
        <v>55.470025033168625</v>
      </c>
      <c r="Q91" s="155">
        <v>55.101495033501401</v>
      </c>
    </row>
    <row r="92" spans="1:17" x14ac:dyDescent="0.25">
      <c r="A92" s="152" t="s">
        <v>193</v>
      </c>
      <c r="B92" s="151">
        <v>55.908924657242636</v>
      </c>
      <c r="C92" s="151">
        <v>56.593496314391295</v>
      </c>
      <c r="D92" s="151">
        <v>52.014256237669272</v>
      </c>
      <c r="E92" s="151">
        <v>47.824668523194767</v>
      </c>
      <c r="F92" s="151">
        <v>46.658303549895834</v>
      </c>
      <c r="G92" s="151">
        <v>50.928876706858759</v>
      </c>
      <c r="H92" s="151">
        <v>42.17366573368318</v>
      </c>
      <c r="I92" s="151">
        <v>25.820481297626621</v>
      </c>
      <c r="J92" s="151">
        <v>14.851396822109059</v>
      </c>
      <c r="K92" s="151">
        <v>33.930296774439249</v>
      </c>
      <c r="L92" s="151">
        <v>17.005661205515487</v>
      </c>
      <c r="M92" s="151">
        <v>14.523053348680419</v>
      </c>
      <c r="N92" s="151">
        <v>14.782892798823692</v>
      </c>
      <c r="O92" s="151">
        <v>13.508449831965152</v>
      </c>
      <c r="P92" s="151">
        <v>13.155460270156359</v>
      </c>
      <c r="Q92" s="151">
        <v>12.809080691517359</v>
      </c>
    </row>
    <row r="93" spans="1:17" x14ac:dyDescent="0.25">
      <c r="A93" s="152" t="s">
        <v>187</v>
      </c>
      <c r="B93" s="151">
        <v>57.645475457172424</v>
      </c>
      <c r="C93" s="151">
        <v>57.160343622253684</v>
      </c>
      <c r="D93" s="151">
        <v>53.219873274894887</v>
      </c>
      <c r="E93" s="151">
        <v>50.505152722263645</v>
      </c>
      <c r="F93" s="151">
        <v>50.222944823446497</v>
      </c>
      <c r="G93" s="151">
        <v>52.917215154916342</v>
      </c>
      <c r="H93" s="151">
        <v>38.43546605226063</v>
      </c>
      <c r="I93" s="151">
        <v>27.69355224365486</v>
      </c>
      <c r="J93" s="151">
        <v>17.003529532604226</v>
      </c>
      <c r="K93" s="151">
        <v>25.727386149671457</v>
      </c>
      <c r="L93" s="151">
        <v>25.357642285563958</v>
      </c>
      <c r="M93" s="151">
        <v>22.690948709695938</v>
      </c>
      <c r="N93" s="151">
        <v>19.226789658942874</v>
      </c>
      <c r="O93" s="151">
        <v>19.50975173635781</v>
      </c>
      <c r="P93" s="151">
        <v>21.078609512604071</v>
      </c>
      <c r="Q93" s="151">
        <v>20.938568112730533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0.49346070289638266</v>
      </c>
      <c r="C97" s="87">
        <v>0.53772490025338759</v>
      </c>
      <c r="D97" s="87">
        <v>0.36574981194904604</v>
      </c>
      <c r="E97" s="87">
        <v>0.22300860872371298</v>
      </c>
      <c r="F97" s="87">
        <v>0.43078604975661783</v>
      </c>
      <c r="G97" s="87">
        <v>0.70138750557880869</v>
      </c>
      <c r="H97" s="87">
        <v>0.37122333106156102</v>
      </c>
      <c r="I97" s="87">
        <v>0.2830543245492369</v>
      </c>
      <c r="J97" s="87">
        <v>0.1533936746425788</v>
      </c>
      <c r="K97" s="87">
        <v>0.26636341499403049</v>
      </c>
      <c r="L97" s="87">
        <v>0.35827468671788865</v>
      </c>
      <c r="M97" s="87">
        <v>0.18571946572041137</v>
      </c>
      <c r="N97" s="87">
        <v>0.29462128041006203</v>
      </c>
      <c r="O97" s="87">
        <v>0.31193803870302733</v>
      </c>
      <c r="P97" s="87">
        <v>0.3757987244223982</v>
      </c>
      <c r="Q97" s="87">
        <v>0.40362076334397651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57.152014754276038</v>
      </c>
      <c r="C100" s="87">
        <v>56.622618722000297</v>
      </c>
      <c r="D100" s="87">
        <v>52.854123462945843</v>
      </c>
      <c r="E100" s="87">
        <v>50.282144113539935</v>
      </c>
      <c r="F100" s="87">
        <v>49.792158773689877</v>
      </c>
      <c r="G100" s="87">
        <v>52.215827649337534</v>
      </c>
      <c r="H100" s="87">
        <v>38.064242721199065</v>
      </c>
      <c r="I100" s="87">
        <v>27.410497919105623</v>
      </c>
      <c r="J100" s="87">
        <v>16.850135857961646</v>
      </c>
      <c r="K100" s="87">
        <v>25.461022734677424</v>
      </c>
      <c r="L100" s="87">
        <v>24.999367598846071</v>
      </c>
      <c r="M100" s="87">
        <v>22.505229243975528</v>
      </c>
      <c r="N100" s="87">
        <v>18.932168378532811</v>
      </c>
      <c r="O100" s="87">
        <v>19.197813697654784</v>
      </c>
      <c r="P100" s="87">
        <v>20.702810788181672</v>
      </c>
      <c r="Q100" s="87">
        <v>20.534947349386556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38.144219509722944</v>
      </c>
      <c r="C104" s="151">
        <v>36.668116964022644</v>
      </c>
      <c r="D104" s="151">
        <v>34.818168579264537</v>
      </c>
      <c r="E104" s="151">
        <v>34.578475392077529</v>
      </c>
      <c r="F104" s="151">
        <v>35.284395898885307</v>
      </c>
      <c r="G104" s="151">
        <v>35.409737493267947</v>
      </c>
      <c r="H104" s="151">
        <v>20.536831509478922</v>
      </c>
      <c r="I104" s="151">
        <v>19.363735520968163</v>
      </c>
      <c r="J104" s="151">
        <v>12.891203994245217</v>
      </c>
      <c r="K104" s="151">
        <v>8.0459648381826216</v>
      </c>
      <c r="L104" s="151">
        <v>24.367334102509936</v>
      </c>
      <c r="M104" s="151">
        <v>22.499020861876129</v>
      </c>
      <c r="N104" s="151">
        <v>16.587132434188362</v>
      </c>
      <c r="O104" s="151">
        <v>18.323250369460752</v>
      </c>
      <c r="P104" s="151">
        <v>21.235955250408193</v>
      </c>
      <c r="Q104" s="151">
        <v>21.353846229253513</v>
      </c>
    </row>
    <row r="105" spans="1:17" x14ac:dyDescent="0.25">
      <c r="A105" s="243" t="s">
        <v>179</v>
      </c>
      <c r="B105" s="242">
        <v>121.35889569931038</v>
      </c>
      <c r="C105" s="242">
        <v>120.33756552053407</v>
      </c>
      <c r="D105" s="242">
        <v>112.04183847346293</v>
      </c>
      <c r="E105" s="242">
        <v>106.32663731002874</v>
      </c>
      <c r="F105" s="242">
        <v>105.7325154177821</v>
      </c>
      <c r="G105" s="242">
        <v>111.40466348403442</v>
      </c>
      <c r="H105" s="242">
        <v>80.916770636338171</v>
      </c>
      <c r="I105" s="242">
        <v>58.302215249799701</v>
      </c>
      <c r="J105" s="242">
        <v>35.796904279166796</v>
      </c>
      <c r="K105" s="242">
        <v>54.16291820983465</v>
      </c>
      <c r="L105" s="242">
        <v>53.3845100748715</v>
      </c>
      <c r="M105" s="242">
        <v>47.770418336201985</v>
      </c>
      <c r="N105" s="242">
        <v>40.477451913563932</v>
      </c>
      <c r="O105" s="242">
        <v>41.073161550226963</v>
      </c>
      <c r="P105" s="242">
        <v>44.376020026534889</v>
      </c>
      <c r="Q105" s="242">
        <v>44.081196026801123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36.257392231131071</v>
      </c>
      <c r="C108" s="96">
        <v>39.722289380664769</v>
      </c>
      <c r="D108" s="96">
        <v>45.109838665470988</v>
      </c>
      <c r="E108" s="96">
        <v>46.693351749224128</v>
      </c>
      <c r="F108" s="96">
        <v>44.521797202266015</v>
      </c>
      <c r="G108" s="96">
        <v>51.259432924101844</v>
      </c>
      <c r="H108" s="96">
        <v>43.132348401120893</v>
      </c>
      <c r="I108" s="96">
        <v>44.791589508774024</v>
      </c>
      <c r="J108" s="96">
        <v>42.391065779097502</v>
      </c>
      <c r="K108" s="96">
        <v>41.214763993287548</v>
      </c>
      <c r="L108" s="96">
        <v>47.241862232236599</v>
      </c>
      <c r="M108" s="96">
        <v>36.634728502078801</v>
      </c>
      <c r="N108" s="96">
        <v>39.978338041682385</v>
      </c>
      <c r="O108" s="96">
        <v>47.785998993295756</v>
      </c>
      <c r="P108" s="96">
        <v>42.539821095697178</v>
      </c>
      <c r="Q108" s="96">
        <v>36.961298055443287</v>
      </c>
    </row>
    <row r="109" spans="1:17" x14ac:dyDescent="0.25">
      <c r="A109" s="132" t="s">
        <v>83</v>
      </c>
      <c r="B109" s="160">
        <v>0.44105689640710766</v>
      </c>
      <c r="C109" s="160">
        <v>0.48320600557086646</v>
      </c>
      <c r="D109" s="160">
        <v>0.54874342071780347</v>
      </c>
      <c r="E109" s="160">
        <v>0.56800623371019876</v>
      </c>
      <c r="F109" s="160">
        <v>0.54159012791983996</v>
      </c>
      <c r="G109" s="160">
        <v>0.62355081283757796</v>
      </c>
      <c r="H109" s="160">
        <v>0.52468803049256119</v>
      </c>
      <c r="I109" s="160">
        <v>0.54487204506998654</v>
      </c>
      <c r="J109" s="160">
        <v>0.51567061935206993</v>
      </c>
      <c r="K109" s="160">
        <v>0.50136137141774073</v>
      </c>
      <c r="L109" s="160">
        <v>0.57467864770351729</v>
      </c>
      <c r="M109" s="160">
        <v>0.44564704352814455</v>
      </c>
      <c r="N109" s="160">
        <v>0.48632073668659903</v>
      </c>
      <c r="O109" s="160">
        <v>0.58129785709187776</v>
      </c>
      <c r="P109" s="160">
        <v>0.51748016919076956</v>
      </c>
      <c r="Q109" s="160">
        <v>0.44961963352440815</v>
      </c>
    </row>
    <row r="110" spans="1:17" x14ac:dyDescent="0.25">
      <c r="A110" s="76" t="s">
        <v>82</v>
      </c>
      <c r="B110" s="159">
        <v>2.5949334389411658</v>
      </c>
      <c r="C110" s="159">
        <v>2.8429153516639722</v>
      </c>
      <c r="D110" s="159">
        <v>3.2285010469607105</v>
      </c>
      <c r="E110" s="159">
        <v>3.3418327235975016</v>
      </c>
      <c r="F110" s="159">
        <v>3.1864150511828804</v>
      </c>
      <c r="G110" s="159">
        <v>3.668626130306893</v>
      </c>
      <c r="H110" s="159">
        <v>3.0869725117745328</v>
      </c>
      <c r="I110" s="159">
        <v>3.2057240261158761</v>
      </c>
      <c r="J110" s="159">
        <v>3.0339190805919425</v>
      </c>
      <c r="K110" s="159">
        <v>2.9497314253180589</v>
      </c>
      <c r="L110" s="159">
        <v>3.3810894959794018</v>
      </c>
      <c r="M110" s="159">
        <v>2.6219393113151548</v>
      </c>
      <c r="N110" s="159">
        <v>2.8612406969683217</v>
      </c>
      <c r="O110" s="159">
        <v>3.4200332420609856</v>
      </c>
      <c r="P110" s="159">
        <v>3.0445654652741081</v>
      </c>
      <c r="Q110" s="159">
        <v>2.645311821085397</v>
      </c>
    </row>
    <row r="111" spans="1:17" x14ac:dyDescent="0.25">
      <c r="A111" s="76" t="s">
        <v>81</v>
      </c>
      <c r="B111" s="159">
        <v>0.47951593597512626</v>
      </c>
      <c r="C111" s="159">
        <v>0.52534034025452814</v>
      </c>
      <c r="D111" s="159">
        <v>0.59659245131225125</v>
      </c>
      <c r="E111" s="159">
        <v>0.61753493260390846</v>
      </c>
      <c r="F111" s="159">
        <v>0.58881540957622658</v>
      </c>
      <c r="G111" s="159">
        <v>0.67792285775727767</v>
      </c>
      <c r="H111" s="159">
        <v>0.57043949224264201</v>
      </c>
      <c r="I111" s="159">
        <v>0.59238350155452946</v>
      </c>
      <c r="J111" s="159">
        <v>0.56063578578588136</v>
      </c>
      <c r="K111" s="159">
        <v>0.54507880782629259</v>
      </c>
      <c r="L111" s="159">
        <v>0.62478916412660623</v>
      </c>
      <c r="M111" s="159">
        <v>0.4845063322503857</v>
      </c>
      <c r="N111" s="159">
        <v>0.52872666800144252</v>
      </c>
      <c r="O111" s="159">
        <v>0.63198555173811588</v>
      </c>
      <c r="P111" s="159">
        <v>0.56260312376804666</v>
      </c>
      <c r="Q111" s="159">
        <v>0.48882532199030693</v>
      </c>
    </row>
    <row r="112" spans="1:17" x14ac:dyDescent="0.25">
      <c r="A112" s="76" t="s">
        <v>80</v>
      </c>
      <c r="B112" s="159">
        <v>3.6610961107362723</v>
      </c>
      <c r="C112" s="159">
        <v>4.0109646671231598</v>
      </c>
      <c r="D112" s="159">
        <v>4.5549733373349266</v>
      </c>
      <c r="E112" s="159">
        <v>4.7148688299636241</v>
      </c>
      <c r="F112" s="159">
        <v>4.4955957544087353</v>
      </c>
      <c r="G112" s="159">
        <v>5.1759296234174226</v>
      </c>
      <c r="H112" s="159">
        <v>4.3552959344572084</v>
      </c>
      <c r="I112" s="159">
        <v>4.5228380766851553</v>
      </c>
      <c r="J112" s="159">
        <v>4.2804448004554638</v>
      </c>
      <c r="K112" s="159">
        <v>4.1616675352393706</v>
      </c>
      <c r="L112" s="159">
        <v>4.7702547656992547</v>
      </c>
      <c r="M112" s="159">
        <v>3.6991977024117007</v>
      </c>
      <c r="N112" s="159">
        <v>4.0368192225483002</v>
      </c>
      <c r="O112" s="159">
        <v>4.8251990641452931</v>
      </c>
      <c r="P112" s="159">
        <v>4.2954653928792839</v>
      </c>
      <c r="Q112" s="159">
        <v>3.7321731164758449</v>
      </c>
    </row>
    <row r="113" spans="1:17" x14ac:dyDescent="0.25">
      <c r="A113" s="129" t="s">
        <v>79</v>
      </c>
      <c r="B113" s="158">
        <v>1.2349593099399012</v>
      </c>
      <c r="C113" s="158">
        <v>1.3529768155984261</v>
      </c>
      <c r="D113" s="158">
        <v>1.5364815780098495</v>
      </c>
      <c r="E113" s="158">
        <v>1.5904174543885565</v>
      </c>
      <c r="F113" s="158">
        <v>1.516452358175552</v>
      </c>
      <c r="G113" s="158">
        <v>1.7459422759452186</v>
      </c>
      <c r="H113" s="158">
        <v>1.4691264853791712</v>
      </c>
      <c r="I113" s="158">
        <v>1.5256417261959623</v>
      </c>
      <c r="J113" s="158">
        <v>1.443877734185796</v>
      </c>
      <c r="K113" s="158">
        <v>1.403811839969674</v>
      </c>
      <c r="L113" s="158">
        <v>1.6091002135698487</v>
      </c>
      <c r="M113" s="158">
        <v>1.2478117218788047</v>
      </c>
      <c r="N113" s="158">
        <v>1.3616980627224775</v>
      </c>
      <c r="O113" s="158">
        <v>1.627633999857258</v>
      </c>
      <c r="P113" s="158">
        <v>1.4489444737341548</v>
      </c>
      <c r="Q113" s="158">
        <v>1.2589349738683433</v>
      </c>
    </row>
    <row r="114" spans="1:17" x14ac:dyDescent="0.25">
      <c r="A114" s="92" t="s">
        <v>125</v>
      </c>
      <c r="B114" s="91">
        <v>0.10774798868902676</v>
      </c>
      <c r="C114" s="91">
        <v>0.14665777774000033</v>
      </c>
      <c r="D114" s="91">
        <v>0.1134472672595251</v>
      </c>
      <c r="E114" s="91">
        <v>7.3021067153170041E-2</v>
      </c>
      <c r="F114" s="91">
        <v>0.13399475653095017</v>
      </c>
      <c r="G114" s="91">
        <v>0.24791192300957929</v>
      </c>
      <c r="H114" s="91">
        <v>0.15130663784008871</v>
      </c>
      <c r="I114" s="91">
        <v>0.12833480452026277</v>
      </c>
      <c r="J114" s="91">
        <v>9.1892149271040099E-2</v>
      </c>
      <c r="K114" s="91">
        <v>0.1434700207596851</v>
      </c>
      <c r="L114" s="91">
        <v>0.10825918359477921</v>
      </c>
      <c r="M114" s="91">
        <v>4.0294801615852943E-2</v>
      </c>
      <c r="N114" s="91">
        <v>9.6893971083712976E-2</v>
      </c>
      <c r="O114" s="91">
        <v>0.10379119172855884</v>
      </c>
      <c r="P114" s="91">
        <v>8.1538296566318641E-2</v>
      </c>
      <c r="Q114" s="91">
        <v>5.8997218870578502E-2</v>
      </c>
    </row>
    <row r="115" spans="1:17" x14ac:dyDescent="0.25">
      <c r="A115" s="92" t="s">
        <v>26</v>
      </c>
      <c r="B115" s="91">
        <v>0.61747965496995072</v>
      </c>
      <c r="C115" s="91">
        <v>0.67648840779921304</v>
      </c>
      <c r="D115" s="91">
        <v>0.76824078900492476</v>
      </c>
      <c r="E115" s="91">
        <v>0.79520872719427838</v>
      </c>
      <c r="F115" s="91">
        <v>0.75822617908777601</v>
      </c>
      <c r="G115" s="91">
        <v>0.87297113797260928</v>
      </c>
      <c r="H115" s="91">
        <v>0.73456324268958562</v>
      </c>
      <c r="I115" s="91">
        <v>0.76282086309798125</v>
      </c>
      <c r="J115" s="91">
        <v>0.72193886709289801</v>
      </c>
      <c r="K115" s="91">
        <v>0.70190591998483709</v>
      </c>
      <c r="L115" s="91">
        <v>0.80455010678492445</v>
      </c>
      <c r="M115" s="91">
        <v>0.62390586093940237</v>
      </c>
      <c r="N115" s="91">
        <v>0.68084903136123864</v>
      </c>
      <c r="O115" s="91">
        <v>0.81381699992862899</v>
      </c>
      <c r="P115" s="91">
        <v>0.7244722368670774</v>
      </c>
      <c r="Q115" s="91">
        <v>0.62946748693417154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0.50973166628092381</v>
      </c>
      <c r="C117" s="157">
        <v>0.52983063005921283</v>
      </c>
      <c r="D117" s="157">
        <v>0.65479352174539973</v>
      </c>
      <c r="E117" s="157">
        <v>0.72218766004110824</v>
      </c>
      <c r="F117" s="157">
        <v>0.62423142255682595</v>
      </c>
      <c r="G117" s="157">
        <v>0.62505921496303007</v>
      </c>
      <c r="H117" s="157">
        <v>0.58325660484949693</v>
      </c>
      <c r="I117" s="157">
        <v>0.63448605857771834</v>
      </c>
      <c r="J117" s="157">
        <v>0.63004671782185795</v>
      </c>
      <c r="K117" s="157">
        <v>0.55843589922515191</v>
      </c>
      <c r="L117" s="157">
        <v>0.69629092319014507</v>
      </c>
      <c r="M117" s="157">
        <v>0.58361105932354951</v>
      </c>
      <c r="N117" s="157">
        <v>0.58395506027752586</v>
      </c>
      <c r="O117" s="157">
        <v>0.71002580820007011</v>
      </c>
      <c r="P117" s="157">
        <v>0.64293394030075879</v>
      </c>
      <c r="Q117" s="157">
        <v>0.57047026806359313</v>
      </c>
    </row>
    <row r="118" spans="1:17" x14ac:dyDescent="0.25">
      <c r="A118" s="156" t="s">
        <v>183</v>
      </c>
      <c r="B118" s="204">
        <v>3.5262960342083352</v>
      </c>
      <c r="C118" s="204">
        <v>3.8632825720004735</v>
      </c>
      <c r="D118" s="204">
        <v>4.3872610632280393</v>
      </c>
      <c r="E118" s="204">
        <v>4.541269268555097</v>
      </c>
      <c r="F118" s="204">
        <v>4.3300697388649647</v>
      </c>
      <c r="G118" s="204">
        <v>4.9853539902637856</v>
      </c>
      <c r="H118" s="204">
        <v>4.1949357014808122</v>
      </c>
      <c r="I118" s="204">
        <v>4.3563090098647788</v>
      </c>
      <c r="J118" s="204">
        <v>4.1228405559280041</v>
      </c>
      <c r="K118" s="204">
        <v>4.008436621527772</v>
      </c>
      <c r="L118" s="204">
        <v>4.5946159165610663</v>
      </c>
      <c r="M118" s="204">
        <v>3.5629947407044802</v>
      </c>
      <c r="N118" s="204">
        <v>3.8881851731626025</v>
      </c>
      <c r="O118" s="204">
        <v>4.6475371881836409</v>
      </c>
      <c r="P118" s="204">
        <v>4.1373080962201731</v>
      </c>
      <c r="Q118" s="204">
        <v>3.594756013373551</v>
      </c>
    </row>
    <row r="119" spans="1:17" x14ac:dyDescent="0.25">
      <c r="A119" s="152" t="s">
        <v>192</v>
      </c>
      <c r="B119" s="151">
        <v>2.9973516290770847</v>
      </c>
      <c r="C119" s="151">
        <v>3.2837901862004024</v>
      </c>
      <c r="D119" s="151">
        <v>3.7291719037438331</v>
      </c>
      <c r="E119" s="151">
        <v>3.8600788782718327</v>
      </c>
      <c r="F119" s="151">
        <v>3.6805592780352199</v>
      </c>
      <c r="G119" s="151">
        <v>4.2375508917242177</v>
      </c>
      <c r="H119" s="151">
        <v>3.5656953462586904</v>
      </c>
      <c r="I119" s="151">
        <v>3.7028626583850612</v>
      </c>
      <c r="J119" s="151">
        <v>3.5044144725388038</v>
      </c>
      <c r="K119" s="151">
        <v>3.4071711282986064</v>
      </c>
      <c r="L119" s="151">
        <v>3.9054235290769062</v>
      </c>
      <c r="M119" s="151">
        <v>3.0285455295988082</v>
      </c>
      <c r="N119" s="151">
        <v>3.304957397188212</v>
      </c>
      <c r="O119" s="151">
        <v>3.950406609956095</v>
      </c>
      <c r="P119" s="151">
        <v>3.5167118817871472</v>
      </c>
      <c r="Q119" s="151">
        <v>3.0555426113675184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2.5658132402964932E-2</v>
      </c>
      <c r="C123" s="87">
        <v>3.0891622380664136E-2</v>
      </c>
      <c r="D123" s="87">
        <v>2.5628469941573095E-2</v>
      </c>
      <c r="E123" s="87">
        <v>1.7044415743895397E-2</v>
      </c>
      <c r="F123" s="87">
        <v>3.1569904908078157E-2</v>
      </c>
      <c r="G123" s="87">
        <v>5.6166320185380585E-2</v>
      </c>
      <c r="H123" s="87">
        <v>3.4438747332712634E-2</v>
      </c>
      <c r="I123" s="87">
        <v>3.7846762287706094E-2</v>
      </c>
      <c r="J123" s="87">
        <v>3.1614319390724226E-2</v>
      </c>
      <c r="K123" s="87">
        <v>3.5275473844212119E-2</v>
      </c>
      <c r="L123" s="87">
        <v>5.5179199060524195E-2</v>
      </c>
      <c r="M123" s="87">
        <v>2.4787851088248658E-2</v>
      </c>
      <c r="N123" s="87">
        <v>5.0643440602024747E-2</v>
      </c>
      <c r="O123" s="87">
        <v>6.3162366525286631E-2</v>
      </c>
      <c r="P123" s="87">
        <v>6.269748668888514E-2</v>
      </c>
      <c r="Q123" s="87">
        <v>5.8899941705200826E-2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2.9716934966741197</v>
      </c>
      <c r="C126" s="87">
        <v>3.2528985638197381</v>
      </c>
      <c r="D126" s="87">
        <v>3.7035434338022601</v>
      </c>
      <c r="E126" s="87">
        <v>3.8430344625279371</v>
      </c>
      <c r="F126" s="87">
        <v>3.6489893731271419</v>
      </c>
      <c r="G126" s="87">
        <v>4.1813845715388371</v>
      </c>
      <c r="H126" s="87">
        <v>3.5312565989259777</v>
      </c>
      <c r="I126" s="87">
        <v>3.6650158960973553</v>
      </c>
      <c r="J126" s="87">
        <v>3.4728001531480794</v>
      </c>
      <c r="K126" s="87">
        <v>3.3718956544543941</v>
      </c>
      <c r="L126" s="87">
        <v>3.8502443300163818</v>
      </c>
      <c r="M126" s="87">
        <v>3.0037576785105595</v>
      </c>
      <c r="N126" s="87">
        <v>3.2543139565861874</v>
      </c>
      <c r="O126" s="87">
        <v>3.8872442434308083</v>
      </c>
      <c r="P126" s="87">
        <v>3.454014395098262</v>
      </c>
      <c r="Q126" s="87">
        <v>2.9966426696623176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0.52894440513125041</v>
      </c>
      <c r="C130" s="151">
        <v>0.57949238580007112</v>
      </c>
      <c r="D130" s="151">
        <v>0.65808915948420621</v>
      </c>
      <c r="E130" s="151">
        <v>0.68119039028326434</v>
      </c>
      <c r="F130" s="151">
        <v>0.64951046082974517</v>
      </c>
      <c r="G130" s="151">
        <v>0.74780309853956783</v>
      </c>
      <c r="H130" s="151">
        <v>0.62924035522212218</v>
      </c>
      <c r="I130" s="151">
        <v>0.65344635147971708</v>
      </c>
      <c r="J130" s="151">
        <v>0.6184260833892008</v>
      </c>
      <c r="K130" s="151">
        <v>0.60126549322916567</v>
      </c>
      <c r="L130" s="151">
        <v>0.68919238748416012</v>
      </c>
      <c r="M130" s="151">
        <v>0.53444921110567201</v>
      </c>
      <c r="N130" s="151">
        <v>0.58322777597439046</v>
      </c>
      <c r="O130" s="151">
        <v>0.69713057822754587</v>
      </c>
      <c r="P130" s="151">
        <v>0.62059621443302593</v>
      </c>
      <c r="Q130" s="151">
        <v>0.53921340200603263</v>
      </c>
    </row>
    <row r="131" spans="1:17" x14ac:dyDescent="0.25">
      <c r="A131" s="156" t="s">
        <v>181</v>
      </c>
      <c r="B131" s="204">
        <v>9.2893723881861519</v>
      </c>
      <c r="C131" s="204">
        <v>10.177100874107078</v>
      </c>
      <c r="D131" s="204">
        <v>11.55742495387639</v>
      </c>
      <c r="E131" s="204">
        <v>11.963130985429254</v>
      </c>
      <c r="F131" s="204">
        <v>11.40676502509324</v>
      </c>
      <c r="G131" s="204">
        <v>13.13298975844125</v>
      </c>
      <c r="H131" s="204">
        <v>11.050779485761662</v>
      </c>
      <c r="I131" s="204">
        <v>11.475887514285079</v>
      </c>
      <c r="J131" s="204">
        <v>10.860858206344489</v>
      </c>
      <c r="K131" s="204">
        <v>10.559482275620642</v>
      </c>
      <c r="L131" s="204">
        <v>12.103662827957955</v>
      </c>
      <c r="M131" s="204">
        <v>9.3860483188228088</v>
      </c>
      <c r="N131" s="204">
        <v>10.242702154710122</v>
      </c>
      <c r="O131" s="204">
        <v>12.24307409535848</v>
      </c>
      <c r="P131" s="204">
        <v>10.89897025593174</v>
      </c>
      <c r="Q131" s="204">
        <v>9.469717496476509</v>
      </c>
    </row>
    <row r="132" spans="1:17" x14ac:dyDescent="0.25">
      <c r="A132" s="152" t="s">
        <v>190</v>
      </c>
      <c r="B132" s="151">
        <v>5.521971918792957</v>
      </c>
      <c r="C132" s="151">
        <v>6.1757211843479523</v>
      </c>
      <c r="D132" s="151">
        <v>6.923115003018145</v>
      </c>
      <c r="E132" s="151">
        <v>6.9430939973113999</v>
      </c>
      <c r="F132" s="151">
        <v>6.4950301691708798</v>
      </c>
      <c r="G132" s="151">
        <v>7.7468050929072199</v>
      </c>
      <c r="H132" s="151">
        <v>7.4318001071180069</v>
      </c>
      <c r="I132" s="151">
        <v>6.5578859123728845</v>
      </c>
      <c r="J132" s="151">
        <v>5.8141237773206811</v>
      </c>
      <c r="K132" s="151">
        <v>8.5354520300708749</v>
      </c>
      <c r="L132" s="151">
        <v>4.9750033292396862</v>
      </c>
      <c r="M132" s="151">
        <v>3.6819676739961524</v>
      </c>
      <c r="N132" s="151">
        <v>4.8267977726717808</v>
      </c>
      <c r="O132" s="151">
        <v>5.1956053606829879</v>
      </c>
      <c r="P132" s="151">
        <v>4.1690918508948958</v>
      </c>
      <c r="Q132" s="151">
        <v>3.550584989967374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0.66728800968051416</v>
      </c>
      <c r="C134" s="208">
        <v>0</v>
      </c>
      <c r="D134" s="208">
        <v>0.21973309416971412</v>
      </c>
      <c r="E134" s="208">
        <v>0</v>
      </c>
      <c r="F134" s="208">
        <v>0</v>
      </c>
      <c r="G134" s="208">
        <v>0</v>
      </c>
      <c r="H134" s="208">
        <v>0</v>
      </c>
      <c r="I134" s="208">
        <v>0</v>
      </c>
      <c r="J134" s="208">
        <v>0</v>
      </c>
      <c r="K134" s="208">
        <v>1.5098951525916551</v>
      </c>
      <c r="L134" s="208">
        <v>1.5677494946911219</v>
      </c>
      <c r="M134" s="208">
        <v>1.6488113606712529</v>
      </c>
      <c r="N134" s="208">
        <v>2.0098685282942443</v>
      </c>
      <c r="O134" s="208">
        <v>2.4325473962739745</v>
      </c>
      <c r="P134" s="208">
        <v>2.5737909503996388</v>
      </c>
      <c r="Q134" s="208">
        <v>2.8033625063225922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0</v>
      </c>
      <c r="G135" s="208">
        <v>0</v>
      </c>
      <c r="H135" s="208">
        <v>0</v>
      </c>
      <c r="I135" s="208">
        <v>0</v>
      </c>
      <c r="J135" s="208">
        <v>0</v>
      </c>
      <c r="K135" s="208">
        <v>0</v>
      </c>
      <c r="L135" s="208">
        <v>0</v>
      </c>
      <c r="M135" s="208">
        <v>0</v>
      </c>
      <c r="N135" s="208">
        <v>0</v>
      </c>
      <c r="O135" s="208">
        <v>0</v>
      </c>
      <c r="P135" s="208">
        <v>0</v>
      </c>
      <c r="Q135" s="208">
        <v>0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4.8546839091124427</v>
      </c>
      <c r="C137" s="208">
        <v>6.1757211843479523</v>
      </c>
      <c r="D137" s="208">
        <v>6.7033819088484305</v>
      </c>
      <c r="E137" s="208">
        <v>6.9430939973113999</v>
      </c>
      <c r="F137" s="208">
        <v>6.4950301691708798</v>
      </c>
      <c r="G137" s="208">
        <v>7.7468050929072199</v>
      </c>
      <c r="H137" s="208">
        <v>7.4318001071180069</v>
      </c>
      <c r="I137" s="208">
        <v>6.5578859123728845</v>
      </c>
      <c r="J137" s="208">
        <v>5.8141237773206811</v>
      </c>
      <c r="K137" s="208">
        <v>7.025556877479219</v>
      </c>
      <c r="L137" s="208">
        <v>3.4072538345485643</v>
      </c>
      <c r="M137" s="208">
        <v>2.0331563133248998</v>
      </c>
      <c r="N137" s="208">
        <v>2.8169292443775364</v>
      </c>
      <c r="O137" s="208">
        <v>2.7630579644090134</v>
      </c>
      <c r="P137" s="208">
        <v>1.5953009004952565</v>
      </c>
      <c r="Q137" s="208">
        <v>0.74722248364478172</v>
      </c>
    </row>
    <row r="138" spans="1:17" x14ac:dyDescent="0.25">
      <c r="A138" s="152" t="s">
        <v>189</v>
      </c>
      <c r="B138" s="151">
        <v>3.7674004693931948</v>
      </c>
      <c r="C138" s="151">
        <v>4.0013796897591254</v>
      </c>
      <c r="D138" s="151">
        <v>4.6343099508582455</v>
      </c>
      <c r="E138" s="151">
        <v>5.0200369881178544</v>
      </c>
      <c r="F138" s="151">
        <v>4.9117348559223588</v>
      </c>
      <c r="G138" s="151">
        <v>5.3861846655340297</v>
      </c>
      <c r="H138" s="151">
        <v>3.618979378643655</v>
      </c>
      <c r="I138" s="151">
        <v>4.9180016019121942</v>
      </c>
      <c r="J138" s="151">
        <v>5.0467344290238083</v>
      </c>
      <c r="K138" s="151">
        <v>2.0240302455497674</v>
      </c>
      <c r="L138" s="151">
        <v>7.1286594987182674</v>
      </c>
      <c r="M138" s="151">
        <v>5.7040806448266563</v>
      </c>
      <c r="N138" s="151">
        <v>5.4159043820383408</v>
      </c>
      <c r="O138" s="151">
        <v>7.0474687346754932</v>
      </c>
      <c r="P138" s="151">
        <v>6.7298784050368452</v>
      </c>
      <c r="Q138" s="151">
        <v>5.9191325065091354</v>
      </c>
    </row>
    <row r="139" spans="1:17" x14ac:dyDescent="0.25">
      <c r="A139" s="156" t="s">
        <v>180</v>
      </c>
      <c r="B139" s="155">
        <v>5.3679150416917931</v>
      </c>
      <c r="C139" s="155">
        <v>5.8808938408379525</v>
      </c>
      <c r="D139" s="155">
        <v>6.6785217192967945</v>
      </c>
      <c r="E139" s="155">
        <v>6.9129611860628533</v>
      </c>
      <c r="F139" s="155">
        <v>6.5914620489444902</v>
      </c>
      <c r="G139" s="155">
        <v>7.5889705268330063</v>
      </c>
      <c r="H139" s="155">
        <v>6.3857538426901082</v>
      </c>
      <c r="I139" s="155">
        <v>6.6314048603580931</v>
      </c>
      <c r="J139" s="155">
        <v>6.2760067844478042</v>
      </c>
      <c r="K139" s="155">
        <v>6.1018550415599986</v>
      </c>
      <c r="L139" s="155">
        <v>6.9941682859424779</v>
      </c>
      <c r="M139" s="155">
        <v>5.4237797611311844</v>
      </c>
      <c r="N139" s="155">
        <v>5.9188019024580427</v>
      </c>
      <c r="O139" s="155">
        <v>7.0747278553071791</v>
      </c>
      <c r="P139" s="155">
        <v>6.2980300423924653</v>
      </c>
      <c r="Q139" s="155">
        <v>5.4721284566603332</v>
      </c>
    </row>
    <row r="140" spans="1:17" x14ac:dyDescent="0.25">
      <c r="A140" s="152" t="s">
        <v>193</v>
      </c>
      <c r="B140" s="151">
        <v>2.0996134586587889</v>
      </c>
      <c r="C140" s="151">
        <v>2.3481878405523506</v>
      </c>
      <c r="D140" s="151">
        <v>2.6323685904141385</v>
      </c>
      <c r="E140" s="151">
        <v>2.6399651819806085</v>
      </c>
      <c r="F140" s="151">
        <v>2.4695983532938639</v>
      </c>
      <c r="G140" s="151">
        <v>2.9455593896301191</v>
      </c>
      <c r="H140" s="151">
        <v>2.8257853818238239</v>
      </c>
      <c r="I140" s="151">
        <v>2.4934979250993248</v>
      </c>
      <c r="J140" s="151">
        <v>2.2106980464035026</v>
      </c>
      <c r="K140" s="151">
        <v>3.2454257684799397</v>
      </c>
      <c r="L140" s="151">
        <v>1.8916401786460397</v>
      </c>
      <c r="M140" s="151">
        <v>1.3999906186337074</v>
      </c>
      <c r="N140" s="151">
        <v>1.8352881388685522</v>
      </c>
      <c r="O140" s="151">
        <v>1.9755194523977742</v>
      </c>
      <c r="P140" s="151">
        <v>1.5852093218244787</v>
      </c>
      <c r="Q140" s="151">
        <v>1.3500351216340347</v>
      </c>
    </row>
    <row r="141" spans="1:17" x14ac:dyDescent="0.25">
      <c r="A141" s="152" t="s">
        <v>187</v>
      </c>
      <c r="B141" s="151">
        <v>1.8358269442585931</v>
      </c>
      <c r="C141" s="151">
        <v>2.01126569356658</v>
      </c>
      <c r="D141" s="151">
        <v>2.2840544279995036</v>
      </c>
      <c r="E141" s="151">
        <v>2.3642327256334954</v>
      </c>
      <c r="F141" s="151">
        <v>2.2542800207390155</v>
      </c>
      <c r="G141" s="151">
        <v>2.5954279201768879</v>
      </c>
      <c r="H141" s="151">
        <v>2.1839278142000169</v>
      </c>
      <c r="I141" s="151">
        <v>2.2679404622424677</v>
      </c>
      <c r="J141" s="151">
        <v>2.1463943202811491</v>
      </c>
      <c r="K141" s="151">
        <v>2.0868344242135199</v>
      </c>
      <c r="L141" s="151">
        <v>2.3920055537923273</v>
      </c>
      <c r="M141" s="151">
        <v>1.8549326783068651</v>
      </c>
      <c r="N141" s="151">
        <v>2.0242302506406511</v>
      </c>
      <c r="O141" s="151">
        <v>2.4195569265150549</v>
      </c>
      <c r="P141" s="151">
        <v>2.153926274498223</v>
      </c>
      <c r="Q141" s="151">
        <v>1.871467932177834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1.5715170134783712E-2</v>
      </c>
      <c r="C145" s="87">
        <v>1.8920593822936652E-2</v>
      </c>
      <c r="D145" s="87">
        <v>1.5697002381181536E-2</v>
      </c>
      <c r="E145" s="87">
        <v>1.0439415038342774E-2</v>
      </c>
      <c r="F145" s="87">
        <v>1.9336030346154949E-2</v>
      </c>
      <c r="G145" s="87">
        <v>3.4400916781300729E-2</v>
      </c>
      <c r="H145" s="87">
        <v>2.1093147586215895E-2</v>
      </c>
      <c r="I145" s="87">
        <v>2.3180498839942408E-2</v>
      </c>
      <c r="J145" s="87">
        <v>1.936323346212105E-2</v>
      </c>
      <c r="K145" s="87">
        <v>2.160562835753576E-2</v>
      </c>
      <c r="L145" s="87">
        <v>3.3796321864682219E-2</v>
      </c>
      <c r="M145" s="87">
        <v>1.5182137616629385E-2</v>
      </c>
      <c r="N145" s="87">
        <v>3.101824687675496E-2</v>
      </c>
      <c r="O145" s="87">
        <v>3.8685876293387031E-2</v>
      </c>
      <c r="P145" s="87">
        <v>3.8401145292449673E-2</v>
      </c>
      <c r="Q145" s="87">
        <v>3.6075213514726145E-2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1.8201117741238093</v>
      </c>
      <c r="C148" s="87">
        <v>1.9923450997436434</v>
      </c>
      <c r="D148" s="87">
        <v>2.2683574256183223</v>
      </c>
      <c r="E148" s="87">
        <v>2.3537933105951527</v>
      </c>
      <c r="F148" s="87">
        <v>2.2349439903928605</v>
      </c>
      <c r="G148" s="87">
        <v>2.5610270033955871</v>
      </c>
      <c r="H148" s="87">
        <v>2.1628346666138012</v>
      </c>
      <c r="I148" s="87">
        <v>2.2447599634025255</v>
      </c>
      <c r="J148" s="87">
        <v>2.1270310868190281</v>
      </c>
      <c r="K148" s="87">
        <v>2.0652287958559841</v>
      </c>
      <c r="L148" s="87">
        <v>2.3582092319276451</v>
      </c>
      <c r="M148" s="87">
        <v>1.8397505406902357</v>
      </c>
      <c r="N148" s="87">
        <v>1.9932120037638961</v>
      </c>
      <c r="O148" s="87">
        <v>2.3808710502216681</v>
      </c>
      <c r="P148" s="87">
        <v>2.1155251292057735</v>
      </c>
      <c r="Q148" s="87">
        <v>1.8353927186631078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1.4324746387744114</v>
      </c>
      <c r="C152" s="151">
        <v>1.5214403067190223</v>
      </c>
      <c r="D152" s="151">
        <v>1.7620987008831523</v>
      </c>
      <c r="E152" s="151">
        <v>1.9087632784487489</v>
      </c>
      <c r="F152" s="151">
        <v>1.8675836749116108</v>
      </c>
      <c r="G152" s="151">
        <v>2.0479832170259993</v>
      </c>
      <c r="H152" s="151">
        <v>1.376040646666268</v>
      </c>
      <c r="I152" s="151">
        <v>1.8699664730163008</v>
      </c>
      <c r="J152" s="151">
        <v>1.9189144177631523</v>
      </c>
      <c r="K152" s="151">
        <v>0.76959484886653973</v>
      </c>
      <c r="L152" s="151">
        <v>2.7105225535041111</v>
      </c>
      <c r="M152" s="151">
        <v>2.1688564641906125</v>
      </c>
      <c r="N152" s="151">
        <v>2.0592835129488396</v>
      </c>
      <c r="O152" s="151">
        <v>2.6796514763943491</v>
      </c>
      <c r="P152" s="151">
        <v>2.5588944460697638</v>
      </c>
      <c r="Q152" s="151">
        <v>2.2506254028484642</v>
      </c>
    </row>
    <row r="153" spans="1:17" x14ac:dyDescent="0.25">
      <c r="A153" s="243" t="s">
        <v>179</v>
      </c>
      <c r="B153" s="242">
        <v>9.6622470750452294</v>
      </c>
      <c r="C153" s="242">
        <v>10.585608913508317</v>
      </c>
      <c r="D153" s="242">
        <v>12.021339094734232</v>
      </c>
      <c r="E153" s="242">
        <v>12.443330134913138</v>
      </c>
      <c r="F153" s="242">
        <v>11.864631688100083</v>
      </c>
      <c r="G153" s="242">
        <v>13.660146948299415</v>
      </c>
      <c r="H153" s="242">
        <v>11.494356916842198</v>
      </c>
      <c r="I153" s="242">
        <v>11.936528748644569</v>
      </c>
      <c r="J153" s="242">
        <v>11.296812212006047</v>
      </c>
      <c r="K153" s="242">
        <v>10.983339074808001</v>
      </c>
      <c r="L153" s="242">
        <v>12.589502914696462</v>
      </c>
      <c r="M153" s="242">
        <v>9.7628035700361355</v>
      </c>
      <c r="N153" s="242">
        <v>10.65384342442448</v>
      </c>
      <c r="O153" s="242">
        <v>12.734510139552922</v>
      </c>
      <c r="P153" s="242">
        <v>11.33645407630644</v>
      </c>
      <c r="Q153" s="242">
        <v>9.8498312219885999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0.99999999999999989</v>
      </c>
      <c r="C157" s="77">
        <f t="shared" si="0"/>
        <v>1</v>
      </c>
      <c r="D157" s="77">
        <f t="shared" si="0"/>
        <v>1</v>
      </c>
      <c r="E157" s="77">
        <f t="shared" si="0"/>
        <v>1.0000000000000002</v>
      </c>
      <c r="F157" s="77">
        <f t="shared" si="0"/>
        <v>0.99999999999999989</v>
      </c>
      <c r="G157" s="77">
        <f t="shared" si="0"/>
        <v>0.99999999999999978</v>
      </c>
      <c r="H157" s="77">
        <f t="shared" si="0"/>
        <v>1.0000000000000002</v>
      </c>
      <c r="I157" s="77">
        <f t="shared" si="0"/>
        <v>0.99999999999999989</v>
      </c>
      <c r="J157" s="77">
        <f t="shared" si="0"/>
        <v>1.0000000000000002</v>
      </c>
      <c r="K157" s="77">
        <f t="shared" si="0"/>
        <v>1</v>
      </c>
      <c r="L157" s="77">
        <f t="shared" si="0"/>
        <v>1.0000000000000002</v>
      </c>
      <c r="M157" s="77">
        <f t="shared" si="0"/>
        <v>1</v>
      </c>
      <c r="N157" s="77">
        <f t="shared" si="0"/>
        <v>1</v>
      </c>
      <c r="O157" s="77">
        <f t="shared" si="0"/>
        <v>0.99999999999999989</v>
      </c>
      <c r="P157" s="77">
        <f t="shared" si="0"/>
        <v>1.0000000000000002</v>
      </c>
      <c r="Q157" s="77">
        <f t="shared" si="0"/>
        <v>1.0000000000000002</v>
      </c>
    </row>
    <row r="158" spans="1:17" x14ac:dyDescent="0.25">
      <c r="A158" s="132" t="s">
        <v>83</v>
      </c>
      <c r="B158" s="240">
        <f t="shared" ref="B158:Q158" si="1">IF(B$6=0,0,B$6/B$5)</f>
        <v>1.8181456797087515E-3</v>
      </c>
      <c r="C158" s="240">
        <f t="shared" si="1"/>
        <v>1.840982920954811E-3</v>
      </c>
      <c r="D158" s="240">
        <f t="shared" si="1"/>
        <v>1.9424235864549876E-3</v>
      </c>
      <c r="E158" s="240">
        <f t="shared" si="1"/>
        <v>2.0544846639553209E-3</v>
      </c>
      <c r="F158" s="240">
        <f t="shared" si="1"/>
        <v>1.9305752821594062E-3</v>
      </c>
      <c r="G158" s="240">
        <f t="shared" si="1"/>
        <v>1.920523610184095E-3</v>
      </c>
      <c r="H158" s="240">
        <f t="shared" si="1"/>
        <v>2.384409074816751E-3</v>
      </c>
      <c r="I158" s="240">
        <f t="shared" si="1"/>
        <v>2.7007338861314025E-3</v>
      </c>
      <c r="J158" s="240">
        <f t="shared" si="1"/>
        <v>2.502926742919246E-3</v>
      </c>
      <c r="K158" s="240">
        <f t="shared" si="1"/>
        <v>2.3161261990648943E-3</v>
      </c>
      <c r="L158" s="240">
        <f t="shared" si="1"/>
        <v>2.1708835242534733E-3</v>
      </c>
      <c r="M158" s="240">
        <f t="shared" si="1"/>
        <v>2.1787434136343571E-3</v>
      </c>
      <c r="N158" s="240">
        <f t="shared" si="1"/>
        <v>2.1190733141928306E-3</v>
      </c>
      <c r="O158" s="240">
        <f t="shared" si="1"/>
        <v>2.105844817946954E-3</v>
      </c>
      <c r="P158" s="240">
        <f t="shared" si="1"/>
        <v>1.8957618628885858E-3</v>
      </c>
      <c r="Q158" s="240">
        <f t="shared" si="1"/>
        <v>1.9462717460833102E-3</v>
      </c>
    </row>
    <row r="159" spans="1:17" x14ac:dyDescent="0.25">
      <c r="A159" s="76" t="s">
        <v>82</v>
      </c>
      <c r="B159" s="239">
        <f t="shared" ref="B159:Q159" si="2">IF(B$7=0,0,B$7/B$5)</f>
        <v>1.1817946918106887E-2</v>
      </c>
      <c r="C159" s="239">
        <f t="shared" si="2"/>
        <v>1.1966388986206273E-2</v>
      </c>
      <c r="D159" s="239">
        <f t="shared" si="2"/>
        <v>1.2625753311957422E-2</v>
      </c>
      <c r="E159" s="239">
        <f t="shared" si="2"/>
        <v>1.3354150315709586E-2</v>
      </c>
      <c r="F159" s="239">
        <f t="shared" si="2"/>
        <v>1.254873933403614E-2</v>
      </c>
      <c r="G159" s="239">
        <f t="shared" si="2"/>
        <v>1.248340346619662E-2</v>
      </c>
      <c r="H159" s="239">
        <f t="shared" si="2"/>
        <v>1.5498658986308882E-2</v>
      </c>
      <c r="I159" s="239">
        <f t="shared" si="2"/>
        <v>1.7554770259854118E-2</v>
      </c>
      <c r="J159" s="239">
        <f t="shared" si="2"/>
        <v>1.6269023828975101E-2</v>
      </c>
      <c r="K159" s="239">
        <f t="shared" si="2"/>
        <v>1.5054820293921814E-2</v>
      </c>
      <c r="L159" s="239">
        <f t="shared" si="2"/>
        <v>1.4110742907647576E-2</v>
      </c>
      <c r="M159" s="239">
        <f t="shared" si="2"/>
        <v>1.4161832188623324E-2</v>
      </c>
      <c r="N159" s="239">
        <f t="shared" si="2"/>
        <v>1.37739765422534E-2</v>
      </c>
      <c r="O159" s="239">
        <f t="shared" si="2"/>
        <v>1.3687991316655204E-2</v>
      </c>
      <c r="P159" s="239">
        <f t="shared" si="2"/>
        <v>1.2322452108775809E-2</v>
      </c>
      <c r="Q159" s="239">
        <f t="shared" si="2"/>
        <v>1.2650766349541516E-2</v>
      </c>
    </row>
    <row r="160" spans="1:17" x14ac:dyDescent="0.25">
      <c r="A160" s="76" t="s">
        <v>81</v>
      </c>
      <c r="B160" s="239">
        <f t="shared" ref="B160:Q160" si="3">IF(B$8=0,0,B$8/B$5)</f>
        <v>1.7541245870829057E-4</v>
      </c>
      <c r="C160" s="239">
        <f t="shared" si="3"/>
        <v>1.7761576765200918E-4</v>
      </c>
      <c r="D160" s="239">
        <f t="shared" si="3"/>
        <v>1.8740263827903269E-4</v>
      </c>
      <c r="E160" s="239">
        <f t="shared" si="3"/>
        <v>1.9821415319184348E-4</v>
      </c>
      <c r="F160" s="239">
        <f t="shared" si="3"/>
        <v>1.8625952845499212E-4</v>
      </c>
      <c r="G160" s="239">
        <f t="shared" si="3"/>
        <v>1.8528975550720448E-4</v>
      </c>
      <c r="H160" s="239">
        <f t="shared" si="3"/>
        <v>2.3004485451736013E-4</v>
      </c>
      <c r="I160" s="239">
        <f t="shared" si="3"/>
        <v>2.6056348320723915E-4</v>
      </c>
      <c r="J160" s="239">
        <f t="shared" si="3"/>
        <v>2.414792933493255E-4</v>
      </c>
      <c r="K160" s="239">
        <f t="shared" si="3"/>
        <v>2.2345700665842255E-4</v>
      </c>
      <c r="L160" s="239">
        <f t="shared" si="3"/>
        <v>2.0944417205315523E-4</v>
      </c>
      <c r="M160" s="239">
        <f t="shared" si="3"/>
        <v>2.1020248451230698E-4</v>
      </c>
      <c r="N160" s="239">
        <f t="shared" si="3"/>
        <v>2.0444558671736072E-4</v>
      </c>
      <c r="O160" s="239">
        <f t="shared" si="3"/>
        <v>2.031693176717063E-4</v>
      </c>
      <c r="P160" s="239">
        <f t="shared" si="3"/>
        <v>1.8290077258713701E-4</v>
      </c>
      <c r="Q160" s="239">
        <f t="shared" si="3"/>
        <v>1.8777390398641767E-4</v>
      </c>
    </row>
    <row r="161" spans="1:17" x14ac:dyDescent="0.25">
      <c r="A161" s="76" t="s">
        <v>80</v>
      </c>
      <c r="B161" s="239">
        <f t="shared" ref="B161:Q161" si="4">IF(B$9=0,0,B$9/B$5)</f>
        <v>1.7272383957233142E-2</v>
      </c>
      <c r="C161" s="239">
        <f t="shared" si="4"/>
        <v>1.7489337749070705E-2</v>
      </c>
      <c r="D161" s="239">
        <f t="shared" si="4"/>
        <v>1.8453024071322384E-2</v>
      </c>
      <c r="E161" s="239">
        <f t="shared" si="4"/>
        <v>1.9517604307575546E-2</v>
      </c>
      <c r="F161" s="239">
        <f t="shared" si="4"/>
        <v>1.8340465180514357E-2</v>
      </c>
      <c r="G161" s="239">
        <f t="shared" si="4"/>
        <v>1.8244974296748904E-2</v>
      </c>
      <c r="H161" s="239">
        <f t="shared" si="4"/>
        <v>2.2651886210759135E-2</v>
      </c>
      <c r="I161" s="239">
        <f t="shared" si="4"/>
        <v>2.5656971918248325E-2</v>
      </c>
      <c r="J161" s="239">
        <f t="shared" si="4"/>
        <v>2.3777804057732839E-2</v>
      </c>
      <c r="K161" s="239">
        <f t="shared" si="4"/>
        <v>2.2003198891116498E-2</v>
      </c>
      <c r="L161" s="239">
        <f t="shared" si="4"/>
        <v>2.0623393480407995E-2</v>
      </c>
      <c r="M161" s="239">
        <f t="shared" si="4"/>
        <v>2.0698062429526397E-2</v>
      </c>
      <c r="N161" s="239">
        <f t="shared" si="4"/>
        <v>2.0131196484831894E-2</v>
      </c>
      <c r="O161" s="239">
        <f t="shared" si="4"/>
        <v>2.0005525770496066E-2</v>
      </c>
      <c r="P161" s="239">
        <f t="shared" si="4"/>
        <v>1.8009737697441564E-2</v>
      </c>
      <c r="Q161" s="239">
        <f t="shared" si="4"/>
        <v>1.8489581587791445E-2</v>
      </c>
    </row>
    <row r="162" spans="1:17" x14ac:dyDescent="0.25">
      <c r="A162" s="129" t="s">
        <v>79</v>
      </c>
      <c r="B162" s="238">
        <f t="shared" ref="B162:Q162" si="5">IF(B$10=0,0,B$10/B$5)</f>
        <v>5.090807903184503E-3</v>
      </c>
      <c r="C162" s="238">
        <f t="shared" si="5"/>
        <v>5.1547521786734704E-3</v>
      </c>
      <c r="D162" s="238">
        <f t="shared" si="5"/>
        <v>5.4387860420739651E-3</v>
      </c>
      <c r="E162" s="238">
        <f t="shared" si="5"/>
        <v>5.7525570590748962E-3</v>
      </c>
      <c r="F162" s="238">
        <f t="shared" si="5"/>
        <v>5.4056107900463373E-3</v>
      </c>
      <c r="G162" s="238">
        <f t="shared" si="5"/>
        <v>5.3774661085154666E-3</v>
      </c>
      <c r="H162" s="238">
        <f t="shared" si="5"/>
        <v>6.676345409486902E-3</v>
      </c>
      <c r="I162" s="238">
        <f t="shared" si="5"/>
        <v>7.5620548811679263E-3</v>
      </c>
      <c r="J162" s="238">
        <f t="shared" si="5"/>
        <v>7.0081948801738883E-3</v>
      </c>
      <c r="K162" s="238">
        <f t="shared" si="5"/>
        <v>6.4851533573817037E-3</v>
      </c>
      <c r="L162" s="238">
        <f t="shared" si="5"/>
        <v>6.0784738679097259E-3</v>
      </c>
      <c r="M162" s="238">
        <f t="shared" si="5"/>
        <v>6.1004815581762002E-3</v>
      </c>
      <c r="N162" s="238">
        <f t="shared" si="5"/>
        <v>5.9334052797399266E-3</v>
      </c>
      <c r="O162" s="238">
        <f t="shared" si="5"/>
        <v>5.8963654902514703E-3</v>
      </c>
      <c r="P162" s="238">
        <f t="shared" si="5"/>
        <v>5.3081332160880403E-3</v>
      </c>
      <c r="Q162" s="238">
        <f t="shared" si="5"/>
        <v>5.4495608890332689E-3</v>
      </c>
    </row>
    <row r="163" spans="1:17" x14ac:dyDescent="0.25">
      <c r="A163" s="232" t="s">
        <v>185</v>
      </c>
      <c r="B163" s="241">
        <f t="shared" ref="B163:Q163" si="6">IF(B$15=0,0,B$15/B$5)</f>
        <v>0.80331631452768149</v>
      </c>
      <c r="C163" s="241">
        <f t="shared" si="6"/>
        <v>0.80084582339794164</v>
      </c>
      <c r="D163" s="241">
        <f t="shared" si="6"/>
        <v>0.78987215711255609</v>
      </c>
      <c r="E163" s="241">
        <f t="shared" si="6"/>
        <v>0.77774959401612953</v>
      </c>
      <c r="F163" s="241">
        <f t="shared" si="6"/>
        <v>0.79115388507388507</v>
      </c>
      <c r="G163" s="241">
        <f t="shared" si="6"/>
        <v>0.79224125662575073</v>
      </c>
      <c r="H163" s="241">
        <f t="shared" si="6"/>
        <v>0.74205897264309184</v>
      </c>
      <c r="I163" s="241">
        <f t="shared" si="6"/>
        <v>0.70783953115935527</v>
      </c>
      <c r="J163" s="241">
        <f t="shared" si="6"/>
        <v>0.72923794734454817</v>
      </c>
      <c r="K163" s="241">
        <f t="shared" si="6"/>
        <v>0.7494456896743007</v>
      </c>
      <c r="L163" s="241">
        <f t="shared" si="6"/>
        <v>0.76515777748364711</v>
      </c>
      <c r="M163" s="241">
        <f t="shared" si="6"/>
        <v>0.76430750897761368</v>
      </c>
      <c r="N163" s="241">
        <f t="shared" si="6"/>
        <v>0.77076251156714182</v>
      </c>
      <c r="O163" s="241">
        <f t="shared" si="6"/>
        <v>0.77219354617780744</v>
      </c>
      <c r="P163" s="241">
        <f t="shared" si="6"/>
        <v>0.7949199373118857</v>
      </c>
      <c r="Q163" s="241">
        <f t="shared" si="6"/>
        <v>0.78945587021847974</v>
      </c>
    </row>
    <row r="164" spans="1:17" x14ac:dyDescent="0.25">
      <c r="A164" s="127" t="s">
        <v>184</v>
      </c>
      <c r="B164" s="237">
        <f t="shared" ref="B164:Q164" si="7">IF(B$24=0,0,B$24/B$5)</f>
        <v>0.11034992963182164</v>
      </c>
      <c r="C164" s="237">
        <f t="shared" si="7"/>
        <v>0.11173600556215703</v>
      </c>
      <c r="D164" s="237">
        <f t="shared" si="7"/>
        <v>0.11789281160068241</v>
      </c>
      <c r="E164" s="237">
        <f t="shared" si="7"/>
        <v>0.12469420939549979</v>
      </c>
      <c r="F164" s="237">
        <f t="shared" si="7"/>
        <v>0.11717369455749628</v>
      </c>
      <c r="G164" s="237">
        <f t="shared" si="7"/>
        <v>0.11656362171925408</v>
      </c>
      <c r="H164" s="237">
        <f t="shared" si="7"/>
        <v>0.14471853193945075</v>
      </c>
      <c r="I164" s="237">
        <f t="shared" si="7"/>
        <v>0.16391744490827442</v>
      </c>
      <c r="J164" s="237">
        <f t="shared" si="7"/>
        <v>0.15191180389845732</v>
      </c>
      <c r="K164" s="237">
        <f t="shared" si="7"/>
        <v>0.14057419377206976</v>
      </c>
      <c r="L164" s="237">
        <f t="shared" si="7"/>
        <v>0.1317588831378057</v>
      </c>
      <c r="M164" s="237">
        <f t="shared" si="7"/>
        <v>0.13223592865169073</v>
      </c>
      <c r="N164" s="237">
        <f t="shared" si="7"/>
        <v>0.12861433146727197</v>
      </c>
      <c r="O164" s="237">
        <f t="shared" si="7"/>
        <v>0.12781144551255513</v>
      </c>
      <c r="P164" s="237">
        <f t="shared" si="7"/>
        <v>0.11506074045835411</v>
      </c>
      <c r="Q164" s="237">
        <f t="shared" si="7"/>
        <v>0.11812637052224552</v>
      </c>
    </row>
    <row r="165" spans="1:17" x14ac:dyDescent="0.25">
      <c r="A165" s="127" t="s">
        <v>181</v>
      </c>
      <c r="B165" s="237">
        <f t="shared" ref="B165:Q165" si="8">IF(B$35=0,0,B$35/B$5)</f>
        <v>3.4108160068017604E-2</v>
      </c>
      <c r="C165" s="237">
        <f t="shared" si="8"/>
        <v>3.4536583537394007E-2</v>
      </c>
      <c r="D165" s="237">
        <f t="shared" si="8"/>
        <v>3.6439596312938208E-2</v>
      </c>
      <c r="E165" s="237">
        <f t="shared" si="8"/>
        <v>3.8541846540427221E-2</v>
      </c>
      <c r="F165" s="237">
        <f t="shared" si="8"/>
        <v>3.6217323772317032E-2</v>
      </c>
      <c r="G165" s="237">
        <f t="shared" si="8"/>
        <v>3.6028755804133075E-2</v>
      </c>
      <c r="H165" s="237">
        <f t="shared" si="8"/>
        <v>4.4731182599466623E-2</v>
      </c>
      <c r="I165" s="237">
        <f t="shared" si="8"/>
        <v>5.0665392062557567E-2</v>
      </c>
      <c r="J165" s="237">
        <f t="shared" si="8"/>
        <v>4.6954557568614073E-2</v>
      </c>
      <c r="K165" s="237">
        <f t="shared" si="8"/>
        <v>4.3450205347730683E-2</v>
      </c>
      <c r="L165" s="237">
        <f t="shared" si="8"/>
        <v>4.0725472969867227E-2</v>
      </c>
      <c r="M165" s="237">
        <f t="shared" si="8"/>
        <v>4.0872923401431699E-2</v>
      </c>
      <c r="N165" s="237">
        <f t="shared" si="8"/>
        <v>3.9753520635338623E-2</v>
      </c>
      <c r="O165" s="237">
        <f t="shared" si="8"/>
        <v>3.9505355885698881E-2</v>
      </c>
      <c r="P165" s="237">
        <f t="shared" si="8"/>
        <v>3.5564228868945835E-2</v>
      </c>
      <c r="Q165" s="237">
        <f t="shared" si="8"/>
        <v>3.6511787252330445E-2</v>
      </c>
    </row>
    <row r="166" spans="1:17" x14ac:dyDescent="0.25">
      <c r="A166" s="142" t="s">
        <v>190</v>
      </c>
      <c r="B166" s="235">
        <f t="shared" ref="B166:Q166" si="9">IF(B$36=0,0,B$36/B$5)</f>
        <v>2.0275245110941743E-2</v>
      </c>
      <c r="C166" s="235">
        <f t="shared" si="9"/>
        <v>2.0957668910361514E-2</v>
      </c>
      <c r="D166" s="235">
        <f t="shared" si="9"/>
        <v>2.1828003810953865E-2</v>
      </c>
      <c r="E166" s="235">
        <f t="shared" si="9"/>
        <v>2.2368697934183449E-2</v>
      </c>
      <c r="F166" s="235">
        <f t="shared" si="9"/>
        <v>2.0622201827630447E-2</v>
      </c>
      <c r="G166" s="235">
        <f t="shared" si="9"/>
        <v>2.1252415031784495E-2</v>
      </c>
      <c r="H166" s="235">
        <f t="shared" si="9"/>
        <v>3.008233112085474E-2</v>
      </c>
      <c r="I166" s="235">
        <f t="shared" si="9"/>
        <v>2.8952694110874106E-2</v>
      </c>
      <c r="J166" s="235">
        <f t="shared" si="9"/>
        <v>2.5136099231437909E-2</v>
      </c>
      <c r="K166" s="235">
        <f t="shared" si="9"/>
        <v>3.5121716554089882E-2</v>
      </c>
      <c r="L166" s="235">
        <f t="shared" si="9"/>
        <v>1.6739508237287305E-2</v>
      </c>
      <c r="M166" s="235">
        <f t="shared" si="9"/>
        <v>1.6033668013832159E-2</v>
      </c>
      <c r="N166" s="235">
        <f t="shared" si="9"/>
        <v>1.8733553115207677E-2</v>
      </c>
      <c r="O166" s="235">
        <f t="shared" si="9"/>
        <v>1.6764926620287387E-2</v>
      </c>
      <c r="P166" s="235">
        <f t="shared" si="9"/>
        <v>1.3604086742065121E-2</v>
      </c>
      <c r="Q166" s="235">
        <f t="shared" si="9"/>
        <v>1.3689764644324644E-2</v>
      </c>
    </row>
    <row r="167" spans="1:17" x14ac:dyDescent="0.25">
      <c r="A167" s="142" t="s">
        <v>189</v>
      </c>
      <c r="B167" s="235">
        <f t="shared" ref="B167:Q167" si="10">IF(B$42=0,0,B$42/B$5)</f>
        <v>1.3832914957075863E-2</v>
      </c>
      <c r="C167" s="235">
        <f t="shared" si="10"/>
        <v>1.3578914627032488E-2</v>
      </c>
      <c r="D167" s="235">
        <f t="shared" si="10"/>
        <v>1.4611592501984341E-2</v>
      </c>
      <c r="E167" s="235">
        <f t="shared" si="10"/>
        <v>1.6173148606243769E-2</v>
      </c>
      <c r="F167" s="235">
        <f t="shared" si="10"/>
        <v>1.5595121944686588E-2</v>
      </c>
      <c r="G167" s="235">
        <f t="shared" si="10"/>
        <v>1.4776340772348582E-2</v>
      </c>
      <c r="H167" s="235">
        <f t="shared" si="10"/>
        <v>1.4648851478611882E-2</v>
      </c>
      <c r="I167" s="235">
        <f t="shared" si="10"/>
        <v>2.1712697951683464E-2</v>
      </c>
      <c r="J167" s="235">
        <f t="shared" si="10"/>
        <v>2.1818458337176164E-2</v>
      </c>
      <c r="K167" s="235">
        <f t="shared" si="10"/>
        <v>8.3284887936407991E-3</v>
      </c>
      <c r="L167" s="235">
        <f t="shared" si="10"/>
        <v>2.3985964732579922E-2</v>
      </c>
      <c r="M167" s="235">
        <f t="shared" si="10"/>
        <v>2.4839255387599537E-2</v>
      </c>
      <c r="N167" s="235">
        <f t="shared" si="10"/>
        <v>2.1019967520130949E-2</v>
      </c>
      <c r="O167" s="235">
        <f t="shared" si="10"/>
        <v>2.2740429265411491E-2</v>
      </c>
      <c r="P167" s="235">
        <f t="shared" si="10"/>
        <v>2.1960142126880716E-2</v>
      </c>
      <c r="Q167" s="235">
        <f t="shared" si="10"/>
        <v>2.2822022608005803E-2</v>
      </c>
    </row>
    <row r="168" spans="1:17" x14ac:dyDescent="0.25">
      <c r="A168" s="127" t="s">
        <v>180</v>
      </c>
      <c r="B168" s="236">
        <f t="shared" ref="B168:Q168" si="11">IF(B$43=0,0,B$43/B$5)</f>
        <v>1.3041355320124378E-2</v>
      </c>
      <c r="C168" s="236">
        <f t="shared" si="11"/>
        <v>1.3205164293709468E-2</v>
      </c>
      <c r="D168" s="236">
        <f t="shared" si="11"/>
        <v>1.3932786825535197E-2</v>
      </c>
      <c r="E168" s="236">
        <f t="shared" si="11"/>
        <v>1.4736588383104531E-2</v>
      </c>
      <c r="F168" s="236">
        <f t="shared" si="11"/>
        <v>1.3847800265885928E-2</v>
      </c>
      <c r="G168" s="236">
        <f t="shared" si="11"/>
        <v>1.3775700748639113E-2</v>
      </c>
      <c r="H168" s="236">
        <f t="shared" si="11"/>
        <v>1.7103099229207823E-2</v>
      </c>
      <c r="I168" s="236">
        <f t="shared" si="11"/>
        <v>1.937206167097787E-2</v>
      </c>
      <c r="J168" s="236">
        <f t="shared" si="11"/>
        <v>1.7953213187999521E-2</v>
      </c>
      <c r="K168" s="236">
        <f t="shared" si="11"/>
        <v>1.661331380942644E-2</v>
      </c>
      <c r="L168" s="236">
        <f t="shared" si="11"/>
        <v>1.5571504370831601E-2</v>
      </c>
      <c r="M168" s="236">
        <f t="shared" si="11"/>
        <v>1.5627882477017983E-2</v>
      </c>
      <c r="N168" s="236">
        <f t="shared" si="11"/>
        <v>1.5199875537041238E-2</v>
      </c>
      <c r="O168" s="236">
        <f t="shared" si="11"/>
        <v>1.510498901512016E-2</v>
      </c>
      <c r="P168" s="236">
        <f t="shared" si="11"/>
        <v>1.3598087508714586E-2</v>
      </c>
      <c r="Q168" s="236">
        <f t="shared" si="11"/>
        <v>1.3960389243538106E-2</v>
      </c>
    </row>
    <row r="169" spans="1:17" x14ac:dyDescent="0.25">
      <c r="A169" s="142" t="s">
        <v>188</v>
      </c>
      <c r="B169" s="235">
        <f t="shared" ref="B169:Q169" si="12">IF(B$44=0,0,B$44/B$5)</f>
        <v>5.3669766470139909E-3</v>
      </c>
      <c r="C169" s="235">
        <f t="shared" si="12"/>
        <v>5.5476182409780464E-3</v>
      </c>
      <c r="D169" s="235">
        <f t="shared" si="12"/>
        <v>5.7780010087819054E-3</v>
      </c>
      <c r="E169" s="235">
        <f t="shared" si="12"/>
        <v>5.9211259237544412E-3</v>
      </c>
      <c r="F169" s="235">
        <f t="shared" si="12"/>
        <v>5.4588181308433525E-3</v>
      </c>
      <c r="G169" s="235">
        <f t="shared" si="12"/>
        <v>5.6256392731194246E-3</v>
      </c>
      <c r="H169" s="235">
        <f t="shared" si="12"/>
        <v>7.9629700025791936E-3</v>
      </c>
      <c r="I169" s="235">
        <f t="shared" si="12"/>
        <v>7.6639484411137318E-3</v>
      </c>
      <c r="J169" s="235">
        <f t="shared" si="12"/>
        <v>6.6536733259688662E-3</v>
      </c>
      <c r="K169" s="235">
        <f t="shared" si="12"/>
        <v>9.2969249702002585E-3</v>
      </c>
      <c r="L169" s="235">
        <f t="shared" si="12"/>
        <v>4.4310462981054632E-3</v>
      </c>
      <c r="M169" s="235">
        <f t="shared" si="12"/>
        <v>4.2442062389555684E-3</v>
      </c>
      <c r="N169" s="235">
        <f t="shared" si="12"/>
        <v>4.9588817069667378E-3</v>
      </c>
      <c r="O169" s="235">
        <f t="shared" si="12"/>
        <v>4.437774693605484E-3</v>
      </c>
      <c r="P169" s="235">
        <f t="shared" si="12"/>
        <v>3.6010817846642948E-3</v>
      </c>
      <c r="Q169" s="235">
        <f t="shared" si="12"/>
        <v>3.6237612293800506E-3</v>
      </c>
    </row>
    <row r="170" spans="1:17" x14ac:dyDescent="0.25">
      <c r="A170" s="142" t="s">
        <v>187</v>
      </c>
      <c r="B170" s="235">
        <f t="shared" ref="B170:Q170" si="13">IF(B$45=0,0,B$45/B$5)</f>
        <v>4.0127247138844243E-3</v>
      </c>
      <c r="C170" s="235">
        <f t="shared" si="13"/>
        <v>4.0631274749875299E-3</v>
      </c>
      <c r="D170" s="235">
        <f t="shared" si="13"/>
        <v>4.2870113309339099E-3</v>
      </c>
      <c r="E170" s="235">
        <f t="shared" si="13"/>
        <v>4.5343348871090929E-3</v>
      </c>
      <c r="F170" s="235">
        <f t="shared" si="13"/>
        <v>4.2608616202725949E-3</v>
      </c>
      <c r="G170" s="235">
        <f t="shared" si="13"/>
        <v>4.2386771534274207E-3</v>
      </c>
      <c r="H170" s="235">
        <f t="shared" si="13"/>
        <v>5.2624920705254871E-3</v>
      </c>
      <c r="I170" s="235">
        <f t="shared" si="13"/>
        <v>5.9606343603008727E-3</v>
      </c>
      <c r="J170" s="235">
        <f t="shared" si="13"/>
        <v>5.5240655963075518E-3</v>
      </c>
      <c r="K170" s="235">
        <f t="shared" si="13"/>
        <v>5.1117888644389119E-3</v>
      </c>
      <c r="L170" s="235">
        <f t="shared" si="13"/>
        <v>4.7912321141020424E-3</v>
      </c>
      <c r="M170" s="235">
        <f t="shared" si="13"/>
        <v>4.8085792236978323E-3</v>
      </c>
      <c r="N170" s="235">
        <f t="shared" si="13"/>
        <v>4.6768847806280735E-3</v>
      </c>
      <c r="O170" s="235">
        <f t="shared" si="13"/>
        <v>4.6476889277292837E-3</v>
      </c>
      <c r="P170" s="235">
        <f t="shared" si="13"/>
        <v>4.1840269257583411E-3</v>
      </c>
      <c r="Q170" s="235">
        <f t="shared" si="13"/>
        <v>4.2955043826271109E-3</v>
      </c>
    </row>
    <row r="171" spans="1:17" x14ac:dyDescent="0.25">
      <c r="A171" s="142" t="s">
        <v>186</v>
      </c>
      <c r="B171" s="235">
        <f t="shared" ref="B171:Q171" si="14">IF(B$56=0,0,B$56/B$5)</f>
        <v>3.6616539592259616E-3</v>
      </c>
      <c r="C171" s="235">
        <f t="shared" si="14"/>
        <v>3.5944185777438929E-3</v>
      </c>
      <c r="D171" s="235">
        <f t="shared" si="14"/>
        <v>3.8677744858193826E-3</v>
      </c>
      <c r="E171" s="235">
        <f t="shared" si="14"/>
        <v>4.2811275722409977E-3</v>
      </c>
      <c r="F171" s="235">
        <f t="shared" si="14"/>
        <v>4.1281205147699791E-3</v>
      </c>
      <c r="G171" s="235">
        <f t="shared" si="14"/>
        <v>3.911384322092269E-3</v>
      </c>
      <c r="H171" s="235">
        <f t="shared" si="14"/>
        <v>3.8776371561031427E-3</v>
      </c>
      <c r="I171" s="235">
        <f t="shared" si="14"/>
        <v>5.7474788695632672E-3</v>
      </c>
      <c r="J171" s="235">
        <f t="shared" si="14"/>
        <v>5.7754742657231016E-3</v>
      </c>
      <c r="K171" s="235">
        <f t="shared" si="14"/>
        <v>2.2045999747872689E-3</v>
      </c>
      <c r="L171" s="235">
        <f t="shared" si="14"/>
        <v>6.3492259586240959E-3</v>
      </c>
      <c r="M171" s="235">
        <f t="shared" si="14"/>
        <v>6.5750970143645809E-3</v>
      </c>
      <c r="N171" s="235">
        <f t="shared" si="14"/>
        <v>5.5641090494464272E-3</v>
      </c>
      <c r="O171" s="235">
        <f t="shared" si="14"/>
        <v>6.0195253937853927E-3</v>
      </c>
      <c r="P171" s="235">
        <f t="shared" si="14"/>
        <v>5.8129787982919524E-3</v>
      </c>
      <c r="Q171" s="235">
        <f t="shared" si="14"/>
        <v>6.0411236315309454E-3</v>
      </c>
    </row>
    <row r="172" spans="1:17" x14ac:dyDescent="0.25">
      <c r="A172" s="72" t="s">
        <v>179</v>
      </c>
      <c r="B172" s="234">
        <f t="shared" ref="B172:Q172" si="15">IF(B$57=0,0,B$57/B$5)</f>
        <v>3.0095435354133174E-3</v>
      </c>
      <c r="C172" s="234">
        <f t="shared" si="15"/>
        <v>3.0473456062406461E-3</v>
      </c>
      <c r="D172" s="234">
        <f t="shared" si="15"/>
        <v>3.2152584982004292E-3</v>
      </c>
      <c r="E172" s="234">
        <f t="shared" si="15"/>
        <v>3.4007511653318121E-3</v>
      </c>
      <c r="F172" s="234">
        <f t="shared" si="15"/>
        <v>3.1956462152044427E-3</v>
      </c>
      <c r="G172" s="234">
        <f t="shared" si="15"/>
        <v>3.1790078650705644E-3</v>
      </c>
      <c r="H172" s="234">
        <f t="shared" si="15"/>
        <v>3.9468690528941114E-3</v>
      </c>
      <c r="I172" s="234">
        <f t="shared" si="15"/>
        <v>4.470475770225666E-3</v>
      </c>
      <c r="J172" s="234">
        <f t="shared" si="15"/>
        <v>4.1430491972306556E-3</v>
      </c>
      <c r="K172" s="234">
        <f t="shared" si="15"/>
        <v>3.8338416483291761E-3</v>
      </c>
      <c r="L172" s="234">
        <f t="shared" si="15"/>
        <v>3.593424085576519E-3</v>
      </c>
      <c r="M172" s="234">
        <f t="shared" si="15"/>
        <v>3.6064344177733827E-3</v>
      </c>
      <c r="N172" s="234">
        <f t="shared" si="15"/>
        <v>3.5076635854710547E-3</v>
      </c>
      <c r="O172" s="234">
        <f t="shared" si="15"/>
        <v>3.4857666957969586E-3</v>
      </c>
      <c r="P172" s="234">
        <f t="shared" si="15"/>
        <v>3.1380201943187486E-3</v>
      </c>
      <c r="Q172" s="234">
        <f t="shared" si="15"/>
        <v>3.2216282869703319E-3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1</v>
      </c>
      <c r="C175" s="77">
        <f t="shared" si="16"/>
        <v>0.99999999999999989</v>
      </c>
      <c r="D175" s="77">
        <f t="shared" si="16"/>
        <v>1</v>
      </c>
      <c r="E175" s="77">
        <f t="shared" si="16"/>
        <v>1.0000000000000002</v>
      </c>
      <c r="F175" s="77">
        <f t="shared" si="16"/>
        <v>1.0000000000000002</v>
      </c>
      <c r="G175" s="77">
        <f t="shared" si="16"/>
        <v>0.99999999999999989</v>
      </c>
      <c r="H175" s="77">
        <f t="shared" si="16"/>
        <v>1</v>
      </c>
      <c r="I175" s="77">
        <f t="shared" si="16"/>
        <v>1.0000000000000002</v>
      </c>
      <c r="J175" s="77">
        <f t="shared" si="16"/>
        <v>1</v>
      </c>
      <c r="K175" s="77">
        <f t="shared" si="16"/>
        <v>1.0000000000000002</v>
      </c>
      <c r="L175" s="77">
        <f t="shared" si="16"/>
        <v>0.99999999999999978</v>
      </c>
      <c r="M175" s="77">
        <f t="shared" si="16"/>
        <v>0.99999999999999978</v>
      </c>
      <c r="N175" s="77">
        <f t="shared" si="16"/>
        <v>1</v>
      </c>
      <c r="O175" s="77">
        <f t="shared" si="16"/>
        <v>1.0000000000000002</v>
      </c>
      <c r="P175" s="77">
        <f t="shared" si="16"/>
        <v>1</v>
      </c>
      <c r="Q175" s="77">
        <f t="shared" si="16"/>
        <v>1.0000000000000002</v>
      </c>
    </row>
    <row r="176" spans="1:17" x14ac:dyDescent="0.25">
      <c r="A176" s="132" t="s">
        <v>83</v>
      </c>
      <c r="B176" s="240">
        <f t="shared" ref="B176:Q176" si="17">IF(B$61=0,0,B$61/B$60)</f>
        <v>1.049630479340604E-2</v>
      </c>
      <c r="C176" s="240">
        <f t="shared" si="17"/>
        <v>1.0496304793406038E-2</v>
      </c>
      <c r="D176" s="240">
        <f t="shared" si="17"/>
        <v>1.049630479340604E-2</v>
      </c>
      <c r="E176" s="240">
        <f t="shared" si="17"/>
        <v>1.049630479340604E-2</v>
      </c>
      <c r="F176" s="240">
        <f t="shared" si="17"/>
        <v>1.049630479340604E-2</v>
      </c>
      <c r="G176" s="240">
        <f t="shared" si="17"/>
        <v>1.0496304793406038E-2</v>
      </c>
      <c r="H176" s="240">
        <f t="shared" si="17"/>
        <v>1.0496304793406038E-2</v>
      </c>
      <c r="I176" s="240">
        <f t="shared" si="17"/>
        <v>1.0496304793406038E-2</v>
      </c>
      <c r="J176" s="240">
        <f t="shared" si="17"/>
        <v>1.0496304793406044E-2</v>
      </c>
      <c r="K176" s="240">
        <f t="shared" si="17"/>
        <v>1.049630479340604E-2</v>
      </c>
      <c r="L176" s="240">
        <f t="shared" si="17"/>
        <v>1.0496304793406038E-2</v>
      </c>
      <c r="M176" s="240">
        <f t="shared" si="17"/>
        <v>1.0496304793406037E-2</v>
      </c>
      <c r="N176" s="240">
        <f t="shared" si="17"/>
        <v>1.049630479340604E-2</v>
      </c>
      <c r="O176" s="240">
        <f t="shared" si="17"/>
        <v>1.0496304793406038E-2</v>
      </c>
      <c r="P176" s="240">
        <f t="shared" si="17"/>
        <v>1.0496304793406038E-2</v>
      </c>
      <c r="Q176" s="240">
        <f t="shared" si="17"/>
        <v>1.049630479340604E-2</v>
      </c>
    </row>
    <row r="177" spans="1:17" x14ac:dyDescent="0.25">
      <c r="A177" s="76" t="s">
        <v>82</v>
      </c>
      <c r="B177" s="239">
        <f t="shared" ref="B177:Q177" si="18">IF(B$62=0,0,B$62/B$60)</f>
        <v>1.8888591440125765E-2</v>
      </c>
      <c r="C177" s="239">
        <f t="shared" si="18"/>
        <v>1.8888591440125762E-2</v>
      </c>
      <c r="D177" s="239">
        <f t="shared" si="18"/>
        <v>1.8888591440125765E-2</v>
      </c>
      <c r="E177" s="239">
        <f t="shared" si="18"/>
        <v>1.8888591440125765E-2</v>
      </c>
      <c r="F177" s="239">
        <f t="shared" si="18"/>
        <v>1.8888591440125765E-2</v>
      </c>
      <c r="G177" s="239">
        <f t="shared" si="18"/>
        <v>1.8888591440125762E-2</v>
      </c>
      <c r="H177" s="239">
        <f t="shared" si="18"/>
        <v>1.8888591440125762E-2</v>
      </c>
      <c r="I177" s="239">
        <f t="shared" si="18"/>
        <v>1.8888591440125762E-2</v>
      </c>
      <c r="J177" s="239">
        <f t="shared" si="18"/>
        <v>1.8888591440125772E-2</v>
      </c>
      <c r="K177" s="239">
        <f t="shared" si="18"/>
        <v>1.8888591440125765E-2</v>
      </c>
      <c r="L177" s="239">
        <f t="shared" si="18"/>
        <v>1.8888591440125762E-2</v>
      </c>
      <c r="M177" s="239">
        <f t="shared" si="18"/>
        <v>1.8888591440125758E-2</v>
      </c>
      <c r="N177" s="239">
        <f t="shared" si="18"/>
        <v>1.8888591440125765E-2</v>
      </c>
      <c r="O177" s="239">
        <f t="shared" si="18"/>
        <v>1.8888591440125762E-2</v>
      </c>
      <c r="P177" s="239">
        <f t="shared" si="18"/>
        <v>1.8888591440125762E-2</v>
      </c>
      <c r="Q177" s="239">
        <f t="shared" si="18"/>
        <v>1.8888591440125765E-2</v>
      </c>
    </row>
    <row r="178" spans="1:17" x14ac:dyDescent="0.25">
      <c r="A178" s="76" t="s">
        <v>81</v>
      </c>
      <c r="B178" s="239">
        <f t="shared" ref="B178:Q178" si="19">IF(B$63=0,0,B$63/B$60)</f>
        <v>1.1606222856813085E-2</v>
      </c>
      <c r="C178" s="239">
        <f t="shared" si="19"/>
        <v>1.1606222856813085E-2</v>
      </c>
      <c r="D178" s="239">
        <f t="shared" si="19"/>
        <v>1.1606222856813087E-2</v>
      </c>
      <c r="E178" s="239">
        <f t="shared" si="19"/>
        <v>1.1606222856813087E-2</v>
      </c>
      <c r="F178" s="239">
        <f t="shared" si="19"/>
        <v>1.1606222856813087E-2</v>
      </c>
      <c r="G178" s="239">
        <f t="shared" si="19"/>
        <v>1.1606222856813085E-2</v>
      </c>
      <c r="H178" s="239">
        <f t="shared" si="19"/>
        <v>1.1606222856813085E-2</v>
      </c>
      <c r="I178" s="239">
        <f t="shared" si="19"/>
        <v>1.1606222856813085E-2</v>
      </c>
      <c r="J178" s="239">
        <f t="shared" si="19"/>
        <v>1.1606222856813092E-2</v>
      </c>
      <c r="K178" s="239">
        <f t="shared" si="19"/>
        <v>1.1606222856813087E-2</v>
      </c>
      <c r="L178" s="239">
        <f t="shared" si="19"/>
        <v>1.1606222856813085E-2</v>
      </c>
      <c r="M178" s="239">
        <f t="shared" si="19"/>
        <v>1.1606222856813083E-2</v>
      </c>
      <c r="N178" s="239">
        <f t="shared" si="19"/>
        <v>1.1606222856813087E-2</v>
      </c>
      <c r="O178" s="239">
        <f t="shared" si="19"/>
        <v>1.1606222856813085E-2</v>
      </c>
      <c r="P178" s="239">
        <f t="shared" si="19"/>
        <v>1.1606222856813085E-2</v>
      </c>
      <c r="Q178" s="239">
        <f t="shared" si="19"/>
        <v>1.1606222856813089E-2</v>
      </c>
    </row>
    <row r="179" spans="1:17" x14ac:dyDescent="0.25">
      <c r="A179" s="76" t="s">
        <v>80</v>
      </c>
      <c r="B179" s="239">
        <f t="shared" ref="B179:Q179" si="20">IF(B$64=0,0,B$64/B$60)</f>
        <v>2.075477606749904E-2</v>
      </c>
      <c r="C179" s="239">
        <f t="shared" si="20"/>
        <v>2.0754776067499037E-2</v>
      </c>
      <c r="D179" s="239">
        <f t="shared" si="20"/>
        <v>2.075477606749904E-2</v>
      </c>
      <c r="E179" s="239">
        <f t="shared" si="20"/>
        <v>2.075477606749904E-2</v>
      </c>
      <c r="F179" s="239">
        <f t="shared" si="20"/>
        <v>2.075477606749904E-2</v>
      </c>
      <c r="G179" s="239">
        <f t="shared" si="20"/>
        <v>2.0754776067499037E-2</v>
      </c>
      <c r="H179" s="239">
        <f t="shared" si="20"/>
        <v>2.0754776067499037E-2</v>
      </c>
      <c r="I179" s="239">
        <f t="shared" si="20"/>
        <v>2.0754776067499037E-2</v>
      </c>
      <c r="J179" s="239">
        <f t="shared" si="20"/>
        <v>2.0754776067499051E-2</v>
      </c>
      <c r="K179" s="239">
        <f t="shared" si="20"/>
        <v>2.075477606749904E-2</v>
      </c>
      <c r="L179" s="239">
        <f t="shared" si="20"/>
        <v>2.0754776067499037E-2</v>
      </c>
      <c r="M179" s="239">
        <f t="shared" si="20"/>
        <v>2.0754776067499033E-2</v>
      </c>
      <c r="N179" s="239">
        <f t="shared" si="20"/>
        <v>2.075477606749904E-2</v>
      </c>
      <c r="O179" s="239">
        <f t="shared" si="20"/>
        <v>2.0754776067499037E-2</v>
      </c>
      <c r="P179" s="239">
        <f t="shared" si="20"/>
        <v>2.0754776067499037E-2</v>
      </c>
      <c r="Q179" s="239">
        <f t="shared" si="20"/>
        <v>2.075477606749904E-2</v>
      </c>
    </row>
    <row r="180" spans="1:17" x14ac:dyDescent="0.25">
      <c r="A180" s="129" t="s">
        <v>79</v>
      </c>
      <c r="B180" s="238">
        <f t="shared" ref="B180:Q180" si="21">IF(B$65=0,0,B$65/B$60)</f>
        <v>2.9389653421536904E-2</v>
      </c>
      <c r="C180" s="238">
        <f t="shared" si="21"/>
        <v>2.9389653421536908E-2</v>
      </c>
      <c r="D180" s="238">
        <f t="shared" si="21"/>
        <v>2.9389653421536911E-2</v>
      </c>
      <c r="E180" s="238">
        <f t="shared" si="21"/>
        <v>2.9389653421536901E-2</v>
      </c>
      <c r="F180" s="238">
        <f t="shared" si="21"/>
        <v>2.9389653421536911E-2</v>
      </c>
      <c r="G180" s="238">
        <f t="shared" si="21"/>
        <v>2.9389653421536904E-2</v>
      </c>
      <c r="H180" s="238">
        <f t="shared" si="21"/>
        <v>2.9389653421536904E-2</v>
      </c>
      <c r="I180" s="238">
        <f t="shared" si="21"/>
        <v>2.9389653421536904E-2</v>
      </c>
      <c r="J180" s="238">
        <f t="shared" si="21"/>
        <v>2.9389653421536922E-2</v>
      </c>
      <c r="K180" s="238">
        <f t="shared" si="21"/>
        <v>2.9389653421536908E-2</v>
      </c>
      <c r="L180" s="238">
        <f t="shared" si="21"/>
        <v>2.9389653421536901E-2</v>
      </c>
      <c r="M180" s="238">
        <f t="shared" si="21"/>
        <v>2.9389653421536901E-2</v>
      </c>
      <c r="N180" s="238">
        <f t="shared" si="21"/>
        <v>2.9389653421536911E-2</v>
      </c>
      <c r="O180" s="238">
        <f t="shared" si="21"/>
        <v>2.9389653421536901E-2</v>
      </c>
      <c r="P180" s="238">
        <f t="shared" si="21"/>
        <v>2.9389653421536904E-2</v>
      </c>
      <c r="Q180" s="238">
        <f t="shared" si="21"/>
        <v>2.9389653421536908E-2</v>
      </c>
    </row>
    <row r="181" spans="1:17" x14ac:dyDescent="0.25">
      <c r="A181" s="127" t="s">
        <v>183</v>
      </c>
      <c r="B181" s="237">
        <f t="shared" ref="B181:Q181" si="22">IF(B$70=0,0,B$70/B$60)</f>
        <v>4.935007466866146E-2</v>
      </c>
      <c r="C181" s="237">
        <f t="shared" si="22"/>
        <v>4.935007466866146E-2</v>
      </c>
      <c r="D181" s="237">
        <f t="shared" si="22"/>
        <v>4.9350074668661446E-2</v>
      </c>
      <c r="E181" s="237">
        <f t="shared" si="22"/>
        <v>4.9350074668661467E-2</v>
      </c>
      <c r="F181" s="237">
        <f t="shared" si="22"/>
        <v>4.9350074668661467E-2</v>
      </c>
      <c r="G181" s="237">
        <f t="shared" si="22"/>
        <v>4.9350074668661446E-2</v>
      </c>
      <c r="H181" s="237">
        <f t="shared" si="22"/>
        <v>4.9350074668661446E-2</v>
      </c>
      <c r="I181" s="237">
        <f t="shared" si="22"/>
        <v>4.9350074668661446E-2</v>
      </c>
      <c r="J181" s="237">
        <f t="shared" si="22"/>
        <v>4.9350074668661481E-2</v>
      </c>
      <c r="K181" s="237">
        <f t="shared" si="22"/>
        <v>4.9350074668661446E-2</v>
      </c>
      <c r="L181" s="237">
        <f t="shared" si="22"/>
        <v>4.9350074668661446E-2</v>
      </c>
      <c r="M181" s="237">
        <f t="shared" si="22"/>
        <v>4.9350074668661432E-2</v>
      </c>
      <c r="N181" s="237">
        <f t="shared" si="22"/>
        <v>4.9350074668661453E-2</v>
      </c>
      <c r="O181" s="237">
        <f t="shared" si="22"/>
        <v>4.9350074668661453E-2</v>
      </c>
      <c r="P181" s="237">
        <f t="shared" si="22"/>
        <v>4.9350074668661446E-2</v>
      </c>
      <c r="Q181" s="237">
        <f t="shared" si="22"/>
        <v>4.935007466866146E-2</v>
      </c>
    </row>
    <row r="182" spans="1:17" x14ac:dyDescent="0.25">
      <c r="A182" s="142" t="s">
        <v>192</v>
      </c>
      <c r="B182" s="235">
        <f t="shared" ref="B182:Q182" si="23">IF(B$71=0,0,B$71/B$60)</f>
        <v>4.4415067201795305E-2</v>
      </c>
      <c r="C182" s="235">
        <f t="shared" si="23"/>
        <v>4.4415067201795305E-2</v>
      </c>
      <c r="D182" s="235">
        <f t="shared" si="23"/>
        <v>4.4415067201795298E-2</v>
      </c>
      <c r="E182" s="235">
        <f t="shared" si="23"/>
        <v>4.4415067201795312E-2</v>
      </c>
      <c r="F182" s="235">
        <f t="shared" si="23"/>
        <v>4.4415067201795319E-2</v>
      </c>
      <c r="G182" s="235">
        <f t="shared" si="23"/>
        <v>4.4415067201795298E-2</v>
      </c>
      <c r="H182" s="235">
        <f t="shared" si="23"/>
        <v>4.4415067201795298E-2</v>
      </c>
      <c r="I182" s="235">
        <f t="shared" si="23"/>
        <v>4.4415067201795298E-2</v>
      </c>
      <c r="J182" s="235">
        <f t="shared" si="23"/>
        <v>4.4415067201795333E-2</v>
      </c>
      <c r="K182" s="235">
        <f t="shared" si="23"/>
        <v>4.4415067201795298E-2</v>
      </c>
      <c r="L182" s="235">
        <f t="shared" si="23"/>
        <v>4.4415067201795298E-2</v>
      </c>
      <c r="M182" s="235">
        <f t="shared" si="23"/>
        <v>4.4415067201795291E-2</v>
      </c>
      <c r="N182" s="235">
        <f t="shared" si="23"/>
        <v>4.4415067201795305E-2</v>
      </c>
      <c r="O182" s="235">
        <f t="shared" si="23"/>
        <v>4.4415067201795305E-2</v>
      </c>
      <c r="P182" s="235">
        <f t="shared" si="23"/>
        <v>4.4415067201795298E-2</v>
      </c>
      <c r="Q182" s="235">
        <f t="shared" si="23"/>
        <v>4.4415067201795312E-2</v>
      </c>
    </row>
    <row r="183" spans="1:17" x14ac:dyDescent="0.25">
      <c r="A183" s="142" t="s">
        <v>191</v>
      </c>
      <c r="B183" s="235">
        <f t="shared" ref="B183:Q183" si="24">IF(B$82=0,0,B$82/B$60)</f>
        <v>4.9350074668661516E-3</v>
      </c>
      <c r="C183" s="235">
        <f t="shared" si="24"/>
        <v>4.9350074668661542E-3</v>
      </c>
      <c r="D183" s="235">
        <f t="shared" si="24"/>
        <v>4.9350074668661542E-3</v>
      </c>
      <c r="E183" s="235">
        <f t="shared" si="24"/>
        <v>4.9350074668661516E-3</v>
      </c>
      <c r="F183" s="235">
        <f t="shared" si="24"/>
        <v>4.9350074668661455E-3</v>
      </c>
      <c r="G183" s="235">
        <f t="shared" si="24"/>
        <v>4.9350074668661455E-3</v>
      </c>
      <c r="H183" s="235">
        <f t="shared" si="24"/>
        <v>4.9350074668661481E-3</v>
      </c>
      <c r="I183" s="235">
        <f t="shared" si="24"/>
        <v>4.9350074668661533E-3</v>
      </c>
      <c r="J183" s="235">
        <f t="shared" si="24"/>
        <v>4.9350074668661516E-3</v>
      </c>
      <c r="K183" s="235">
        <f t="shared" si="24"/>
        <v>4.9350074668661524E-3</v>
      </c>
      <c r="L183" s="235">
        <f t="shared" si="24"/>
        <v>4.9350074668661498E-3</v>
      </c>
      <c r="M183" s="235">
        <f t="shared" si="24"/>
        <v>4.9350074668661438E-3</v>
      </c>
      <c r="N183" s="235">
        <f t="shared" si="24"/>
        <v>4.9350074668661507E-3</v>
      </c>
      <c r="O183" s="235">
        <f t="shared" si="24"/>
        <v>4.9350074668661464E-3</v>
      </c>
      <c r="P183" s="235">
        <f t="shared" si="24"/>
        <v>4.9350074668661498E-3</v>
      </c>
      <c r="Q183" s="235">
        <f t="shared" si="24"/>
        <v>4.9350074668661464E-3</v>
      </c>
    </row>
    <row r="184" spans="1:17" x14ac:dyDescent="0.25">
      <c r="A184" s="127" t="s">
        <v>181</v>
      </c>
      <c r="B184" s="237">
        <f t="shared" ref="B184:Q184" si="25">IF(B$83=0,0,B$83/B$60)</f>
        <v>0.68185410794477663</v>
      </c>
      <c r="C184" s="237">
        <f t="shared" si="25"/>
        <v>0.68185410794477652</v>
      </c>
      <c r="D184" s="237">
        <f t="shared" si="25"/>
        <v>0.68185410794477652</v>
      </c>
      <c r="E184" s="237">
        <f t="shared" si="25"/>
        <v>0.68185410794477652</v>
      </c>
      <c r="F184" s="237">
        <f t="shared" si="25"/>
        <v>0.68185410794477663</v>
      </c>
      <c r="G184" s="237">
        <f t="shared" si="25"/>
        <v>0.68185410794477641</v>
      </c>
      <c r="H184" s="237">
        <f t="shared" si="25"/>
        <v>0.68185410794477652</v>
      </c>
      <c r="I184" s="237">
        <f t="shared" si="25"/>
        <v>0.68185410794477663</v>
      </c>
      <c r="J184" s="237">
        <f t="shared" si="25"/>
        <v>0.68185410794477641</v>
      </c>
      <c r="K184" s="237">
        <f t="shared" si="25"/>
        <v>0.68185410794477663</v>
      </c>
      <c r="L184" s="237">
        <f t="shared" si="25"/>
        <v>0.68185410794477641</v>
      </c>
      <c r="M184" s="237">
        <f t="shared" si="25"/>
        <v>0.68185410794477641</v>
      </c>
      <c r="N184" s="237">
        <f t="shared" si="25"/>
        <v>0.68185410794477652</v>
      </c>
      <c r="O184" s="237">
        <f t="shared" si="25"/>
        <v>0.68185410794477652</v>
      </c>
      <c r="P184" s="237">
        <f t="shared" si="25"/>
        <v>0.68185410794477663</v>
      </c>
      <c r="Q184" s="237">
        <f t="shared" si="25"/>
        <v>0.68185410794477663</v>
      </c>
    </row>
    <row r="185" spans="1:17" x14ac:dyDescent="0.25">
      <c r="A185" s="142" t="s">
        <v>190</v>
      </c>
      <c r="B185" s="235">
        <f t="shared" ref="B185:Q185" si="26">IF(B$84=0,0,B$84/B$60)</f>
        <v>0.40532116481551328</v>
      </c>
      <c r="C185" s="235">
        <f t="shared" si="26"/>
        <v>0.41376624946136176</v>
      </c>
      <c r="D185" s="235">
        <f t="shared" si="26"/>
        <v>0.40844343990299931</v>
      </c>
      <c r="E185" s="235">
        <f t="shared" si="26"/>
        <v>0.3957306134723082</v>
      </c>
      <c r="F185" s="235">
        <f t="shared" si="26"/>
        <v>0.38824881483330292</v>
      </c>
      <c r="G185" s="235">
        <f t="shared" si="26"/>
        <v>0.40220779679289453</v>
      </c>
      <c r="H185" s="235">
        <f t="shared" si="26"/>
        <v>0.4585561985914135</v>
      </c>
      <c r="I185" s="235">
        <f t="shared" si="26"/>
        <v>0.38964493536717942</v>
      </c>
      <c r="J185" s="235">
        <f t="shared" si="26"/>
        <v>0.36501573875162718</v>
      </c>
      <c r="K185" s="235">
        <f t="shared" si="26"/>
        <v>0.5511570433056423</v>
      </c>
      <c r="L185" s="235">
        <f t="shared" si="26"/>
        <v>0.28026445426465441</v>
      </c>
      <c r="M185" s="235">
        <f t="shared" si="26"/>
        <v>0.26747835708446716</v>
      </c>
      <c r="N185" s="235">
        <f t="shared" si="26"/>
        <v>0.32131871451533922</v>
      </c>
      <c r="O185" s="235">
        <f t="shared" si="26"/>
        <v>0.28935909648579711</v>
      </c>
      <c r="P185" s="235">
        <f t="shared" si="26"/>
        <v>0.26082394374685408</v>
      </c>
      <c r="Q185" s="235">
        <f t="shared" si="26"/>
        <v>0.25565503531833089</v>
      </c>
    </row>
    <row r="186" spans="1:17" x14ac:dyDescent="0.25">
      <c r="A186" s="142" t="s">
        <v>189</v>
      </c>
      <c r="B186" s="235">
        <f t="shared" ref="B186:Q186" si="27">IF(B$90=0,0,B$90/B$60)</f>
        <v>0.2765329431292633</v>
      </c>
      <c r="C186" s="235">
        <f t="shared" si="27"/>
        <v>0.26808785848341476</v>
      </c>
      <c r="D186" s="235">
        <f t="shared" si="27"/>
        <v>0.27341066804177722</v>
      </c>
      <c r="E186" s="235">
        <f t="shared" si="27"/>
        <v>0.28612349447246838</v>
      </c>
      <c r="F186" s="235">
        <f t="shared" si="27"/>
        <v>0.2936052931114736</v>
      </c>
      <c r="G186" s="235">
        <f t="shared" si="27"/>
        <v>0.27964631115188188</v>
      </c>
      <c r="H186" s="235">
        <f t="shared" si="27"/>
        <v>0.22329790935336299</v>
      </c>
      <c r="I186" s="235">
        <f t="shared" si="27"/>
        <v>0.29220917257759715</v>
      </c>
      <c r="J186" s="235">
        <f t="shared" si="27"/>
        <v>0.31683836919314917</v>
      </c>
      <c r="K186" s="235">
        <f t="shared" si="27"/>
        <v>0.1306970646391343</v>
      </c>
      <c r="L186" s="235">
        <f t="shared" si="27"/>
        <v>0.40158965368012206</v>
      </c>
      <c r="M186" s="235">
        <f t="shared" si="27"/>
        <v>0.41437575086030926</v>
      </c>
      <c r="N186" s="235">
        <f t="shared" si="27"/>
        <v>0.3605353934294373</v>
      </c>
      <c r="O186" s="235">
        <f t="shared" si="27"/>
        <v>0.39249501145897947</v>
      </c>
      <c r="P186" s="235">
        <f t="shared" si="27"/>
        <v>0.42103016419792244</v>
      </c>
      <c r="Q186" s="235">
        <f t="shared" si="27"/>
        <v>0.42619907262644585</v>
      </c>
    </row>
    <row r="187" spans="1:17" x14ac:dyDescent="0.25">
      <c r="A187" s="127" t="s">
        <v>180</v>
      </c>
      <c r="B187" s="236">
        <f t="shared" ref="B187:Q187" si="28">IF(B$91=0,0,B$91/B$60)</f>
        <v>9.8700149337322921E-2</v>
      </c>
      <c r="C187" s="236">
        <f t="shared" si="28"/>
        <v>9.8700149337322893E-2</v>
      </c>
      <c r="D187" s="236">
        <f t="shared" si="28"/>
        <v>9.8700149337322893E-2</v>
      </c>
      <c r="E187" s="236">
        <f t="shared" si="28"/>
        <v>9.8700149337322907E-2</v>
      </c>
      <c r="F187" s="236">
        <f t="shared" si="28"/>
        <v>9.8700149337322907E-2</v>
      </c>
      <c r="G187" s="236">
        <f t="shared" si="28"/>
        <v>9.8700149337322907E-2</v>
      </c>
      <c r="H187" s="236">
        <f t="shared" si="28"/>
        <v>9.8700149337322907E-2</v>
      </c>
      <c r="I187" s="236">
        <f t="shared" si="28"/>
        <v>9.8700149337322893E-2</v>
      </c>
      <c r="J187" s="236">
        <f t="shared" si="28"/>
        <v>9.8700149337322962E-2</v>
      </c>
      <c r="K187" s="236">
        <f t="shared" si="28"/>
        <v>9.8700149337322907E-2</v>
      </c>
      <c r="L187" s="236">
        <f t="shared" si="28"/>
        <v>9.8700149337322893E-2</v>
      </c>
      <c r="M187" s="236">
        <f t="shared" si="28"/>
        <v>9.8700149337322865E-2</v>
      </c>
      <c r="N187" s="236">
        <f t="shared" si="28"/>
        <v>9.8700149337322907E-2</v>
      </c>
      <c r="O187" s="236">
        <f t="shared" si="28"/>
        <v>9.8700149337322907E-2</v>
      </c>
      <c r="P187" s="236">
        <f t="shared" si="28"/>
        <v>9.8700149337322893E-2</v>
      </c>
      <c r="Q187" s="236">
        <f t="shared" si="28"/>
        <v>9.8700149337322893E-2</v>
      </c>
    </row>
    <row r="188" spans="1:17" x14ac:dyDescent="0.25">
      <c r="A188" s="142" t="s">
        <v>188</v>
      </c>
      <c r="B188" s="235">
        <f t="shared" ref="B188:Q188" si="29">IF(B$92=0,0,B$92/B$60)</f>
        <v>3.6376199247108602E-2</v>
      </c>
      <c r="C188" s="235">
        <f t="shared" si="29"/>
        <v>3.7134116939060123E-2</v>
      </c>
      <c r="D188" s="235">
        <f t="shared" si="29"/>
        <v>3.6656412842020106E-2</v>
      </c>
      <c r="E188" s="235">
        <f t="shared" si="29"/>
        <v>3.5515479805751891E-2</v>
      </c>
      <c r="F188" s="235">
        <f t="shared" si="29"/>
        <v>3.484401376438917E-2</v>
      </c>
      <c r="G188" s="235">
        <f t="shared" si="29"/>
        <v>3.6096785031046366E-2</v>
      </c>
      <c r="H188" s="235">
        <f t="shared" si="29"/>
        <v>4.1153862896723625E-2</v>
      </c>
      <c r="I188" s="235">
        <f t="shared" si="29"/>
        <v>3.4969310845128554E-2</v>
      </c>
      <c r="J188" s="235">
        <f t="shared" si="29"/>
        <v>3.2758924018200068E-2</v>
      </c>
      <c r="K188" s="235">
        <f t="shared" si="29"/>
        <v>4.9464474505936155E-2</v>
      </c>
      <c r="L188" s="235">
        <f t="shared" si="29"/>
        <v>2.5152783805044023E-2</v>
      </c>
      <c r="M188" s="235">
        <f t="shared" si="29"/>
        <v>2.4005274967623481E-2</v>
      </c>
      <c r="N188" s="235">
        <f t="shared" si="29"/>
        <v>2.8837264361348796E-2</v>
      </c>
      <c r="O188" s="235">
        <f t="shared" si="29"/>
        <v>2.5968997085364657E-2</v>
      </c>
      <c r="P188" s="235">
        <f t="shared" si="29"/>
        <v>2.3408063949659975E-2</v>
      </c>
      <c r="Q188" s="235">
        <f t="shared" si="29"/>
        <v>2.2944171956821146E-2</v>
      </c>
    </row>
    <row r="189" spans="1:17" x14ac:dyDescent="0.25">
      <c r="A189" s="142" t="s">
        <v>187</v>
      </c>
      <c r="B189" s="235">
        <f t="shared" ref="B189:Q189" si="30">IF(B$93=0,0,B$93/B$60)</f>
        <v>3.7506056748182692E-2</v>
      </c>
      <c r="C189" s="235">
        <f t="shared" si="30"/>
        <v>3.7506056748182692E-2</v>
      </c>
      <c r="D189" s="235">
        <f t="shared" si="30"/>
        <v>3.7506056748182692E-2</v>
      </c>
      <c r="E189" s="235">
        <f t="shared" si="30"/>
        <v>3.7506056748182692E-2</v>
      </c>
      <c r="F189" s="235">
        <f t="shared" si="30"/>
        <v>3.7506056748182699E-2</v>
      </c>
      <c r="G189" s="235">
        <f t="shared" si="30"/>
        <v>3.7506056748182692E-2</v>
      </c>
      <c r="H189" s="235">
        <f t="shared" si="30"/>
        <v>3.7506056748182692E-2</v>
      </c>
      <c r="I189" s="235">
        <f t="shared" si="30"/>
        <v>3.7506056748182699E-2</v>
      </c>
      <c r="J189" s="235">
        <f t="shared" si="30"/>
        <v>3.7506056748182713E-2</v>
      </c>
      <c r="K189" s="235">
        <f t="shared" si="30"/>
        <v>3.7506056748182692E-2</v>
      </c>
      <c r="L189" s="235">
        <f t="shared" si="30"/>
        <v>3.7506056748182685E-2</v>
      </c>
      <c r="M189" s="235">
        <f t="shared" si="30"/>
        <v>3.7506056748182678E-2</v>
      </c>
      <c r="N189" s="235">
        <f t="shared" si="30"/>
        <v>3.7506056748182706E-2</v>
      </c>
      <c r="O189" s="235">
        <f t="shared" si="30"/>
        <v>3.7506056748182699E-2</v>
      </c>
      <c r="P189" s="235">
        <f t="shared" si="30"/>
        <v>3.7506056748182685E-2</v>
      </c>
      <c r="Q189" s="235">
        <f t="shared" si="30"/>
        <v>3.7506056748182699E-2</v>
      </c>
    </row>
    <row r="190" spans="1:17" x14ac:dyDescent="0.25">
      <c r="A190" s="142" t="s">
        <v>186</v>
      </c>
      <c r="B190" s="235">
        <f t="shared" ref="B190:Q190" si="31">IF(B$104=0,0,B$104/B$60)</f>
        <v>2.4817893342031612E-2</v>
      </c>
      <c r="C190" s="235">
        <f t="shared" si="31"/>
        <v>2.4059975650080077E-2</v>
      </c>
      <c r="D190" s="235">
        <f t="shared" si="31"/>
        <v>2.4537679747120116E-2</v>
      </c>
      <c r="E190" s="235">
        <f t="shared" si="31"/>
        <v>2.5678612783388319E-2</v>
      </c>
      <c r="F190" s="235">
        <f t="shared" si="31"/>
        <v>2.6350078824751037E-2</v>
      </c>
      <c r="G190" s="235">
        <f t="shared" si="31"/>
        <v>2.5097307558093841E-2</v>
      </c>
      <c r="H190" s="235">
        <f t="shared" si="31"/>
        <v>2.0040229692416579E-2</v>
      </c>
      <c r="I190" s="235">
        <f t="shared" si="31"/>
        <v>2.6224781744011653E-2</v>
      </c>
      <c r="J190" s="235">
        <f t="shared" si="31"/>
        <v>2.8435168570940177E-2</v>
      </c>
      <c r="K190" s="235">
        <f t="shared" si="31"/>
        <v>1.1729618083204061E-2</v>
      </c>
      <c r="L190" s="235">
        <f t="shared" si="31"/>
        <v>3.6041308784096171E-2</v>
      </c>
      <c r="M190" s="235">
        <f t="shared" si="31"/>
        <v>3.7188817621516705E-2</v>
      </c>
      <c r="N190" s="235">
        <f t="shared" si="31"/>
        <v>3.2356828227791408E-2</v>
      </c>
      <c r="O190" s="235">
        <f t="shared" si="31"/>
        <v>3.522509550377554E-2</v>
      </c>
      <c r="P190" s="235">
        <f t="shared" si="31"/>
        <v>3.7786028639480225E-2</v>
      </c>
      <c r="Q190" s="235">
        <f t="shared" si="31"/>
        <v>3.8249920632319051E-2</v>
      </c>
    </row>
    <row r="191" spans="1:17" x14ac:dyDescent="0.25">
      <c r="A191" s="72" t="s">
        <v>179</v>
      </c>
      <c r="B191" s="234">
        <f t="shared" ref="B191:Q191" si="32">IF(B$105=0,0,B$105/B$60)</f>
        <v>7.8960119469858314E-2</v>
      </c>
      <c r="C191" s="234">
        <f t="shared" si="32"/>
        <v>7.89601194698583E-2</v>
      </c>
      <c r="D191" s="234">
        <f t="shared" si="32"/>
        <v>7.8960119469858314E-2</v>
      </c>
      <c r="E191" s="234">
        <f t="shared" si="32"/>
        <v>7.8960119469858314E-2</v>
      </c>
      <c r="F191" s="234">
        <f t="shared" si="32"/>
        <v>7.8960119469858314E-2</v>
      </c>
      <c r="G191" s="234">
        <f t="shared" si="32"/>
        <v>7.89601194698583E-2</v>
      </c>
      <c r="H191" s="234">
        <f t="shared" si="32"/>
        <v>7.89601194698583E-2</v>
      </c>
      <c r="I191" s="234">
        <f t="shared" si="32"/>
        <v>7.89601194698583E-2</v>
      </c>
      <c r="J191" s="234">
        <f t="shared" si="32"/>
        <v>7.8960119469858356E-2</v>
      </c>
      <c r="K191" s="234">
        <f t="shared" si="32"/>
        <v>7.8960119469858314E-2</v>
      </c>
      <c r="L191" s="234">
        <f t="shared" si="32"/>
        <v>7.89601194698583E-2</v>
      </c>
      <c r="M191" s="234">
        <f t="shared" si="32"/>
        <v>7.8960119469858286E-2</v>
      </c>
      <c r="N191" s="234">
        <f t="shared" si="32"/>
        <v>7.8960119469858314E-2</v>
      </c>
      <c r="O191" s="234">
        <f t="shared" si="32"/>
        <v>7.89601194698583E-2</v>
      </c>
      <c r="P191" s="234">
        <f t="shared" si="32"/>
        <v>7.89601194698583E-2</v>
      </c>
      <c r="Q191" s="234">
        <f t="shared" si="32"/>
        <v>7.8960119469858314E-2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1.0000000000000002</v>
      </c>
      <c r="C194" s="77">
        <f t="shared" si="33"/>
        <v>1</v>
      </c>
      <c r="D194" s="77">
        <f t="shared" si="33"/>
        <v>1.0000000000000002</v>
      </c>
      <c r="E194" s="77">
        <f t="shared" si="33"/>
        <v>1</v>
      </c>
      <c r="F194" s="77">
        <f t="shared" si="33"/>
        <v>1</v>
      </c>
      <c r="G194" s="77">
        <f t="shared" si="33"/>
        <v>1</v>
      </c>
      <c r="H194" s="77">
        <f t="shared" si="33"/>
        <v>1</v>
      </c>
      <c r="I194" s="77">
        <f t="shared" si="33"/>
        <v>1</v>
      </c>
      <c r="J194" s="77">
        <f t="shared" si="33"/>
        <v>0.99999999999999989</v>
      </c>
      <c r="K194" s="77">
        <f t="shared" si="33"/>
        <v>1</v>
      </c>
      <c r="L194" s="77">
        <f t="shared" si="33"/>
        <v>0.99999999999999989</v>
      </c>
      <c r="M194" s="77">
        <f t="shared" si="33"/>
        <v>1</v>
      </c>
      <c r="N194" s="77">
        <f t="shared" si="33"/>
        <v>1</v>
      </c>
      <c r="O194" s="77">
        <f t="shared" si="33"/>
        <v>1</v>
      </c>
      <c r="P194" s="77">
        <f t="shared" si="33"/>
        <v>1</v>
      </c>
      <c r="Q194" s="77">
        <f t="shared" si="33"/>
        <v>1.0000000000000002</v>
      </c>
    </row>
    <row r="195" spans="1:17" x14ac:dyDescent="0.25">
      <c r="A195" s="132" t="s">
        <v>83</v>
      </c>
      <c r="B195" s="240">
        <f t="shared" ref="B195:Q195" si="34">IF(B$109=0,0,B$109/B$108)</f>
        <v>1.2164606146947613E-2</v>
      </c>
      <c r="C195" s="240">
        <f t="shared" si="34"/>
        <v>1.2164606146947612E-2</v>
      </c>
      <c r="D195" s="240">
        <f t="shared" si="34"/>
        <v>1.2164606146947612E-2</v>
      </c>
      <c r="E195" s="240">
        <f t="shared" si="34"/>
        <v>1.216460614694761E-2</v>
      </c>
      <c r="F195" s="240">
        <f t="shared" si="34"/>
        <v>1.2164606146947608E-2</v>
      </c>
      <c r="G195" s="240">
        <f t="shared" si="34"/>
        <v>1.216460614694761E-2</v>
      </c>
      <c r="H195" s="240">
        <f t="shared" si="34"/>
        <v>1.2164606146947612E-2</v>
      </c>
      <c r="I195" s="240">
        <f t="shared" si="34"/>
        <v>1.216460614694761E-2</v>
      </c>
      <c r="J195" s="240">
        <f t="shared" si="34"/>
        <v>1.216460614694761E-2</v>
      </c>
      <c r="K195" s="240">
        <f t="shared" si="34"/>
        <v>1.216460614694761E-2</v>
      </c>
      <c r="L195" s="240">
        <f t="shared" si="34"/>
        <v>1.2164606146947607E-2</v>
      </c>
      <c r="M195" s="240">
        <f t="shared" si="34"/>
        <v>1.2164606146947608E-2</v>
      </c>
      <c r="N195" s="240">
        <f t="shared" si="34"/>
        <v>1.216460614694761E-2</v>
      </c>
      <c r="O195" s="240">
        <f t="shared" si="34"/>
        <v>1.2164606146947608E-2</v>
      </c>
      <c r="P195" s="240">
        <f t="shared" si="34"/>
        <v>1.2164606146947612E-2</v>
      </c>
      <c r="Q195" s="240">
        <f t="shared" si="34"/>
        <v>1.216460614694761E-2</v>
      </c>
    </row>
    <row r="196" spans="1:17" x14ac:dyDescent="0.25">
      <c r="A196" s="76" t="s">
        <v>82</v>
      </c>
      <c r="B196" s="239">
        <f t="shared" ref="B196:Q196" si="35">IF(B$110=0,0,B$110/B$108)</f>
        <v>7.1569775961800197E-2</v>
      </c>
      <c r="C196" s="239">
        <f t="shared" si="35"/>
        <v>7.1569775961800183E-2</v>
      </c>
      <c r="D196" s="239">
        <f t="shared" si="35"/>
        <v>7.1569775961800197E-2</v>
      </c>
      <c r="E196" s="239">
        <f t="shared" si="35"/>
        <v>7.1569775961800183E-2</v>
      </c>
      <c r="F196" s="239">
        <f t="shared" si="35"/>
        <v>7.1569775961800169E-2</v>
      </c>
      <c r="G196" s="239">
        <f t="shared" si="35"/>
        <v>7.1569775961800183E-2</v>
      </c>
      <c r="H196" s="239">
        <f t="shared" si="35"/>
        <v>7.1569775961800183E-2</v>
      </c>
      <c r="I196" s="239">
        <f t="shared" si="35"/>
        <v>7.1569775961800183E-2</v>
      </c>
      <c r="J196" s="239">
        <f t="shared" si="35"/>
        <v>7.1569775961800183E-2</v>
      </c>
      <c r="K196" s="239">
        <f t="shared" si="35"/>
        <v>7.1569775961800183E-2</v>
      </c>
      <c r="L196" s="239">
        <f t="shared" si="35"/>
        <v>7.1569775961800156E-2</v>
      </c>
      <c r="M196" s="239">
        <f t="shared" si="35"/>
        <v>7.1569775961800169E-2</v>
      </c>
      <c r="N196" s="239">
        <f t="shared" si="35"/>
        <v>7.1569775961800183E-2</v>
      </c>
      <c r="O196" s="239">
        <f t="shared" si="35"/>
        <v>7.1569775961800169E-2</v>
      </c>
      <c r="P196" s="239">
        <f t="shared" si="35"/>
        <v>7.1569775961800183E-2</v>
      </c>
      <c r="Q196" s="239">
        <f t="shared" si="35"/>
        <v>7.1569775961800183E-2</v>
      </c>
    </row>
    <row r="197" spans="1:17" x14ac:dyDescent="0.25">
      <c r="A197" s="76" t="s">
        <v>81</v>
      </c>
      <c r="B197" s="239">
        <f t="shared" ref="B197:Q197" si="36">IF(B$111=0,0,B$111/B$108)</f>
        <v>1.3225328863100298E-2</v>
      </c>
      <c r="C197" s="239">
        <f t="shared" si="36"/>
        <v>1.3225328863100296E-2</v>
      </c>
      <c r="D197" s="239">
        <f t="shared" si="36"/>
        <v>1.3225328863100298E-2</v>
      </c>
      <c r="E197" s="239">
        <f t="shared" si="36"/>
        <v>1.3225328863100294E-2</v>
      </c>
      <c r="F197" s="239">
        <f t="shared" si="36"/>
        <v>1.3225328863100292E-2</v>
      </c>
      <c r="G197" s="239">
        <f t="shared" si="36"/>
        <v>1.3225328863100296E-2</v>
      </c>
      <c r="H197" s="239">
        <f t="shared" si="36"/>
        <v>1.3225328863100296E-2</v>
      </c>
      <c r="I197" s="239">
        <f t="shared" si="36"/>
        <v>1.3225328863100294E-2</v>
      </c>
      <c r="J197" s="239">
        <f t="shared" si="36"/>
        <v>1.3225328863100294E-2</v>
      </c>
      <c r="K197" s="239">
        <f t="shared" si="36"/>
        <v>1.3225328863100296E-2</v>
      </c>
      <c r="L197" s="239">
        <f t="shared" si="36"/>
        <v>1.3225328863100291E-2</v>
      </c>
      <c r="M197" s="239">
        <f t="shared" si="36"/>
        <v>1.3225328863100292E-2</v>
      </c>
      <c r="N197" s="239">
        <f t="shared" si="36"/>
        <v>1.3225328863100294E-2</v>
      </c>
      <c r="O197" s="239">
        <f t="shared" si="36"/>
        <v>1.3225328863100292E-2</v>
      </c>
      <c r="P197" s="239">
        <f t="shared" si="36"/>
        <v>1.3225328863100294E-2</v>
      </c>
      <c r="Q197" s="239">
        <f t="shared" si="36"/>
        <v>1.3225328863100296E-2</v>
      </c>
    </row>
    <row r="198" spans="1:17" x14ac:dyDescent="0.25">
      <c r="A198" s="76" t="s">
        <v>80</v>
      </c>
      <c r="B198" s="239">
        <f t="shared" ref="B198:Q198" si="37">IF(B$112=0,0,B$112/B$108)</f>
        <v>0.10097516355831039</v>
      </c>
      <c r="C198" s="239">
        <f t="shared" si="37"/>
        <v>0.10097516355831036</v>
      </c>
      <c r="D198" s="239">
        <f t="shared" si="37"/>
        <v>0.10097516355831038</v>
      </c>
      <c r="E198" s="239">
        <f t="shared" si="37"/>
        <v>0.10097516355831038</v>
      </c>
      <c r="F198" s="239">
        <f t="shared" si="37"/>
        <v>0.10097516355831035</v>
      </c>
      <c r="G198" s="239">
        <f t="shared" si="37"/>
        <v>0.10097516355831035</v>
      </c>
      <c r="H198" s="239">
        <f t="shared" si="37"/>
        <v>0.10097516355831036</v>
      </c>
      <c r="I198" s="239">
        <f t="shared" si="37"/>
        <v>0.10097516355831035</v>
      </c>
      <c r="J198" s="239">
        <f t="shared" si="37"/>
        <v>0.10097516355831036</v>
      </c>
      <c r="K198" s="239">
        <f t="shared" si="37"/>
        <v>0.10097516355831036</v>
      </c>
      <c r="L198" s="239">
        <f t="shared" si="37"/>
        <v>0.10097516355831034</v>
      </c>
      <c r="M198" s="239">
        <f t="shared" si="37"/>
        <v>0.10097516355831035</v>
      </c>
      <c r="N198" s="239">
        <f t="shared" si="37"/>
        <v>0.10097516355831036</v>
      </c>
      <c r="O198" s="239">
        <f t="shared" si="37"/>
        <v>0.10097516355831036</v>
      </c>
      <c r="P198" s="239">
        <f t="shared" si="37"/>
        <v>0.10097516355831036</v>
      </c>
      <c r="Q198" s="239">
        <f t="shared" si="37"/>
        <v>0.10097516355831038</v>
      </c>
    </row>
    <row r="199" spans="1:17" x14ac:dyDescent="0.25">
      <c r="A199" s="129" t="s">
        <v>79</v>
      </c>
      <c r="B199" s="238">
        <f t="shared" ref="B199:Q199" si="38">IF(B$113=0,0,B$113/B$108)</f>
        <v>3.4060897211453313E-2</v>
      </c>
      <c r="C199" s="238">
        <f t="shared" si="38"/>
        <v>3.4060897211453313E-2</v>
      </c>
      <c r="D199" s="238">
        <f t="shared" si="38"/>
        <v>3.4060897211453313E-2</v>
      </c>
      <c r="E199" s="238">
        <f t="shared" si="38"/>
        <v>3.4060897211453306E-2</v>
      </c>
      <c r="F199" s="238">
        <f t="shared" si="38"/>
        <v>3.4060897211453306E-2</v>
      </c>
      <c r="G199" s="238">
        <f t="shared" si="38"/>
        <v>3.4060897211453313E-2</v>
      </c>
      <c r="H199" s="238">
        <f t="shared" si="38"/>
        <v>3.4060897211453306E-2</v>
      </c>
      <c r="I199" s="238">
        <f t="shared" si="38"/>
        <v>3.4060897211453306E-2</v>
      </c>
      <c r="J199" s="238">
        <f t="shared" si="38"/>
        <v>3.4060897211453313E-2</v>
      </c>
      <c r="K199" s="238">
        <f t="shared" si="38"/>
        <v>3.4060897211453306E-2</v>
      </c>
      <c r="L199" s="238">
        <f t="shared" si="38"/>
        <v>3.4060897211453306E-2</v>
      </c>
      <c r="M199" s="238">
        <f t="shared" si="38"/>
        <v>3.4060897211453306E-2</v>
      </c>
      <c r="N199" s="238">
        <f t="shared" si="38"/>
        <v>3.4060897211453313E-2</v>
      </c>
      <c r="O199" s="238">
        <f t="shared" si="38"/>
        <v>3.4060897211453306E-2</v>
      </c>
      <c r="P199" s="238">
        <f t="shared" si="38"/>
        <v>3.4060897211453313E-2</v>
      </c>
      <c r="Q199" s="238">
        <f t="shared" si="38"/>
        <v>3.406089721145332E-2</v>
      </c>
    </row>
    <row r="200" spans="1:17" x14ac:dyDescent="0.25">
      <c r="A200" s="127" t="s">
        <v>183</v>
      </c>
      <c r="B200" s="237">
        <f t="shared" ref="B200:Q200" si="39">IF(B$118=0,0,B$118/B$108)</f>
        <v>9.7257298917946211E-2</v>
      </c>
      <c r="C200" s="237">
        <f t="shared" si="39"/>
        <v>9.7257298917946197E-2</v>
      </c>
      <c r="D200" s="237">
        <f t="shared" si="39"/>
        <v>9.7257298917946197E-2</v>
      </c>
      <c r="E200" s="237">
        <f t="shared" si="39"/>
        <v>9.7257298917946197E-2</v>
      </c>
      <c r="F200" s="237">
        <f t="shared" si="39"/>
        <v>9.7257298917946156E-2</v>
      </c>
      <c r="G200" s="237">
        <f t="shared" si="39"/>
        <v>9.7257298917946183E-2</v>
      </c>
      <c r="H200" s="237">
        <f t="shared" si="39"/>
        <v>9.7257298917946169E-2</v>
      </c>
      <c r="I200" s="237">
        <f t="shared" si="39"/>
        <v>9.7257298917946211E-2</v>
      </c>
      <c r="J200" s="237">
        <f t="shared" si="39"/>
        <v>9.7257298917946169E-2</v>
      </c>
      <c r="K200" s="237">
        <f t="shared" si="39"/>
        <v>9.7257298917946169E-2</v>
      </c>
      <c r="L200" s="237">
        <f t="shared" si="39"/>
        <v>9.7257298917946169E-2</v>
      </c>
      <c r="M200" s="237">
        <f t="shared" si="39"/>
        <v>9.7257298917946169E-2</v>
      </c>
      <c r="N200" s="237">
        <f t="shared" si="39"/>
        <v>9.7257298917946169E-2</v>
      </c>
      <c r="O200" s="237">
        <f t="shared" si="39"/>
        <v>9.7257298917946183E-2</v>
      </c>
      <c r="P200" s="237">
        <f t="shared" si="39"/>
        <v>9.7257298917946183E-2</v>
      </c>
      <c r="Q200" s="237">
        <f t="shared" si="39"/>
        <v>9.7257298917946197E-2</v>
      </c>
    </row>
    <row r="201" spans="1:17" x14ac:dyDescent="0.25">
      <c r="A201" s="142" t="s">
        <v>192</v>
      </c>
      <c r="B201" s="235">
        <f t="shared" ref="B201:Q201" si="40">IF(B$119=0,0,B$119/B$108)</f>
        <v>8.2668704080254271E-2</v>
      </c>
      <c r="C201" s="235">
        <f t="shared" si="40"/>
        <v>8.2668704080254271E-2</v>
      </c>
      <c r="D201" s="235">
        <f t="shared" si="40"/>
        <v>8.2668704080254271E-2</v>
      </c>
      <c r="E201" s="235">
        <f t="shared" si="40"/>
        <v>8.2668704080254271E-2</v>
      </c>
      <c r="F201" s="235">
        <f t="shared" si="40"/>
        <v>8.2668704080254229E-2</v>
      </c>
      <c r="G201" s="235">
        <f t="shared" si="40"/>
        <v>8.2668704080254257E-2</v>
      </c>
      <c r="H201" s="235">
        <f t="shared" si="40"/>
        <v>8.2668704080254243E-2</v>
      </c>
      <c r="I201" s="235">
        <f t="shared" si="40"/>
        <v>8.2668704080254257E-2</v>
      </c>
      <c r="J201" s="235">
        <f t="shared" si="40"/>
        <v>8.2668704080254243E-2</v>
      </c>
      <c r="K201" s="235">
        <f t="shared" si="40"/>
        <v>8.2668704080254257E-2</v>
      </c>
      <c r="L201" s="235">
        <f t="shared" si="40"/>
        <v>8.2668704080254229E-2</v>
      </c>
      <c r="M201" s="235">
        <f t="shared" si="40"/>
        <v>8.2668704080254243E-2</v>
      </c>
      <c r="N201" s="235">
        <f t="shared" si="40"/>
        <v>8.2668704080254243E-2</v>
      </c>
      <c r="O201" s="235">
        <f t="shared" si="40"/>
        <v>8.2668704080254271E-2</v>
      </c>
      <c r="P201" s="235">
        <f t="shared" si="40"/>
        <v>8.2668704080254257E-2</v>
      </c>
      <c r="Q201" s="235">
        <f t="shared" si="40"/>
        <v>8.2668704080254257E-2</v>
      </c>
    </row>
    <row r="202" spans="1:17" x14ac:dyDescent="0.25">
      <c r="A202" s="142" t="s">
        <v>191</v>
      </c>
      <c r="B202" s="235">
        <f t="shared" ref="B202:Q202" si="41">IF(B$130=0,0,B$130/B$108)</f>
        <v>1.4588594837691935E-2</v>
      </c>
      <c r="C202" s="235">
        <f t="shared" si="41"/>
        <v>1.4588594837691933E-2</v>
      </c>
      <c r="D202" s="235">
        <f t="shared" si="41"/>
        <v>1.4588594837691937E-2</v>
      </c>
      <c r="E202" s="235">
        <f t="shared" si="41"/>
        <v>1.4588594837691924E-2</v>
      </c>
      <c r="F202" s="235">
        <f t="shared" si="41"/>
        <v>1.4588594837691935E-2</v>
      </c>
      <c r="G202" s="235">
        <f t="shared" si="41"/>
        <v>1.4588594837691928E-2</v>
      </c>
      <c r="H202" s="235">
        <f t="shared" si="41"/>
        <v>1.4588594837691933E-2</v>
      </c>
      <c r="I202" s="235">
        <f t="shared" si="41"/>
        <v>1.4588594837691938E-2</v>
      </c>
      <c r="J202" s="235">
        <f t="shared" si="41"/>
        <v>1.4588594837691928E-2</v>
      </c>
      <c r="K202" s="235">
        <f t="shared" si="41"/>
        <v>1.4588594837691923E-2</v>
      </c>
      <c r="L202" s="235">
        <f t="shared" si="41"/>
        <v>1.4588594837691928E-2</v>
      </c>
      <c r="M202" s="235">
        <f t="shared" si="41"/>
        <v>1.4588594837691924E-2</v>
      </c>
      <c r="N202" s="235">
        <f t="shared" si="41"/>
        <v>1.4588594837691928E-2</v>
      </c>
      <c r="O202" s="235">
        <f t="shared" si="41"/>
        <v>1.4588594837691923E-2</v>
      </c>
      <c r="P202" s="235">
        <f t="shared" si="41"/>
        <v>1.4588594837691926E-2</v>
      </c>
      <c r="Q202" s="235">
        <f t="shared" si="41"/>
        <v>1.4588594837691928E-2</v>
      </c>
    </row>
    <row r="203" spans="1:17" x14ac:dyDescent="0.25">
      <c r="A203" s="127" t="s">
        <v>181</v>
      </c>
      <c r="B203" s="237">
        <f t="shared" ref="B203:Q203" si="42">IF(B$131=0,0,B$131/B$108)</f>
        <v>0.25620630212368595</v>
      </c>
      <c r="C203" s="237">
        <f t="shared" si="42"/>
        <v>0.25620630212368589</v>
      </c>
      <c r="D203" s="237">
        <f t="shared" si="42"/>
        <v>0.25620630212368595</v>
      </c>
      <c r="E203" s="237">
        <f t="shared" si="42"/>
        <v>0.25620630212368589</v>
      </c>
      <c r="F203" s="237">
        <f t="shared" si="42"/>
        <v>0.25620630212368589</v>
      </c>
      <c r="G203" s="237">
        <f t="shared" si="42"/>
        <v>0.25620630212368589</v>
      </c>
      <c r="H203" s="237">
        <f t="shared" si="42"/>
        <v>0.25620630212368595</v>
      </c>
      <c r="I203" s="237">
        <f t="shared" si="42"/>
        <v>0.25620630212368595</v>
      </c>
      <c r="J203" s="237">
        <f t="shared" si="42"/>
        <v>0.25620630212368573</v>
      </c>
      <c r="K203" s="237">
        <f t="shared" si="42"/>
        <v>0.25620630212368595</v>
      </c>
      <c r="L203" s="237">
        <f t="shared" si="42"/>
        <v>0.25620630212368584</v>
      </c>
      <c r="M203" s="237">
        <f t="shared" si="42"/>
        <v>0.25620630212368589</v>
      </c>
      <c r="N203" s="237">
        <f t="shared" si="42"/>
        <v>0.25620630212368589</v>
      </c>
      <c r="O203" s="237">
        <f t="shared" si="42"/>
        <v>0.25620630212368584</v>
      </c>
      <c r="P203" s="237">
        <f t="shared" si="42"/>
        <v>0.25620630212368595</v>
      </c>
      <c r="Q203" s="237">
        <f t="shared" si="42"/>
        <v>0.25620630212368595</v>
      </c>
    </row>
    <row r="204" spans="1:17" x14ac:dyDescent="0.25">
      <c r="A204" s="142" t="s">
        <v>190</v>
      </c>
      <c r="B204" s="235">
        <f t="shared" ref="B204:Q204" si="43">IF(B$132=0,0,B$132/B$108)</f>
        <v>0.15229920242448433</v>
      </c>
      <c r="C204" s="235">
        <f t="shared" si="43"/>
        <v>0.15547243828685381</v>
      </c>
      <c r="D204" s="235">
        <f t="shared" si="43"/>
        <v>0.15347239555342049</v>
      </c>
      <c r="E204" s="235">
        <f t="shared" si="43"/>
        <v>0.14869555808716964</v>
      </c>
      <c r="F204" s="235">
        <f t="shared" si="43"/>
        <v>0.14588427640653068</v>
      </c>
      <c r="G204" s="235">
        <f t="shared" si="43"/>
        <v>0.15112935612022199</v>
      </c>
      <c r="H204" s="235">
        <f t="shared" si="43"/>
        <v>0.17230223678070991</v>
      </c>
      <c r="I204" s="235">
        <f t="shared" si="43"/>
        <v>0.14640886792124869</v>
      </c>
      <c r="J204" s="235">
        <f t="shared" si="43"/>
        <v>0.13715446098049161</v>
      </c>
      <c r="K204" s="235">
        <f t="shared" si="43"/>
        <v>0.20709695271968567</v>
      </c>
      <c r="L204" s="235">
        <f t="shared" si="43"/>
        <v>0.10530921293455861</v>
      </c>
      <c r="M204" s="235">
        <f t="shared" si="43"/>
        <v>0.10050484402490448</v>
      </c>
      <c r="N204" s="235">
        <f t="shared" si="43"/>
        <v>0.1207353284080805</v>
      </c>
      <c r="O204" s="235">
        <f t="shared" si="43"/>
        <v>0.108726519694857</v>
      </c>
      <c r="P204" s="235">
        <f t="shared" si="43"/>
        <v>9.800445191144895E-2</v>
      </c>
      <c r="Q204" s="235">
        <f t="shared" si="43"/>
        <v>9.6062237442022941E-2</v>
      </c>
    </row>
    <row r="205" spans="1:17" x14ac:dyDescent="0.25">
      <c r="A205" s="142" t="s">
        <v>189</v>
      </c>
      <c r="B205" s="235">
        <f t="shared" ref="B205:Q205" si="44">IF(B$138=0,0,B$138/B$108)</f>
        <v>0.10390709969920163</v>
      </c>
      <c r="C205" s="235">
        <f t="shared" si="44"/>
        <v>0.10073386383683207</v>
      </c>
      <c r="D205" s="235">
        <f t="shared" si="44"/>
        <v>0.10273390657026547</v>
      </c>
      <c r="E205" s="235">
        <f t="shared" si="44"/>
        <v>0.10751074403651627</v>
      </c>
      <c r="F205" s="235">
        <f t="shared" si="44"/>
        <v>0.11032202571715517</v>
      </c>
      <c r="G205" s="235">
        <f t="shared" si="44"/>
        <v>0.10507694600346391</v>
      </c>
      <c r="H205" s="235">
        <f t="shared" si="44"/>
        <v>8.3904065342976022E-2</v>
      </c>
      <c r="I205" s="235">
        <f t="shared" si="44"/>
        <v>0.10979743420243725</v>
      </c>
      <c r="J205" s="235">
        <f t="shared" si="44"/>
        <v>0.11905184114319411</v>
      </c>
      <c r="K205" s="235">
        <f t="shared" si="44"/>
        <v>4.9109349404000267E-2</v>
      </c>
      <c r="L205" s="235">
        <f t="shared" si="44"/>
        <v>0.15089708918912723</v>
      </c>
      <c r="M205" s="235">
        <f t="shared" si="44"/>
        <v>0.15570145809878144</v>
      </c>
      <c r="N205" s="235">
        <f t="shared" si="44"/>
        <v>0.13547097371560538</v>
      </c>
      <c r="O205" s="235">
        <f t="shared" si="44"/>
        <v>0.14747978242882887</v>
      </c>
      <c r="P205" s="235">
        <f t="shared" si="44"/>
        <v>0.15820185021223701</v>
      </c>
      <c r="Q205" s="235">
        <f t="shared" si="44"/>
        <v>0.16014406468166303</v>
      </c>
    </row>
    <row r="206" spans="1:17" x14ac:dyDescent="0.25">
      <c r="A206" s="127" t="s">
        <v>180</v>
      </c>
      <c r="B206" s="236">
        <f t="shared" ref="B206:Q206" si="45">IF(B$139=0,0,B$139/B$108)</f>
        <v>0.14805022400598439</v>
      </c>
      <c r="C206" s="236">
        <f t="shared" si="45"/>
        <v>0.14805022400598436</v>
      </c>
      <c r="D206" s="236">
        <f t="shared" si="45"/>
        <v>0.14805022400598436</v>
      </c>
      <c r="E206" s="236">
        <f t="shared" si="45"/>
        <v>0.14805022400598436</v>
      </c>
      <c r="F206" s="236">
        <f t="shared" si="45"/>
        <v>0.14805022400598433</v>
      </c>
      <c r="G206" s="236">
        <f t="shared" si="45"/>
        <v>0.14805022400598433</v>
      </c>
      <c r="H206" s="236">
        <f t="shared" si="45"/>
        <v>0.14805022400598433</v>
      </c>
      <c r="I206" s="236">
        <f t="shared" si="45"/>
        <v>0.14805022400598436</v>
      </c>
      <c r="J206" s="236">
        <f t="shared" si="45"/>
        <v>0.14805022400598439</v>
      </c>
      <c r="K206" s="236">
        <f t="shared" si="45"/>
        <v>0.14805022400598433</v>
      </c>
      <c r="L206" s="236">
        <f t="shared" si="45"/>
        <v>0.1480502240059843</v>
      </c>
      <c r="M206" s="236">
        <f t="shared" si="45"/>
        <v>0.1480502240059843</v>
      </c>
      <c r="N206" s="236">
        <f t="shared" si="45"/>
        <v>0.14805022400598436</v>
      </c>
      <c r="O206" s="236">
        <f t="shared" si="45"/>
        <v>0.14805022400598433</v>
      </c>
      <c r="P206" s="236">
        <f t="shared" si="45"/>
        <v>0.14805022400598433</v>
      </c>
      <c r="Q206" s="236">
        <f t="shared" si="45"/>
        <v>0.14805022400598436</v>
      </c>
    </row>
    <row r="207" spans="1:17" x14ac:dyDescent="0.25">
      <c r="A207" s="142" t="s">
        <v>188</v>
      </c>
      <c r="B207" s="235">
        <f t="shared" ref="B207:Q207" si="46">IF(B$140=0,0,B$140/B$108)</f>
        <v>5.7908562349832576E-2</v>
      </c>
      <c r="C207" s="235">
        <f t="shared" si="46"/>
        <v>5.9115118417503776E-2</v>
      </c>
      <c r="D207" s="235">
        <f t="shared" si="46"/>
        <v>5.8354644314635218E-2</v>
      </c>
      <c r="E207" s="235">
        <f t="shared" si="46"/>
        <v>5.6538352529479211E-2</v>
      </c>
      <c r="F207" s="235">
        <f t="shared" si="46"/>
        <v>5.546942191201952E-2</v>
      </c>
      <c r="G207" s="235">
        <f t="shared" si="46"/>
        <v>5.7463752944585084E-2</v>
      </c>
      <c r="H207" s="235">
        <f t="shared" si="46"/>
        <v>6.5514294643655185E-2</v>
      </c>
      <c r="I207" s="235">
        <f t="shared" si="46"/>
        <v>5.5668886780873998E-2</v>
      </c>
      <c r="J207" s="235">
        <f t="shared" si="46"/>
        <v>5.215009355800556E-2</v>
      </c>
      <c r="K207" s="235">
        <f t="shared" si="46"/>
        <v>7.8744252157030584E-2</v>
      </c>
      <c r="L207" s="235">
        <f t="shared" si="46"/>
        <v>4.0041609057384582E-2</v>
      </c>
      <c r="M207" s="235">
        <f t="shared" si="46"/>
        <v>3.8214849021039325E-2</v>
      </c>
      <c r="N207" s="235">
        <f t="shared" si="46"/>
        <v>4.5907064394598802E-2</v>
      </c>
      <c r="O207" s="235">
        <f t="shared" si="46"/>
        <v>4.1340967940733733E-2</v>
      </c>
      <c r="P207" s="235">
        <f t="shared" si="46"/>
        <v>3.7264127610184508E-2</v>
      </c>
      <c r="Q207" s="235">
        <f t="shared" si="46"/>
        <v>3.6525641486100761E-2</v>
      </c>
    </row>
    <row r="208" spans="1:17" x14ac:dyDescent="0.25">
      <c r="A208" s="142" t="s">
        <v>187</v>
      </c>
      <c r="B208" s="235">
        <f t="shared" ref="B208:Q208" si="47">IF(B$141=0,0,B$141/B$108)</f>
        <v>5.0633176610046654E-2</v>
      </c>
      <c r="C208" s="235">
        <f t="shared" si="47"/>
        <v>5.0633176610046654E-2</v>
      </c>
      <c r="D208" s="235">
        <f t="shared" si="47"/>
        <v>5.0633176610046647E-2</v>
      </c>
      <c r="E208" s="235">
        <f t="shared" si="47"/>
        <v>5.063317661004664E-2</v>
      </c>
      <c r="F208" s="235">
        <f t="shared" si="47"/>
        <v>5.063317661004664E-2</v>
      </c>
      <c r="G208" s="235">
        <f t="shared" si="47"/>
        <v>5.0633176610046633E-2</v>
      </c>
      <c r="H208" s="235">
        <f t="shared" si="47"/>
        <v>5.063317661004664E-2</v>
      </c>
      <c r="I208" s="235">
        <f t="shared" si="47"/>
        <v>5.0633176610046647E-2</v>
      </c>
      <c r="J208" s="235">
        <f t="shared" si="47"/>
        <v>5.0633176610046661E-2</v>
      </c>
      <c r="K208" s="235">
        <f t="shared" si="47"/>
        <v>5.0633176610046647E-2</v>
      </c>
      <c r="L208" s="235">
        <f t="shared" si="47"/>
        <v>5.0633176610046626E-2</v>
      </c>
      <c r="M208" s="235">
        <f t="shared" si="47"/>
        <v>5.0633176610046633E-2</v>
      </c>
      <c r="N208" s="235">
        <f t="shared" si="47"/>
        <v>5.0633176610046661E-2</v>
      </c>
      <c r="O208" s="235">
        <f t="shared" si="47"/>
        <v>5.063317661004664E-2</v>
      </c>
      <c r="P208" s="235">
        <f t="shared" si="47"/>
        <v>5.063317661004664E-2</v>
      </c>
      <c r="Q208" s="235">
        <f t="shared" si="47"/>
        <v>5.0633176610046661E-2</v>
      </c>
    </row>
    <row r="209" spans="1:17" x14ac:dyDescent="0.25">
      <c r="A209" s="142" t="s">
        <v>186</v>
      </c>
      <c r="B209" s="235">
        <f t="shared" ref="B209:Q209" si="48">IF(B$152=0,0,B$152/B$108)</f>
        <v>3.9508485046105164E-2</v>
      </c>
      <c r="C209" s="235">
        <f t="shared" si="48"/>
        <v>3.830192897843393E-2</v>
      </c>
      <c r="D209" s="235">
        <f t="shared" si="48"/>
        <v>3.9062403081302495E-2</v>
      </c>
      <c r="E209" s="235">
        <f t="shared" si="48"/>
        <v>4.0878694866458488E-2</v>
      </c>
      <c r="F209" s="235">
        <f t="shared" si="48"/>
        <v>4.1947625483918179E-2</v>
      </c>
      <c r="G209" s="235">
        <f t="shared" si="48"/>
        <v>3.9953294451352608E-2</v>
      </c>
      <c r="H209" s="235">
        <f t="shared" si="48"/>
        <v>3.190275275228252E-2</v>
      </c>
      <c r="I209" s="235">
        <f t="shared" si="48"/>
        <v>4.1748160615063715E-2</v>
      </c>
      <c r="J209" s="235">
        <f t="shared" si="48"/>
        <v>4.526695383793216E-2</v>
      </c>
      <c r="K209" s="235">
        <f t="shared" si="48"/>
        <v>1.8672795238907105E-2</v>
      </c>
      <c r="L209" s="235">
        <f t="shared" si="48"/>
        <v>5.7375438338553089E-2</v>
      </c>
      <c r="M209" s="235">
        <f t="shared" si="48"/>
        <v>5.9202198374898367E-2</v>
      </c>
      <c r="N209" s="235">
        <f t="shared" si="48"/>
        <v>5.150998300133889E-2</v>
      </c>
      <c r="O209" s="235">
        <f t="shared" si="48"/>
        <v>5.6076079455203959E-2</v>
      </c>
      <c r="P209" s="235">
        <f t="shared" si="48"/>
        <v>6.0152919785753191E-2</v>
      </c>
      <c r="Q209" s="235">
        <f t="shared" si="48"/>
        <v>6.0891405909836951E-2</v>
      </c>
    </row>
    <row r="210" spans="1:17" x14ac:dyDescent="0.25">
      <c r="A210" s="72" t="s">
        <v>179</v>
      </c>
      <c r="B210" s="234">
        <f t="shared" ref="B210:Q210" si="49">IF(B$153=0,0,B$153/B$108)</f>
        <v>0.26649040321077194</v>
      </c>
      <c r="C210" s="234">
        <f t="shared" si="49"/>
        <v>0.26649040321077189</v>
      </c>
      <c r="D210" s="234">
        <f t="shared" si="49"/>
        <v>0.26649040321077189</v>
      </c>
      <c r="E210" s="234">
        <f t="shared" si="49"/>
        <v>0.26649040321077189</v>
      </c>
      <c r="F210" s="234">
        <f t="shared" si="49"/>
        <v>0.26649040321077183</v>
      </c>
      <c r="G210" s="234">
        <f t="shared" si="49"/>
        <v>0.26649040321077189</v>
      </c>
      <c r="H210" s="234">
        <f t="shared" si="49"/>
        <v>0.26649040321077189</v>
      </c>
      <c r="I210" s="234">
        <f t="shared" si="49"/>
        <v>0.26649040321077189</v>
      </c>
      <c r="J210" s="234">
        <f t="shared" si="49"/>
        <v>0.26649040321077189</v>
      </c>
      <c r="K210" s="234">
        <f t="shared" si="49"/>
        <v>0.26649040321077189</v>
      </c>
      <c r="L210" s="234">
        <f t="shared" si="49"/>
        <v>0.26649040321077178</v>
      </c>
      <c r="M210" s="234">
        <f t="shared" si="49"/>
        <v>0.26649040321077183</v>
      </c>
      <c r="N210" s="234">
        <f t="shared" si="49"/>
        <v>0.26649040321077189</v>
      </c>
      <c r="O210" s="234">
        <f t="shared" si="49"/>
        <v>0.26649040321077183</v>
      </c>
      <c r="P210" s="234">
        <f t="shared" si="49"/>
        <v>0.26649040321077189</v>
      </c>
      <c r="Q210" s="234">
        <f t="shared" si="49"/>
        <v>0.26649040321077189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118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41</v>
      </c>
      <c r="B214" s="230">
        <f t="shared" ref="B214:Q214" si="50">SUM(B215:B224)</f>
        <v>3455.2524223258665</v>
      </c>
      <c r="C214" s="230">
        <f t="shared" si="50"/>
        <v>3369.3314737635369</v>
      </c>
      <c r="D214" s="230">
        <f t="shared" si="50"/>
        <v>3147.4455360043935</v>
      </c>
      <c r="E214" s="230">
        <f t="shared" si="50"/>
        <v>2829.8803685675216</v>
      </c>
      <c r="F214" s="230">
        <f t="shared" si="50"/>
        <v>2999.2617841351635</v>
      </c>
      <c r="G214" s="230">
        <f t="shared" si="50"/>
        <v>2967.9633524750629</v>
      </c>
      <c r="H214" s="230">
        <f t="shared" si="50"/>
        <v>2232.83065081725</v>
      </c>
      <c r="I214" s="230">
        <f t="shared" si="50"/>
        <v>1815.9997761342947</v>
      </c>
      <c r="J214" s="230">
        <f t="shared" si="50"/>
        <v>1906.004012697193</v>
      </c>
      <c r="K214" s="230">
        <f t="shared" si="50"/>
        <v>1718.8872209277242</v>
      </c>
      <c r="L214" s="230">
        <f t="shared" si="50"/>
        <v>1769.4149712232161</v>
      </c>
      <c r="M214" s="230">
        <f t="shared" si="50"/>
        <v>1773.1711711688772</v>
      </c>
      <c r="N214" s="230">
        <f t="shared" si="50"/>
        <v>1773.5698427322509</v>
      </c>
      <c r="O214" s="230">
        <f t="shared" si="50"/>
        <v>1729.0419788106021</v>
      </c>
      <c r="P214" s="230">
        <f t="shared" si="50"/>
        <v>1861.7359057307287</v>
      </c>
      <c r="Q214" s="230">
        <f t="shared" si="50"/>
        <v>1698.3211486249313</v>
      </c>
    </row>
    <row r="215" spans="1:17" x14ac:dyDescent="0.25">
      <c r="A215" s="132" t="s">
        <v>83</v>
      </c>
      <c r="B215" s="229">
        <f>IF(B$6=0,0,B$6/CHI!B$10*1000)</f>
        <v>6.2821522639549734</v>
      </c>
      <c r="C215" s="229">
        <f>IF(C$6=0,0,C$6/CHI!C$10*1000)</f>
        <v>6.202881698234175</v>
      </c>
      <c r="D215" s="229">
        <f>IF(D$6=0,0,D$6/CHI!D$10*1000)</f>
        <v>6.1136724462173939</v>
      </c>
      <c r="E215" s="229">
        <f>IF(E$6=0,0,E$6/CHI!E$10*1000)</f>
        <v>5.8139458180502031</v>
      </c>
      <c r="F215" s="229">
        <f>IF(F$6=0,0,F$6/CHI!F$10*1000)</f>
        <v>5.7903006651766677</v>
      </c>
      <c r="G215" s="229">
        <f>IF(G$6=0,0,G$6/CHI!G$10*1000)</f>
        <v>5.7000436925894968</v>
      </c>
      <c r="H215" s="229">
        <f>IF(H$6=0,0,H$6/CHI!H$10*1000)</f>
        <v>5.3239816663376436</v>
      </c>
      <c r="I215" s="229">
        <f>IF(I$6=0,0,I$6/CHI!I$10*1000)</f>
        <v>4.9045321326129319</v>
      </c>
      <c r="J215" s="229">
        <f>IF(J$6=0,0,J$6/CHI!J$10*1000)</f>
        <v>4.7705884154911988</v>
      </c>
      <c r="K215" s="229">
        <f>IF(K$6=0,0,K$6/CHI!K$10*1000)</f>
        <v>3.9811597256285483</v>
      </c>
      <c r="L215" s="229">
        <f>IF(L$6=0,0,L$6/CHI!L$10*1000)</f>
        <v>3.8411938085959134</v>
      </c>
      <c r="M215" s="229">
        <f>IF(M$6=0,0,M$6/CHI!M$10*1000)</f>
        <v>3.8632850104305101</v>
      </c>
      <c r="N215" s="229">
        <f>IF(N$6=0,0,N$6/CHI!N$10*1000)</f>
        <v>3.7583245245910879</v>
      </c>
      <c r="O215" s="229">
        <f>IF(O$6=0,0,O$6/CHI!O$10*1000)</f>
        <v>3.6410940910910532</v>
      </c>
      <c r="P215" s="229">
        <f>IF(P$6=0,0,P$6/CHI!P$10*1000)</f>
        <v>3.5294079288546549</v>
      </c>
      <c r="Q215" s="229">
        <f>IF(Q$6=0,0,Q$6/CHI!Q$10*1000)</f>
        <v>3.305394467344458</v>
      </c>
    </row>
    <row r="216" spans="1:17" x14ac:dyDescent="0.25">
      <c r="A216" s="76" t="s">
        <v>82</v>
      </c>
      <c r="B216" s="228">
        <f>IF(B$7=0,0,B$7/CHI!B$10*1000)</f>
        <v>40.833989715707332</v>
      </c>
      <c r="C216" s="228">
        <f>IF(C$7=0,0,C$7/CHI!C$10*1000)</f>
        <v>40.318731038522138</v>
      </c>
      <c r="D216" s="228">
        <f>IF(D$7=0,0,D$7/CHI!D$10*1000)</f>
        <v>39.738870900413076</v>
      </c>
      <c r="E216" s="228">
        <f>IF(E$7=0,0,E$7/CHI!E$10*1000)</f>
        <v>37.790647817326324</v>
      </c>
      <c r="F216" s="228">
        <f>IF(F$7=0,0,F$7/CHI!F$10*1000)</f>
        <v>37.636954323648347</v>
      </c>
      <c r="G216" s="228">
        <f>IF(G$7=0,0,G$7/CHI!G$10*1000)</f>
        <v>37.050284001831741</v>
      </c>
      <c r="H216" s="228">
        <f>IF(H$7=0,0,H$7/CHI!H$10*1000)</f>
        <v>34.605880831194682</v>
      </c>
      <c r="I216" s="228">
        <f>IF(I$7=0,0,I$7/CHI!I$10*1000)</f>
        <v>31.879458861984059</v>
      </c>
      <c r="J216" s="228">
        <f>IF(J$7=0,0,J$7/CHI!J$10*1000)</f>
        <v>31.008824700692792</v>
      </c>
      <c r="K216" s="228">
        <f>IF(K$7=0,0,K$7/CHI!K$10*1000)</f>
        <v>25.877538216585567</v>
      </c>
      <c r="L216" s="228">
        <f>IF(L$7=0,0,L$7/CHI!L$10*1000)</f>
        <v>24.967759755873434</v>
      </c>
      <c r="M216" s="228">
        <f>IF(M$7=0,0,M$7/CHI!M$10*1000)</f>
        <v>25.11135256779832</v>
      </c>
      <c r="N216" s="228">
        <f>IF(N$7=0,0,N$7/CHI!N$10*1000)</f>
        <v>24.429109409842074</v>
      </c>
      <c r="O216" s="228">
        <f>IF(O$7=0,0,O$7/CHI!O$10*1000)</f>
        <v>23.667111592091853</v>
      </c>
      <c r="P216" s="228">
        <f>IF(P$7=0,0,P$7/CHI!P$10*1000)</f>
        <v>22.94115153755526</v>
      </c>
      <c r="Q216" s="228">
        <f>IF(Q$7=0,0,Q$7/CHI!Q$10*1000)</f>
        <v>21.485064037738976</v>
      </c>
    </row>
    <row r="217" spans="1:17" x14ac:dyDescent="0.25">
      <c r="A217" s="76" t="s">
        <v>81</v>
      </c>
      <c r="B217" s="228">
        <f>IF(B$8=0,0,B$8/CHI!B$10*1000)</f>
        <v>0.60609432285795717</v>
      </c>
      <c r="C217" s="228">
        <f>IF(C$8=0,0,C$8/CHI!C$10*1000)</f>
        <v>0.59844639618658602</v>
      </c>
      <c r="D217" s="228">
        <f>IF(D$8=0,0,D$8/CHI!D$10*1000)</f>
        <v>0.58983959728678748</v>
      </c>
      <c r="E217" s="228">
        <f>IF(E$8=0,0,E$8/CHI!E$10*1000)</f>
        <v>0.56092234088983328</v>
      </c>
      <c r="F217" s="228">
        <f>IF(F$8=0,0,F$8/CHI!F$10*1000)</f>
        <v>0.55864108562609405</v>
      </c>
      <c r="G217" s="228">
        <f>IF(G$8=0,0,G$8/CHI!G$10*1000)</f>
        <v>0.54993320393444733</v>
      </c>
      <c r="H217" s="228">
        <f>IF(H$8=0,0,H$8/CHI!H$10*1000)</f>
        <v>0.51365120222915672</v>
      </c>
      <c r="I217" s="228">
        <f>IF(I$8=0,0,I$8/CHI!I$10*1000)</f>
        <v>0.4731832271731185</v>
      </c>
      <c r="J217" s="228">
        <f>IF(J$8=0,0,J$8/CHI!J$10*1000)</f>
        <v>0.46026050210709696</v>
      </c>
      <c r="K217" s="228">
        <f>IF(K$8=0,0,K$8/CHI!K$10*1000)</f>
        <v>0.38409739317192387</v>
      </c>
      <c r="L217" s="228">
        <f>IF(L$8=0,0,L$8/CHI!L$10*1000)</f>
        <v>0.37059365366630398</v>
      </c>
      <c r="M217" s="228">
        <f>IF(M$8=0,0,M$8/CHI!M$10*1000)</f>
        <v>0.3727249856452951</v>
      </c>
      <c r="N217" s="228">
        <f>IF(N$8=0,0,N$8/CHI!N$10*1000)</f>
        <v>0.36259852708161217</v>
      </c>
      <c r="O217" s="228">
        <f>IF(O$8=0,0,O$8/CHI!O$10*1000)</f>
        <v>0.35128827906068683</v>
      </c>
      <c r="P217" s="228">
        <f>IF(P$8=0,0,P$8/CHI!P$10*1000)</f>
        <v>0.34051293551136358</v>
      </c>
      <c r="Q217" s="228">
        <f>IF(Q$8=0,0,Q$8/CHI!Q$10*1000)</f>
        <v>0.31890039230000039</v>
      </c>
    </row>
    <row r="218" spans="1:17" x14ac:dyDescent="0.25">
      <c r="A218" s="76" t="s">
        <v>80</v>
      </c>
      <c r="B218" s="228">
        <f>IF(B$9=0,0,B$9/CHI!B$10*1000)</f>
        <v>59.680446507572263</v>
      </c>
      <c r="C218" s="228">
        <f>IF(C$9=0,0,C$9/CHI!C$10*1000)</f>
        <v>58.927376133224662</v>
      </c>
      <c r="D218" s="228">
        <f>IF(D$9=0,0,D$9/CHI!D$10*1000)</f>
        <v>58.079888239065255</v>
      </c>
      <c r="E218" s="228">
        <f>IF(E$9=0,0,E$9/CHI!E$10*1000)</f>
        <v>55.232485271476939</v>
      </c>
      <c r="F218" s="228">
        <f>IF(F$9=0,0,F$9/CHI!F$10*1000)</f>
        <v>55.007856319178345</v>
      </c>
      <c r="G218" s="228">
        <f>IF(G$9=0,0,G$9/CHI!G$10*1000)</f>
        <v>54.150415079600229</v>
      </c>
      <c r="H218" s="228">
        <f>IF(H$9=0,0,H$9/CHI!H$10*1000)</f>
        <v>50.577825830207608</v>
      </c>
      <c r="I218" s="228">
        <f>IF(I$9=0,0,I$9/CHI!I$10*1000)</f>
        <v>46.593055259822854</v>
      </c>
      <c r="J218" s="228">
        <f>IF(J$9=0,0,J$9/CHI!J$10*1000)</f>
        <v>45.32058994716639</v>
      </c>
      <c r="K218" s="228">
        <f>IF(K$9=0,0,K$9/CHI!K$10*1000)</f>
        <v>37.821017393471216</v>
      </c>
      <c r="L218" s="228">
        <f>IF(L$9=0,0,L$9/CHI!L$10*1000)</f>
        <v>36.491341181661177</v>
      </c>
      <c r="M218" s="228">
        <f>IF(M$9=0,0,M$9/CHI!M$10*1000)</f>
        <v>36.701207599089855</v>
      </c>
      <c r="N218" s="228">
        <f>IF(N$9=0,0,N$9/CHI!N$10*1000)</f>
        <v>35.704082983615343</v>
      </c>
      <c r="O218" s="228">
        <f>IF(O$9=0,0,O$9/CHI!O$10*1000)</f>
        <v>34.590393865365016</v>
      </c>
      <c r="P218" s="228">
        <f>IF(P$9=0,0,P$9/CHI!P$10*1000)</f>
        <v>33.529375324119222</v>
      </c>
      <c r="Q218" s="228">
        <f>IF(Q$9=0,0,Q$9/CHI!Q$10*1000)</f>
        <v>31.401247439772352</v>
      </c>
    </row>
    <row r="219" spans="1:17" x14ac:dyDescent="0.25">
      <c r="A219" s="129" t="s">
        <v>79</v>
      </c>
      <c r="B219" s="227">
        <f>IF(B$10=0,0,B$10/CHI!B$10*1000)</f>
        <v>17.590026339073923</v>
      </c>
      <c r="C219" s="227">
        <f>IF(C$10=0,0,C$10/CHI!C$10*1000)</f>
        <v>17.368068755055685</v>
      </c>
      <c r="D219" s="227">
        <f>IF(D$10=0,0,D$10/CHI!D$10*1000)</f>
        <v>17.118282849408704</v>
      </c>
      <c r="E219" s="227">
        <f>IF(E$10=0,0,E$10/CHI!E$10*1000)</f>
        <v>16.279048290540565</v>
      </c>
      <c r="F219" s="227">
        <f>IF(F$10=0,0,F$10/CHI!F$10*1000)</f>
        <v>16.21284186249467</v>
      </c>
      <c r="G219" s="227">
        <f>IF(G$10=0,0,G$10/CHI!G$10*1000)</f>
        <v>15.960122339250592</v>
      </c>
      <c r="H219" s="227">
        <f>IF(H$10=0,0,H$10/CHI!H$10*1000)</f>
        <v>14.9071486657454</v>
      </c>
      <c r="I219" s="227">
        <f>IF(I$10=0,0,I$10/CHI!I$10*1000)</f>
        <v>13.732689971316208</v>
      </c>
      <c r="J219" s="227">
        <f>IF(J$10=0,0,J$10/CHI!J$10*1000)</f>
        <v>13.357647563375355</v>
      </c>
      <c r="K219" s="227">
        <f>IF(K$10=0,0,K$10/CHI!K$10*1000)</f>
        <v>11.147247231759934</v>
      </c>
      <c r="L219" s="227">
        <f>IF(L$10=0,0,L$10/CHI!L$10*1000)</f>
        <v>10.755342664068559</v>
      </c>
      <c r="M219" s="227">
        <f>IF(M$10=0,0,M$10/CHI!M$10*1000)</f>
        <v>10.817198029205429</v>
      </c>
      <c r="N219" s="227">
        <f>IF(N$10=0,0,N$10/CHI!N$10*1000)</f>
        <v>10.523308668855048</v>
      </c>
      <c r="O219" s="227">
        <f>IF(O$10=0,0,O$10/CHI!O$10*1000)</f>
        <v>10.195063455054948</v>
      </c>
      <c r="P219" s="227">
        <f>IF(P$10=0,0,P$10/CHI!P$10*1000)</f>
        <v>9.8823422007930333</v>
      </c>
      <c r="Q219" s="227">
        <f>IF(Q$10=0,0,Q$10/CHI!Q$10*1000)</f>
        <v>9.2551045085644823</v>
      </c>
    </row>
    <row r="220" spans="1:17" x14ac:dyDescent="0.25">
      <c r="A220" s="232" t="s">
        <v>185</v>
      </c>
      <c r="B220" s="231">
        <f>IF(B$15=0,0,B$15/CHI!B$10*1000)</f>
        <v>2775.6606416656596</v>
      </c>
      <c r="C220" s="231">
        <f>IF(C$15=0,0,C$15/CHI!C$10*1000)</f>
        <v>2698.3150384067599</v>
      </c>
      <c r="D220" s="231">
        <f>IF(D$15=0,0,D$15/CHI!D$10*1000)</f>
        <v>2486.0795949180756</v>
      </c>
      <c r="E220" s="231">
        <f>IF(E$15=0,0,E$15/CHI!E$10*1000)</f>
        <v>2200.9383077676048</v>
      </c>
      <c r="F220" s="231">
        <f>IF(F$15=0,0,F$15/CHI!F$10*1000)</f>
        <v>2372.877612872167</v>
      </c>
      <c r="G220" s="231">
        <f>IF(G$15=0,0,G$15/CHI!G$10*1000)</f>
        <v>2351.34301598402</v>
      </c>
      <c r="H220" s="231">
        <f>IF(H$15=0,0,H$15/CHI!H$10*1000)</f>
        <v>1656.8920188314546</v>
      </c>
      <c r="I220" s="231">
        <f>IF(I$15=0,0,I$15/CHI!I$10*1000)</f>
        <v>1285.4364301243936</v>
      </c>
      <c r="J220" s="231">
        <f>IF(J$15=0,0,J$15/CHI!J$10*1000)</f>
        <v>1389.9304538497729</v>
      </c>
      <c r="K220" s="231">
        <f>IF(K$15=0,0,K$15/CHI!K$10*1000)</f>
        <v>1288.2126187605204</v>
      </c>
      <c r="L220" s="231">
        <f>IF(L$15=0,0,L$15/CHI!L$10*1000)</f>
        <v>1353.8816268274475</v>
      </c>
      <c r="M220" s="231">
        <f>IF(M$15=0,0,M$15/CHI!M$10*1000)</f>
        <v>1355.2480408270023</v>
      </c>
      <c r="N220" s="231">
        <f>IF(N$15=0,0,N$15/CHI!N$10*1000)</f>
        <v>1367.0011464240501</v>
      </c>
      <c r="O220" s="231">
        <f>IF(O$15=0,0,O$15/CHI!O$10*1000)</f>
        <v>1335.1550571080522</v>
      </c>
      <c r="P220" s="231">
        <f>IF(P$15=0,0,P$15/CHI!P$10*1000)</f>
        <v>1479.9309894747576</v>
      </c>
      <c r="Q220" s="231">
        <f>IF(Q$15=0,0,Q$15/CHI!Q$10*1000)</f>
        <v>1340.7496002981429</v>
      </c>
    </row>
    <row r="221" spans="1:17" x14ac:dyDescent="0.25">
      <c r="A221" s="127" t="s">
        <v>184</v>
      </c>
      <c r="B221" s="226">
        <f>IF(B$24=0,0,B$24/CHI!B$10*1000)</f>
        <v>381.28686166384068</v>
      </c>
      <c r="C221" s="226">
        <f>IF(C$24=0,0,C$24/CHI!C$10*1000)</f>
        <v>376.47564029319329</v>
      </c>
      <c r="D221" s="226">
        <f>IF(D$24=0,0,D$24/CHI!D$10*1000)</f>
        <v>371.06120359957481</v>
      </c>
      <c r="E221" s="226">
        <f>IF(E$24=0,0,E$24/CHI!E$10*1000)</f>
        <v>352.86969524237259</v>
      </c>
      <c r="F221" s="226">
        <f>IF(F$24=0,0,F$24/CHI!F$10*1000)</f>
        <v>351.43458419222503</v>
      </c>
      <c r="G221" s="226">
        <f>IF(G$24=0,0,G$24/CHI!G$10*1000)</f>
        <v>345.95655749451237</v>
      </c>
      <c r="H221" s="226">
        <f>IF(H$24=0,0,H$24/CHI!H$10*1000)</f>
        <v>323.13197385568077</v>
      </c>
      <c r="I221" s="226">
        <f>IF(I$24=0,0,I$24/CHI!I$10*1000)</f>
        <v>297.67404325793206</v>
      </c>
      <c r="J221" s="226">
        <f>IF(J$24=0,0,J$24/CHI!J$10*1000)</f>
        <v>289.54450780652866</v>
      </c>
      <c r="K221" s="226">
        <f>IF(K$24=0,0,K$24/CHI!K$10*1000)</f>
        <v>241.63118526702837</v>
      </c>
      <c r="L221" s="226">
        <f>IF(L$24=0,0,L$24/CHI!L$10*1000)</f>
        <v>233.13614041568357</v>
      </c>
      <c r="M221" s="226">
        <f>IF(M$24=0,0,M$24/CHI!M$10*1000)</f>
        <v>234.47693647792246</v>
      </c>
      <c r="N221" s="226">
        <f>IF(N$24=0,0,N$24/CHI!N$10*1000)</f>
        <v>228.1064996335231</v>
      </c>
      <c r="O221" s="226">
        <f>IF(O$24=0,0,O$24/CHI!O$10*1000)</f>
        <v>220.99135466367179</v>
      </c>
      <c r="P221" s="226">
        <f>IF(P$24=0,0,P$24/CHI!P$10*1000)</f>
        <v>214.21271185128222</v>
      </c>
      <c r="Q221" s="226">
        <f>IF(Q$24=0,0,Q$24/CHI!Q$10*1000)</f>
        <v>200.6165132682342</v>
      </c>
    </row>
    <row r="222" spans="1:17" x14ac:dyDescent="0.25">
      <c r="A222" s="127" t="s">
        <v>181</v>
      </c>
      <c r="B222" s="226">
        <f>IF(B$35=0,0,B$35/CHI!B$10*1000)</f>
        <v>117.85230269609623</v>
      </c>
      <c r="C222" s="226">
        <f>IF(C$35=0,0,C$35/CHI!C$10*1000)</f>
        <v>116.36519790880526</v>
      </c>
      <c r="D222" s="226">
        <f>IF(D$35=0,0,D$35/CHI!D$10*1000)</f>
        <v>114.6916447489595</v>
      </c>
      <c r="E222" s="226">
        <f>IF(E$35=0,0,E$35/CHI!E$10*1000)</f>
        <v>109.06881489309703</v>
      </c>
      <c r="F222" s="226">
        <f>IF(F$35=0,0,F$35/CHI!F$10*1000)</f>
        <v>108.62523511396049</v>
      </c>
      <c r="G222" s="226">
        <f>IF(G$35=0,0,G$35/CHI!G$10*1000)</f>
        <v>106.93202686194017</v>
      </c>
      <c r="H222" s="226">
        <f>IF(H$35=0,0,H$35/CHI!H$10*1000)</f>
        <v>99.877155555392306</v>
      </c>
      <c r="I222" s="226">
        <f>IF(I$35=0,0,I$35/CHI!I$10*1000)</f>
        <v>92.008340643360839</v>
      </c>
      <c r="J222" s="226">
        <f>IF(J$35=0,0,J$35/CHI!J$10*1000)</f>
        <v>89.495575140199776</v>
      </c>
      <c r="K222" s="226">
        <f>IF(K$35=0,0,K$35/CHI!K$10*1000)</f>
        <v>74.686002718899715</v>
      </c>
      <c r="L222" s="226">
        <f>IF(L$35=0,0,L$35/CHI!L$10*1000)</f>
        <v>72.060261583029472</v>
      </c>
      <c r="M222" s="226">
        <f>IF(M$35=0,0,M$35/CHI!M$10*1000)</f>
        <v>72.474689456812442</v>
      </c>
      <c r="N222" s="226">
        <f>IF(N$35=0,0,N$35/CHI!N$10*1000)</f>
        <v>70.505645341270807</v>
      </c>
      <c r="O222" s="226">
        <f>IF(O$35=0,0,O$35/CHI!O$10*1000)</f>
        <v>68.306418714225856</v>
      </c>
      <c r="P222" s="226">
        <f>IF(P$35=0,0,P$35/CHI!P$10*1000)</f>
        <v>66.211201844941812</v>
      </c>
      <c r="Q222" s="226">
        <f>IF(Q$35=0,0,Q$35/CHI!Q$10*1000)</f>
        <v>62.008740464726955</v>
      </c>
    </row>
    <row r="223" spans="1:17" x14ac:dyDescent="0.25">
      <c r="A223" s="127" t="s">
        <v>180</v>
      </c>
      <c r="B223" s="225">
        <f>IF(B$43=0,0,B$43/CHI!B$10*1000)</f>
        <v>45.061174560272086</v>
      </c>
      <c r="C223" s="225">
        <f>IF(C$43=0,0,C$43/CHI!C$10*1000)</f>
        <v>44.492575671013761</v>
      </c>
      <c r="D223" s="225">
        <f>IF(D$43=0,0,D$43/CHI!D$10*1000)</f>
        <v>43.852687698131582</v>
      </c>
      <c r="E223" s="225">
        <f>IF(E$43=0,0,E$43/CHI!E$10*1000)</f>
        <v>41.702782165007704</v>
      </c>
      <c r="F223" s="225">
        <f>IF(F$43=0,0,F$43/CHI!F$10*1000)</f>
        <v>41.53317813180842</v>
      </c>
      <c r="G223" s="225">
        <f>IF(G$43=0,0,G$43/CHI!G$10*1000)</f>
        <v>40.88577497662417</v>
      </c>
      <c r="H223" s="225">
        <f>IF(H$43=0,0,H$43/CHI!H$10*1000)</f>
        <v>38.188324182944115</v>
      </c>
      <c r="I223" s="225">
        <f>IF(I$43=0,0,I$43/CHI!I$10*1000)</f>
        <v>35.179659657755572</v>
      </c>
      <c r="J223" s="225">
        <f>IF(J$43=0,0,J$43/CHI!J$10*1000)</f>
        <v>34.218896377135245</v>
      </c>
      <c r="K223" s="225">
        <f>IF(K$43=0,0,K$43/CHI!K$10*1000)</f>
        <v>28.556412804285195</v>
      </c>
      <c r="L223" s="225">
        <f>IF(L$43=0,0,L$43/CHI!L$10*1000)</f>
        <v>27.552452958217181</v>
      </c>
      <c r="M223" s="225">
        <f>IF(M$43=0,0,M$43/CHI!M$10*1000)</f>
        <v>27.710910674663545</v>
      </c>
      <c r="N223" s="225">
        <f>IF(N$43=0,0,N$43/CHI!N$10*1000)</f>
        <v>26.95804086578001</v>
      </c>
      <c r="O223" s="225">
        <f>IF(O$43=0,0,O$43/CHI!O$10*1000)</f>
        <v>26.117160096615766</v>
      </c>
      <c r="P223" s="225">
        <f>IF(P$43=0,0,P$43/CHI!P$10*1000)</f>
        <v>25.316047764242462</v>
      </c>
      <c r="Q223" s="225">
        <f>IF(Q$43=0,0,Q$43/CHI!Q$10*1000)</f>
        <v>23.709224295336771</v>
      </c>
    </row>
    <row r="224" spans="1:17" x14ac:dyDescent="0.25">
      <c r="A224" s="72" t="s">
        <v>179</v>
      </c>
      <c r="B224" s="224">
        <f>IF(B$57=0,0,B$57/CHI!B$10*1000)</f>
        <v>10.398732590832019</v>
      </c>
      <c r="C224" s="224">
        <f>IF(C$57=0,0,C$57/CHI!C$10*1000)</f>
        <v>10.267517462541635</v>
      </c>
      <c r="D224" s="224">
        <f>IF(D$57=0,0,D$57/CHI!D$10*1000)</f>
        <v>10.119851007261131</v>
      </c>
      <c r="E224" s="224">
        <f>IF(E$57=0,0,E$57/CHI!E$10*1000)</f>
        <v>9.6237189611556175</v>
      </c>
      <c r="F224" s="224">
        <f>IF(F$57=0,0,F$57/CHI!F$10*1000)</f>
        <v>9.584579568878862</v>
      </c>
      <c r="G224" s="224">
        <f>IF(G$57=0,0,G$57/CHI!G$10*1000)</f>
        <v>9.4351788407594253</v>
      </c>
      <c r="H224" s="224">
        <f>IF(H$57=0,0,H$57/CHI!H$10*1000)</f>
        <v>8.8126901960640218</v>
      </c>
      <c r="I224" s="224">
        <f>IF(I$57=0,0,I$57/CHI!I$10*1000)</f>
        <v>8.1183829979436002</v>
      </c>
      <c r="J224" s="224">
        <f>IF(J$57=0,0,J$57/CHI!J$10*1000)</f>
        <v>7.8966683947235135</v>
      </c>
      <c r="K224" s="224">
        <f>IF(K$57=0,0,K$57/CHI!K$10*1000)</f>
        <v>6.5899414163735015</v>
      </c>
      <c r="L224" s="224">
        <f>IF(L$57=0,0,L$57/CHI!L$10*1000)</f>
        <v>6.3582583749731878</v>
      </c>
      <c r="M224" s="224">
        <f>IF(M$57=0,0,M$57/CHI!M$10*1000)</f>
        <v>6.3948255403069751</v>
      </c>
      <c r="N224" s="224">
        <f>IF(N$57=0,0,N$57/CHI!N$10*1000)</f>
        <v>6.2210863536415406</v>
      </c>
      <c r="O224" s="224">
        <f>IF(O$57=0,0,O$57/CHI!O$10*1000)</f>
        <v>6.0270369453728661</v>
      </c>
      <c r="P224" s="224">
        <f>IF(P$57=0,0,P$57/CHI!P$10*1000)</f>
        <v>5.8421648686713343</v>
      </c>
      <c r="Q224" s="224">
        <f>IF(Q$57=0,0,Q$57/CHI!Q$10*1000)</f>
        <v>5.4713594527700238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30">
        <f t="shared" ref="B226:Q226" si="51">SUM(B227:B235)</f>
        <v>632.25966695956492</v>
      </c>
      <c r="C226" s="230">
        <f t="shared" si="51"/>
        <v>626.16649014811674</v>
      </c>
      <c r="D226" s="230">
        <f t="shared" si="51"/>
        <v>617.1610235050905</v>
      </c>
      <c r="E226" s="230">
        <f t="shared" si="51"/>
        <v>622.85208770904876</v>
      </c>
      <c r="F226" s="230">
        <f t="shared" si="51"/>
        <v>620.31896592009832</v>
      </c>
      <c r="G226" s="230">
        <f t="shared" si="51"/>
        <v>606.16373035888944</v>
      </c>
      <c r="H226" s="230">
        <f t="shared" si="51"/>
        <v>598.90531769513939</v>
      </c>
      <c r="I226" s="230">
        <f t="shared" si="51"/>
        <v>581.86080079211661</v>
      </c>
      <c r="J226" s="230">
        <f t="shared" si="51"/>
        <v>572.63436930420676</v>
      </c>
      <c r="K226" s="230">
        <f t="shared" si="51"/>
        <v>477.87582789195227</v>
      </c>
      <c r="L226" s="230">
        <f t="shared" si="51"/>
        <v>459.80625241201079</v>
      </c>
      <c r="M226" s="230">
        <f t="shared" si="51"/>
        <v>462.4506575717067</v>
      </c>
      <c r="N226" s="230">
        <f t="shared" si="51"/>
        <v>449.88646788224929</v>
      </c>
      <c r="O226" s="230">
        <f t="shared" si="51"/>
        <v>434.40115879368523</v>
      </c>
      <c r="P226" s="230">
        <f t="shared" si="51"/>
        <v>412.08480908360843</v>
      </c>
      <c r="Q226" s="230">
        <f t="shared" si="51"/>
        <v>373.87156195358779</v>
      </c>
    </row>
    <row r="227" spans="1:17" x14ac:dyDescent="0.25">
      <c r="A227" s="132" t="s">
        <v>83</v>
      </c>
      <c r="B227" s="229">
        <f>IF(B$61=0,0,B$61/CHI!B$11*1000)</f>
        <v>6.6363901729849877</v>
      </c>
      <c r="C227" s="229">
        <f>IF(C$61=0,0,C$61/CHI!C$11*1000)</f>
        <v>6.5724343320119143</v>
      </c>
      <c r="D227" s="229">
        <f>IF(D$61=0,0,D$61/CHI!D$11*1000)</f>
        <v>6.4779102093198588</v>
      </c>
      <c r="E227" s="229">
        <f>IF(E$61=0,0,E$61/CHI!E$11*1000)</f>
        <v>6.5376453538034465</v>
      </c>
      <c r="F227" s="229">
        <f>IF(F$61=0,0,F$61/CHI!F$11*1000)</f>
        <v>6.5110569354278045</v>
      </c>
      <c r="G227" s="229">
        <f>IF(G$61=0,0,G$61/CHI!G$11*1000)</f>
        <v>6.362479268554897</v>
      </c>
      <c r="H227" s="229">
        <f>IF(H$61=0,0,H$61/CHI!H$11*1000)</f>
        <v>6.2862927569198579</v>
      </c>
      <c r="I227" s="229">
        <f>IF(I$61=0,0,I$61/CHI!I$11*1000)</f>
        <v>6.1073883124493706</v>
      </c>
      <c r="J227" s="229">
        <f>IF(J$61=0,0,J$61/CHI!J$11*1000)</f>
        <v>6.0105448753967918</v>
      </c>
      <c r="K227" s="229">
        <f>IF(K$61=0,0,K$61/CHI!K$11*1000)</f>
        <v>5.015930342955178</v>
      </c>
      <c r="L227" s="229">
        <f>IF(L$61=0,0,L$61/CHI!L$11*1000)</f>
        <v>4.8262665712302555</v>
      </c>
      <c r="M227" s="229">
        <f>IF(M$61=0,0,M$61/CHI!M$11*1000)</f>
        <v>4.8540230537836795</v>
      </c>
      <c r="N227" s="229">
        <f>IF(N$61=0,0,N$61/CHI!N$11*1000)</f>
        <v>4.7221454893209653</v>
      </c>
      <c r="O227" s="229">
        <f>IF(O$61=0,0,O$61/CHI!O$11*1000)</f>
        <v>4.5596069653072968</v>
      </c>
      <c r="P227" s="229">
        <f>IF(P$61=0,0,P$61/CHI!P$11*1000)</f>
        <v>4.3253677568740905</v>
      </c>
      <c r="Q227" s="229">
        <f>IF(Q$61=0,0,Q$61/CHI!Q$11*1000)</f>
        <v>3.9242698678516459</v>
      </c>
    </row>
    <row r="228" spans="1:17" x14ac:dyDescent="0.25">
      <c r="A228" s="76" t="s">
        <v>82</v>
      </c>
      <c r="B228" s="228">
        <f>IF(B$62=0,0,B$62/CHI!B$11*1000)</f>
        <v>11.942494533269203</v>
      </c>
      <c r="C228" s="228">
        <f>IF(C$62=0,0,C$62/CHI!C$11*1000)</f>
        <v>11.82740300590531</v>
      </c>
      <c r="D228" s="228">
        <f>IF(D$62=0,0,D$62/CHI!D$11*1000)</f>
        <v>11.657302425757509</v>
      </c>
      <c r="E228" s="228">
        <f>IF(E$62=0,0,E$62/CHI!E$11*1000)</f>
        <v>11.764798612365597</v>
      </c>
      <c r="F228" s="228">
        <f>IF(F$62=0,0,F$62/CHI!F$11*1000)</f>
        <v>11.716951509826032</v>
      </c>
      <c r="G228" s="228">
        <f>IF(G$62=0,0,G$62/CHI!G$11*1000)</f>
        <v>11.44957904857162</v>
      </c>
      <c r="H228" s="228">
        <f>IF(H$62=0,0,H$62/CHI!H$11*1000)</f>
        <v>11.312477857262211</v>
      </c>
      <c r="I228" s="228">
        <f>IF(I$62=0,0,I$62/CHI!I$11*1000)</f>
        <v>10.990530941186696</v>
      </c>
      <c r="J228" s="228">
        <f>IF(J$62=0,0,J$62/CHI!J$11*1000)</f>
        <v>10.816256646361259</v>
      </c>
      <c r="K228" s="228">
        <f>IF(K$62=0,0,K$62/CHI!K$11*1000)</f>
        <v>9.026401272162941</v>
      </c>
      <c r="L228" s="228">
        <f>IF(L$62=0,0,L$62/CHI!L$11*1000)</f>
        <v>8.6850924434258125</v>
      </c>
      <c r="M228" s="228">
        <f>IF(M$62=0,0,M$62/CHI!M$11*1000)</f>
        <v>8.7350415320894701</v>
      </c>
      <c r="N228" s="228">
        <f>IF(N$62=0,0,N$62/CHI!N$11*1000)</f>
        <v>8.4977216862690685</v>
      </c>
      <c r="O228" s="228">
        <f>IF(O$62=0,0,O$62/CHI!O$11*1000)</f>
        <v>8.2052260095711151</v>
      </c>
      <c r="P228" s="228">
        <f>IF(P$62=0,0,P$62/CHI!P$11*1000)</f>
        <v>7.7837015974625032</v>
      </c>
      <c r="Q228" s="228">
        <f>IF(Q$62=0,0,Q$62/CHI!Q$11*1000)</f>
        <v>7.0619071848229868</v>
      </c>
    </row>
    <row r="229" spans="1:17" x14ac:dyDescent="0.25">
      <c r="A229" s="76" t="s">
        <v>81</v>
      </c>
      <c r="B229" s="228">
        <f>IF(B$63=0,0,B$63/CHI!B$11*1000)</f>
        <v>7.338146598107131</v>
      </c>
      <c r="C229" s="228">
        <f>IF(C$63=0,0,C$63/CHI!C$11*1000)</f>
        <v>7.2674278301274997</v>
      </c>
      <c r="D229" s="228">
        <f>IF(D$63=0,0,D$63/CHI!D$11*1000)</f>
        <v>7.1629083773389404</v>
      </c>
      <c r="E229" s="228">
        <f>IF(E$63=0,0,E$63/CHI!E$11*1000)</f>
        <v>7.2289601367825105</v>
      </c>
      <c r="F229" s="228">
        <f>IF(F$63=0,0,F$63/CHI!F$11*1000)</f>
        <v>7.1995601607765014</v>
      </c>
      <c r="G229" s="228">
        <f>IF(G$63=0,0,G$63/CHI!G$11*1000)</f>
        <v>7.0352713422624271</v>
      </c>
      <c r="H229" s="228">
        <f>IF(H$63=0,0,H$63/CHI!H$11*1000)</f>
        <v>6.9510285873002298</v>
      </c>
      <c r="I229" s="228">
        <f>IF(I$63=0,0,I$63/CHI!I$11*1000)</f>
        <v>6.7532061256370302</v>
      </c>
      <c r="J229" s="228">
        <f>IF(J$63=0,0,J$63/CHI!J$11*1000)</f>
        <v>6.646122105615234</v>
      </c>
      <c r="K229" s="228">
        <f>IF(K$63=0,0,K$63/CHI!K$11*1000)</f>
        <v>5.546333356398053</v>
      </c>
      <c r="L229" s="228">
        <f>IF(L$63=0,0,L$63/CHI!L$11*1000)</f>
        <v>5.3366138364498461</v>
      </c>
      <c r="M229" s="228">
        <f>IF(M$63=0,0,M$63/CHI!M$11*1000)</f>
        <v>5.3673053920569842</v>
      </c>
      <c r="N229" s="228">
        <f>IF(N$63=0,0,N$63/CHI!N$11*1000)</f>
        <v>5.2214826065058677</v>
      </c>
      <c r="O229" s="228">
        <f>IF(O$63=0,0,O$63/CHI!O$11*1000)</f>
        <v>5.0417566582173601</v>
      </c>
      <c r="P229" s="228">
        <f>IF(P$63=0,0,P$63/CHI!P$11*1000)</f>
        <v>4.7827481301316315</v>
      </c>
      <c r="Q229" s="228">
        <f>IF(Q$63=0,0,Q$63/CHI!Q$11*1000)</f>
        <v>4.33923666785814</v>
      </c>
    </row>
    <row r="230" spans="1:17" x14ac:dyDescent="0.25">
      <c r="A230" s="76" t="s">
        <v>80</v>
      </c>
      <c r="B230" s="228">
        <f>IF(B$64=0,0,B$64/CHI!B$11*1000)</f>
        <v>13.122407804257291</v>
      </c>
      <c r="C230" s="228">
        <f>IF(C$64=0,0,C$64/CHI!C$11*1000)</f>
        <v>12.995945283996006</v>
      </c>
      <c r="D230" s="228">
        <f>IF(D$64=0,0,D$64/CHI!D$11*1000)</f>
        <v>12.809038840436665</v>
      </c>
      <c r="E230" s="228">
        <f>IF(E$64=0,0,E$64/CHI!E$11*1000)</f>
        <v>12.927155603575576</v>
      </c>
      <c r="F230" s="228">
        <f>IF(F$64=0,0,F$64/CHI!F$11*1000)</f>
        <v>12.874581228094206</v>
      </c>
      <c r="G230" s="228">
        <f>IF(G$64=0,0,G$64/CHI!G$11*1000)</f>
        <v>12.58079248383862</v>
      </c>
      <c r="H230" s="228">
        <f>IF(H$64=0,0,H$64/CHI!H$11*1000)</f>
        <v>12.430145754396987</v>
      </c>
      <c r="I230" s="228">
        <f>IF(I$64=0,0,I$64/CHI!I$11*1000)</f>
        <v>12.076390622896048</v>
      </c>
      <c r="J230" s="228">
        <f>IF(J$64=0,0,J$64/CHI!J$11*1000)</f>
        <v>11.884898103462362</v>
      </c>
      <c r="K230" s="228">
        <f>IF(K$64=0,0,K$64/CHI!K$11*1000)</f>
        <v>9.9182057959681789</v>
      </c>
      <c r="L230" s="228">
        <f>IF(L$64=0,0,L$64/CHI!L$11*1000)</f>
        <v>9.5431758032472231</v>
      </c>
      <c r="M230" s="228">
        <f>IF(M$64=0,0,M$64/CHI!M$11*1000)</f>
        <v>9.5980598401684514</v>
      </c>
      <c r="N230" s="228">
        <f>IF(N$64=0,0,N$64/CHI!N$11*1000)</f>
        <v>9.3372928966941817</v>
      </c>
      <c r="O230" s="228">
        <f>IF(O$64=0,0,O$64/CHI!O$11*1000)</f>
        <v>9.0158987742250272</v>
      </c>
      <c r="P230" s="228">
        <f>IF(P$64=0,0,P$64/CHI!P$11*1000)</f>
        <v>8.5527279333483843</v>
      </c>
      <c r="Q230" s="228">
        <f>IF(Q$64=0,0,Q$64/CHI!Q$11*1000)</f>
        <v>7.7596205463528065</v>
      </c>
    </row>
    <row r="231" spans="1:17" x14ac:dyDescent="0.25">
      <c r="A231" s="129" t="s">
        <v>79</v>
      </c>
      <c r="B231" s="227">
        <f>IF(B$65=0,0,B$65/CHI!B$11*1000)</f>
        <v>18.581892484357958</v>
      </c>
      <c r="C231" s="227">
        <f>IF(C$65=0,0,C$65/CHI!C$11*1000)</f>
        <v>18.402816129633358</v>
      </c>
      <c r="D231" s="227">
        <f>IF(D$65=0,0,D$65/CHI!D$11*1000)</f>
        <v>18.138148586095607</v>
      </c>
      <c r="E231" s="227">
        <f>IF(E$65=0,0,E$65/CHI!E$11*1000)</f>
        <v>18.305406990649644</v>
      </c>
      <c r="F231" s="227">
        <f>IF(F$65=0,0,F$65/CHI!F$11*1000)</f>
        <v>18.230959419197852</v>
      </c>
      <c r="G231" s="227">
        <f>IF(G$65=0,0,G$65/CHI!G$11*1000)</f>
        <v>17.814941951953706</v>
      </c>
      <c r="H231" s="227">
        <f>IF(H$65=0,0,H$65/CHI!H$11*1000)</f>
        <v>17.601619719375602</v>
      </c>
      <c r="I231" s="227">
        <f>IF(I$65=0,0,I$65/CHI!I$11*1000)</f>
        <v>17.100687274858238</v>
      </c>
      <c r="J231" s="227">
        <f>IF(J$65=0,0,J$65/CHI!J$11*1000)</f>
        <v>16.829525651111016</v>
      </c>
      <c r="K231" s="227">
        <f>IF(K$65=0,0,K$65/CHI!K$11*1000)</f>
        <v>14.044604960274496</v>
      </c>
      <c r="L231" s="227">
        <f>IF(L$65=0,0,L$65/CHI!L$11*1000)</f>
        <v>13.513546399444714</v>
      </c>
      <c r="M231" s="227">
        <f>IF(M$65=0,0,M$65/CHI!M$11*1000)</f>
        <v>13.591264550594303</v>
      </c>
      <c r="N231" s="227">
        <f>IF(N$65=0,0,N$65/CHI!N$11*1000)</f>
        <v>13.222007370098702</v>
      </c>
      <c r="O231" s="227">
        <f>IF(O$65=0,0,O$65/CHI!O$11*1000)</f>
        <v>12.766899502860426</v>
      </c>
      <c r="P231" s="227">
        <f>IF(P$65=0,0,P$65/CHI!P$11*1000)</f>
        <v>12.111029719247451</v>
      </c>
      <c r="Q231" s="227">
        <f>IF(Q$65=0,0,Q$65/CHI!Q$11*1000)</f>
        <v>10.987955629984606</v>
      </c>
    </row>
    <row r="232" spans="1:17" x14ac:dyDescent="0.25">
      <c r="A232" s="127" t="s">
        <v>183</v>
      </c>
      <c r="B232" s="226">
        <f>IF(B$70=0,0,B$70/CHI!B$11*1000)</f>
        <v>31.202061774437549</v>
      </c>
      <c r="C232" s="226">
        <f>IF(C$70=0,0,C$70/CHI!C$11*1000)</f>
        <v>30.901363043823235</v>
      </c>
      <c r="D232" s="226">
        <f>IF(D$70=0,0,D$70/CHI!D$11*1000)</f>
        <v>30.456942592563738</v>
      </c>
      <c r="E232" s="226">
        <f>IF(E$70=0,0,E$70/CHI!E$11*1000)</f>
        <v>30.737797035973234</v>
      </c>
      <c r="F232" s="226">
        <f>IF(F$70=0,0,F$70/CHI!F$11*1000)</f>
        <v>30.612787286543711</v>
      </c>
      <c r="G232" s="226">
        <f>IF(G$70=0,0,G$70/CHI!G$11*1000)</f>
        <v>29.914225354645559</v>
      </c>
      <c r="H232" s="226">
        <f>IF(H$70=0,0,H$70/CHI!H$11*1000)</f>
        <v>29.556022147713538</v>
      </c>
      <c r="I232" s="226">
        <f>IF(I$70=0,0,I$70/CHI!I$11*1000)</f>
        <v>28.714873965858104</v>
      </c>
      <c r="J232" s="226">
        <f>IF(J$70=0,0,J$70/CHI!J$11*1000)</f>
        <v>28.259548883004477</v>
      </c>
      <c r="K232" s="226">
        <f>IF(K$70=0,0,K$70/CHI!K$11*1000)</f>
        <v>23.583207788816249</v>
      </c>
      <c r="L232" s="226">
        <f>IF(L$70=0,0,L$70/CHI!L$11*1000)</f>
        <v>22.691472889650125</v>
      </c>
      <c r="M232" s="226">
        <f>IF(M$70=0,0,M$70/CHI!M$11*1000)</f>
        <v>22.821974481735314</v>
      </c>
      <c r="N232" s="226">
        <f>IF(N$70=0,0,N$70/CHI!N$11*1000)</f>
        <v>22.201930782409363</v>
      </c>
      <c r="O232" s="226">
        <f>IF(O$70=0,0,O$70/CHI!O$11*1000)</f>
        <v>21.437729622621426</v>
      </c>
      <c r="P232" s="226">
        <f>IF(P$70=0,0,P$70/CHI!P$11*1000)</f>
        <v>20.336416098097168</v>
      </c>
      <c r="Q232" s="226">
        <f>IF(Q$70=0,0,Q$70/CHI!Q$11*1000)</f>
        <v>18.450589498898641</v>
      </c>
    </row>
    <row r="233" spans="1:17" x14ac:dyDescent="0.25">
      <c r="A233" s="127" t="s">
        <v>181</v>
      </c>
      <c r="B233" s="226">
        <f>IF(B$83=0,0,B$83/CHI!B$11*1000)</f>
        <v>431.10885120417561</v>
      </c>
      <c r="C233" s="226">
        <f>IF(C$83=0,0,C$83/CHI!C$11*1000)</f>
        <v>426.95419356485593</v>
      </c>
      <c r="D233" s="226">
        <f>IF(D$83=0,0,D$83/CHI!D$11*1000)</f>
        <v>420.81377914034874</v>
      </c>
      <c r="E233" s="226">
        <f>IF(E$83=0,0,E$83/CHI!E$11*1000)</f>
        <v>424.69425464639505</v>
      </c>
      <c r="F233" s="226">
        <f>IF(F$83=0,0,F$83/CHI!F$11*1000)</f>
        <v>422.96703514867482</v>
      </c>
      <c r="G233" s="226">
        <f>IF(G$83=0,0,G$83/CHI!G$11*1000)</f>
        <v>413.31522963233857</v>
      </c>
      <c r="H233" s="226">
        <f>IF(H$83=0,0,H$83/CHI!H$11*1000)</f>
        <v>408.36605114040225</v>
      </c>
      <c r="I233" s="226">
        <f>IF(I$83=0,0,I$83/CHI!I$11*1000)</f>
        <v>396.74417727214205</v>
      </c>
      <c r="J233" s="226">
        <f>IF(J$83=0,0,J$83/CHI!J$11*1000)</f>
        <v>390.45309706043957</v>
      </c>
      <c r="K233" s="226">
        <f>IF(K$83=0,0,K$83/CHI!K$11*1000)</f>
        <v>325.84159633563871</v>
      </c>
      <c r="L233" s="226">
        <f>IF(L$83=0,0,L$83/CHI!L$11*1000)</f>
        <v>313.52078206582235</v>
      </c>
      <c r="M233" s="226">
        <f>IF(M$83=0,0,M$83/CHI!M$11*1000)</f>
        <v>315.3238805870314</v>
      </c>
      <c r="N233" s="226">
        <f>IF(N$83=0,0,N$83/CHI!N$11*1000)</f>
        <v>306.75693623427742</v>
      </c>
      <c r="O233" s="226">
        <f>IF(O$83=0,0,O$83/CHI!O$11*1000)</f>
        <v>296.19821461944548</v>
      </c>
      <c r="P233" s="226">
        <f>IF(P$83=0,0,P$83/CHI!P$11*1000)</f>
        <v>280.98171989529737</v>
      </c>
      <c r="Q233" s="226">
        <f>IF(Q$83=0,0,Q$83/CHI!Q$11*1000)</f>
        <v>254.92586036178383</v>
      </c>
    </row>
    <row r="234" spans="1:17" x14ac:dyDescent="0.25">
      <c r="A234" s="127" t="s">
        <v>180</v>
      </c>
      <c r="B234" s="225">
        <f>IF(B$91=0,0,B$91/CHI!B$11*1000)</f>
        <v>62.404123548875098</v>
      </c>
      <c r="C234" s="225">
        <f>IF(C$91=0,0,C$91/CHI!C$11*1000)</f>
        <v>61.802726087646455</v>
      </c>
      <c r="D234" s="225">
        <f>IF(D$91=0,0,D$91/CHI!D$11*1000)</f>
        <v>60.913885185127477</v>
      </c>
      <c r="E234" s="225">
        <f>IF(E$91=0,0,E$91/CHI!E$11*1000)</f>
        <v>61.475594071946453</v>
      </c>
      <c r="F234" s="225">
        <f>IF(F$91=0,0,F$91/CHI!F$11*1000)</f>
        <v>61.225574573087407</v>
      </c>
      <c r="G234" s="225">
        <f>IF(G$91=0,0,G$91/CHI!G$11*1000)</f>
        <v>59.828450709291126</v>
      </c>
      <c r="H234" s="225">
        <f>IF(H$91=0,0,H$91/CHI!H$11*1000)</f>
        <v>59.112044295427083</v>
      </c>
      <c r="I234" s="225">
        <f>IF(I$91=0,0,I$91/CHI!I$11*1000)</f>
        <v>57.429747931716207</v>
      </c>
      <c r="J234" s="225">
        <f>IF(J$91=0,0,J$91/CHI!J$11*1000)</f>
        <v>56.519097766008954</v>
      </c>
      <c r="K234" s="225">
        <f>IF(K$91=0,0,K$91/CHI!K$11*1000)</f>
        <v>47.166415577632506</v>
      </c>
      <c r="L234" s="225">
        <f>IF(L$91=0,0,L$91/CHI!L$11*1000)</f>
        <v>45.38294577930025</v>
      </c>
      <c r="M234" s="225">
        <f>IF(M$91=0,0,M$91/CHI!M$11*1000)</f>
        <v>45.643948963470621</v>
      </c>
      <c r="N234" s="225">
        <f>IF(N$91=0,0,N$91/CHI!N$11*1000)</f>
        <v>44.403861564818726</v>
      </c>
      <c r="O234" s="225">
        <f>IF(O$91=0,0,O$91/CHI!O$11*1000)</f>
        <v>42.875459245242851</v>
      </c>
      <c r="P234" s="225">
        <f>IF(P$91=0,0,P$91/CHI!P$11*1000)</f>
        <v>40.672832196194335</v>
      </c>
      <c r="Q234" s="225">
        <f>IF(Q$91=0,0,Q$91/CHI!Q$11*1000)</f>
        <v>36.901178997797274</v>
      </c>
    </row>
    <row r="235" spans="1:17" x14ac:dyDescent="0.25">
      <c r="A235" s="72" t="s">
        <v>179</v>
      </c>
      <c r="B235" s="224">
        <f>IF(B$105=0,0,B$105/CHI!B$11*1000)</f>
        <v>49.923298839100063</v>
      </c>
      <c r="C235" s="224">
        <f>IF(C$105=0,0,C$105/CHI!C$11*1000)</f>
        <v>49.442180870117156</v>
      </c>
      <c r="D235" s="224">
        <f>IF(D$105=0,0,D$105/CHI!D$11*1000)</f>
        <v>48.731108148101974</v>
      </c>
      <c r="E235" s="224">
        <f>IF(E$105=0,0,E$105/CHI!E$11*1000)</f>
        <v>49.180475257557148</v>
      </c>
      <c r="F235" s="224">
        <f>IF(F$105=0,0,F$105/CHI!F$11*1000)</f>
        <v>48.980459658469918</v>
      </c>
      <c r="G235" s="224">
        <f>IF(G$105=0,0,G$105/CHI!G$11*1000)</f>
        <v>47.862760567432886</v>
      </c>
      <c r="H235" s="224">
        <f>IF(H$105=0,0,H$105/CHI!H$11*1000)</f>
        <v>47.289635436341655</v>
      </c>
      <c r="I235" s="224">
        <f>IF(I$105=0,0,I$105/CHI!I$11*1000)</f>
        <v>45.943798345372954</v>
      </c>
      <c r="J235" s="224">
        <f>IF(J$105=0,0,J$105/CHI!J$11*1000)</f>
        <v>45.215278212807156</v>
      </c>
      <c r="K235" s="224">
        <f>IF(K$105=0,0,K$105/CHI!K$11*1000)</f>
        <v>37.733132462105992</v>
      </c>
      <c r="L235" s="224">
        <f>IF(L$105=0,0,L$105/CHI!L$11*1000)</f>
        <v>36.306356623440195</v>
      </c>
      <c r="M235" s="224">
        <f>IF(M$105=0,0,M$105/CHI!M$11*1000)</f>
        <v>36.515159170776492</v>
      </c>
      <c r="N235" s="224">
        <f>IF(N$105=0,0,N$105/CHI!N$11*1000)</f>
        <v>35.523089251854977</v>
      </c>
      <c r="O235" s="224">
        <f>IF(O$105=0,0,O$105/CHI!O$11*1000)</f>
        <v>34.300367396194275</v>
      </c>
      <c r="P235" s="224">
        <f>IF(P$105=0,0,P$105/CHI!P$11*1000)</f>
        <v>32.538265756955461</v>
      </c>
      <c r="Q235" s="224">
        <f>IF(Q$105=0,0,Q$105/CHI!Q$11*1000)</f>
        <v>29.52094319823782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 t="shared" ref="B237:Q237" si="52">SUM(B238:B246)</f>
        <v>380.57139716971625</v>
      </c>
      <c r="C237" s="230">
        <f t="shared" si="52"/>
        <v>376.30362016412022</v>
      </c>
      <c r="D237" s="230">
        <f t="shared" si="52"/>
        <v>351.00462522555983</v>
      </c>
      <c r="E237" s="230">
        <f t="shared" si="52"/>
        <v>349.2294950854041</v>
      </c>
      <c r="F237" s="230">
        <f t="shared" si="52"/>
        <v>347.80918862613078</v>
      </c>
      <c r="G237" s="230">
        <f t="shared" si="52"/>
        <v>338.629333118082</v>
      </c>
      <c r="H237" s="230">
        <f t="shared" si="52"/>
        <v>334.57446919812065</v>
      </c>
      <c r="I237" s="230">
        <f t="shared" si="52"/>
        <v>325.05266328476915</v>
      </c>
      <c r="J237" s="230">
        <f t="shared" si="52"/>
        <v>314.92484522967737</v>
      </c>
      <c r="K237" s="230">
        <f t="shared" si="52"/>
        <v>256.28059550951139</v>
      </c>
      <c r="L237" s="230">
        <f t="shared" si="52"/>
        <v>245.04407366376108</v>
      </c>
      <c r="M237" s="230">
        <f t="shared" si="52"/>
        <v>246.4533537884879</v>
      </c>
      <c r="N237" s="230">
        <f t="shared" si="52"/>
        <v>239.75753308653248</v>
      </c>
      <c r="O237" s="230">
        <f t="shared" si="52"/>
        <v>230.69484112808922</v>
      </c>
      <c r="P237" s="230">
        <f t="shared" si="52"/>
        <v>223.25305094264593</v>
      </c>
      <c r="Q237" s="230">
        <f t="shared" si="52"/>
        <v>208.28463744656304</v>
      </c>
    </row>
    <row r="238" spans="1:17" x14ac:dyDescent="0.25">
      <c r="A238" s="132" t="s">
        <v>83</v>
      </c>
      <c r="B238" s="229">
        <f>IF(B$109=0,0,B$109/CHI!B$12*1000)</f>
        <v>4.6295011573631699</v>
      </c>
      <c r="C238" s="229">
        <f>IF(C$109=0,0,C$109/CHI!C$12*1000)</f>
        <v>4.5775853309670955</v>
      </c>
      <c r="D238" s="229">
        <f>IF(D$109=0,0,D$109/CHI!D$12*1000)</f>
        <v>4.2698330216258871</v>
      </c>
      <c r="E238" s="229">
        <f>IF(E$109=0,0,E$109/CHI!E$12*1000)</f>
        <v>4.2482392626113166</v>
      </c>
      <c r="F238" s="229">
        <f>IF(F$109=0,0,F$109/CHI!F$12*1000)</f>
        <v>4.2309617939262907</v>
      </c>
      <c r="G238" s="229">
        <f>IF(G$109=0,0,G$109/CHI!G$12*1000)</f>
        <v>4.1192924671849909</v>
      </c>
      <c r="H238" s="229">
        <f>IF(H$109=0,0,H$109/CHI!H$12*1000)</f>
        <v>4.0699666446191918</v>
      </c>
      <c r="I238" s="229">
        <f>IF(I$109=0,0,I$109/CHI!I$12*1000)</f>
        <v>3.9541376258755943</v>
      </c>
      <c r="J238" s="229">
        <f>IF(J$109=0,0,J$109/CHI!J$12*1000)</f>
        <v>3.8309367081074583</v>
      </c>
      <c r="K238" s="229">
        <f>IF(K$109=0,0,K$109/CHI!K$12*1000)</f>
        <v>3.1175525074783961</v>
      </c>
      <c r="L238" s="229">
        <f>IF(L$109=0,0,L$109/CHI!L$12*1000)</f>
        <v>2.9808646447632707</v>
      </c>
      <c r="M238" s="229">
        <f>IF(M$109=0,0,M$109/CHI!M$12*1000)</f>
        <v>2.998007982431294</v>
      </c>
      <c r="N238" s="229">
        <f>IF(N$109=0,0,N$109/CHI!N$12*1000)</f>
        <v>2.916555960761428</v>
      </c>
      <c r="O238" s="229">
        <f>IF(O$109=0,0,O$109/CHI!O$12*1000)</f>
        <v>2.8063118824558564</v>
      </c>
      <c r="P238" s="229">
        <f>IF(P$109=0,0,P$109/CHI!P$12*1000)</f>
        <v>2.7157854358217186</v>
      </c>
      <c r="Q238" s="229">
        <f>IF(Q$109=0,0,Q$109/CHI!Q$12*1000)</f>
        <v>2.5337005809972144</v>
      </c>
    </row>
    <row r="239" spans="1:17" x14ac:dyDescent="0.25">
      <c r="A239" s="76" t="s">
        <v>82</v>
      </c>
      <c r="B239" s="228">
        <f>IF(B$110=0,0,B$110/CHI!B$12*1000)</f>
        <v>27.237409632905862</v>
      </c>
      <c r="C239" s="228">
        <f>IF(C$110=0,0,C$110/CHI!C$12*1000)</f>
        <v>26.931965788760433</v>
      </c>
      <c r="D239" s="228">
        <f>IF(D$110=0,0,D$110/CHI!D$12*1000)</f>
        <v>25.121322388948951</v>
      </c>
      <c r="E239" s="228">
        <f>IF(E$110=0,0,E$110/CHI!E$12*1000)</f>
        <v>24.994276722514968</v>
      </c>
      <c r="F239" s="228">
        <f>IF(F$110=0,0,F$110/CHI!F$12*1000)</f>
        <v>24.89262570742768</v>
      </c>
      <c r="G239" s="228">
        <f>IF(G$110=0,0,G$110/CHI!G$12*1000)</f>
        <v>24.235625505354932</v>
      </c>
      <c r="H239" s="228">
        <f>IF(H$110=0,0,H$110/CHI!H$12*1000)</f>
        <v>23.945419803047706</v>
      </c>
      <c r="I239" s="228">
        <f>IF(I$110=0,0,I$110/CHI!I$12*1000)</f>
        <v>23.263946287077395</v>
      </c>
      <c r="J239" s="228">
        <f>IF(J$110=0,0,J$110/CHI!J$12*1000)</f>
        <v>22.539100617892608</v>
      </c>
      <c r="K239" s="228">
        <f>IF(K$110=0,0,K$110/CHI!K$12*1000)</f>
        <v>18.341944803972464</v>
      </c>
      <c r="L239" s="228">
        <f>IF(L$110=0,0,L$110/CHI!L$12*1000)</f>
        <v>17.537749452882242</v>
      </c>
      <c r="M239" s="228">
        <f>IF(M$110=0,0,M$110/CHI!M$12*1000)</f>
        <v>17.638611315676354</v>
      </c>
      <c r="N239" s="228">
        <f>IF(N$110=0,0,N$110/CHI!N$12*1000)</f>
        <v>17.159392928157022</v>
      </c>
      <c r="O239" s="228">
        <f>IF(O$110=0,0,O$110/CHI!O$12*1000)</f>
        <v>16.510778095080429</v>
      </c>
      <c r="P239" s="228">
        <f>IF(P$110=0,0,P$110/CHI!P$12*1000)</f>
        <v>15.978170838753531</v>
      </c>
      <c r="Q239" s="228">
        <f>IF(Q$110=0,0,Q$110/CHI!Q$12*1000)</f>
        <v>14.906884838335293</v>
      </c>
    </row>
    <row r="240" spans="1:17" x14ac:dyDescent="0.25">
      <c r="A240" s="76" t="s">
        <v>81</v>
      </c>
      <c r="B240" s="228">
        <f>IF(B$111=0,0,B$111/CHI!B$12*1000)</f>
        <v>5.0331818834590534</v>
      </c>
      <c r="C240" s="228">
        <f>IF(C$111=0,0,C$111/CHI!C$12*1000)</f>
        <v>4.9767391290456686</v>
      </c>
      <c r="D240" s="228">
        <f>IF(D$111=0,0,D$111/CHI!D$12*1000)</f>
        <v>4.6421516010772983</v>
      </c>
      <c r="E240" s="228">
        <f>IF(E$111=0,0,E$111/CHI!E$12*1000)</f>
        <v>4.6186749211989362</v>
      </c>
      <c r="F240" s="228">
        <f>IF(F$111=0,0,F$111/CHI!F$12*1000)</f>
        <v>4.5998909011886617</v>
      </c>
      <c r="G240" s="228">
        <f>IF(G$111=0,0,G$111/CHI!G$12*1000)</f>
        <v>4.4784842931789743</v>
      </c>
      <c r="H240" s="228">
        <f>IF(H$111=0,0,H$111/CHI!H$12*1000)</f>
        <v>4.4248573843423653</v>
      </c>
      <c r="I240" s="228">
        <f>IF(I$111=0,0,I$111/CHI!I$12*1000)</f>
        <v>4.2989283697676788</v>
      </c>
      <c r="J240" s="228">
        <f>IF(J$111=0,0,J$111/CHI!J$12*1000)</f>
        <v>4.1649846453234458</v>
      </c>
      <c r="K240" s="228">
        <f>IF(K$111=0,0,K$111/CHI!K$12*1000)</f>
        <v>3.3893951568444729</v>
      </c>
      <c r="L240" s="228">
        <f>IF(L$111=0,0,L$111/CHI!L$12*1000)</f>
        <v>3.2407884601570141</v>
      </c>
      <c r="M240" s="228">
        <f>IF(M$111=0,0,M$111/CHI!M$12*1000)</f>
        <v>3.2594266532667566</v>
      </c>
      <c r="N240" s="228">
        <f>IF(N$111=0,0,N$111/CHI!N$12*1000)</f>
        <v>3.1708722224750412</v>
      </c>
      <c r="O240" s="228">
        <f>IF(O$111=0,0,O$111/CHI!O$12*1000)</f>
        <v>3.0510151409396551</v>
      </c>
      <c r="P240" s="228">
        <f>IF(P$111=0,0,P$111/CHI!P$12*1000)</f>
        <v>2.9525950184069751</v>
      </c>
      <c r="Q240" s="228">
        <f>IF(Q$111=0,0,Q$111/CHI!Q$12*1000)</f>
        <v>2.7546328273624101</v>
      </c>
    </row>
    <row r="241" spans="1:17" x14ac:dyDescent="0.25">
      <c r="A241" s="76" t="s">
        <v>80</v>
      </c>
      <c r="B241" s="228">
        <f>IF(B$112=0,0,B$112/CHI!B$12*1000)</f>
        <v>38.428259074826784</v>
      </c>
      <c r="C241" s="228">
        <f>IF(C$112=0,0,C$112/CHI!C$12*1000)</f>
        <v>37.997319593656329</v>
      </c>
      <c r="D241" s="228">
        <f>IF(D$112=0,0,D$112/CHI!D$12*1000)</f>
        <v>35.442749441874334</v>
      </c>
      <c r="E241" s="228">
        <f>IF(E$112=0,0,E$112/CHI!E$12*1000)</f>
        <v>35.263505385634822</v>
      </c>
      <c r="F241" s="228">
        <f>IF(F$112=0,0,F$112/CHI!F$12*1000)</f>
        <v>35.120089708606777</v>
      </c>
      <c r="G241" s="228">
        <f>IF(G$112=0,0,G$112/CHI!G$12*1000)</f>
        <v>34.193152297239891</v>
      </c>
      <c r="H241" s="228">
        <f>IF(H$112=0,0,H$112/CHI!H$12*1000)</f>
        <v>33.783711749715096</v>
      </c>
      <c r="I241" s="228">
        <f>IF(I$112=0,0,I$112/CHI!I$12*1000)</f>
        <v>32.822245840243944</v>
      </c>
      <c r="J241" s="228">
        <f>IF(J$112=0,0,J$112/CHI!J$12*1000)</f>
        <v>31.799587755642253</v>
      </c>
      <c r="K241" s="228">
        <f>IF(K$112=0,0,K$112/CHI!K$12*1000)</f>
        <v>25.877975048394092</v>
      </c>
      <c r="L241" s="228">
        <f>IF(L$112=0,0,L$112/CHI!L$12*1000)</f>
        <v>24.74336541719293</v>
      </c>
      <c r="M241" s="228">
        <f>IF(M$112=0,0,M$112/CHI!M$12*1000)</f>
        <v>24.88566770828669</v>
      </c>
      <c r="N241" s="228">
        <f>IF(N$112=0,0,N$112/CHI!N$12*1000)</f>
        <v>24.209556117749624</v>
      </c>
      <c r="O241" s="228">
        <f>IF(O$112=0,0,O$112/CHI!O$12*1000)</f>
        <v>23.294449314967235</v>
      </c>
      <c r="P241" s="228">
        <f>IF(P$112=0,0,P$112/CHI!P$12*1000)</f>
        <v>22.543013333825463</v>
      </c>
      <c r="Q241" s="228">
        <f>IF(Q$112=0,0,Q$112/CHI!Q$12*1000)</f>
        <v>21.031575332850078</v>
      </c>
    </row>
    <row r="242" spans="1:17" x14ac:dyDescent="0.25">
      <c r="A242" s="129" t="s">
        <v>79</v>
      </c>
      <c r="B242" s="227">
        <f>IF(B$113=0,0,B$113/CHI!B$12*1000)</f>
        <v>12.962603240616874</v>
      </c>
      <c r="C242" s="227">
        <f>IF(C$113=0,0,C$113/CHI!C$12*1000)</f>
        <v>12.817238926707866</v>
      </c>
      <c r="D242" s="227">
        <f>IF(D$113=0,0,D$113/CHI!D$12*1000)</f>
        <v>11.955532460552483</v>
      </c>
      <c r="E242" s="227">
        <f>IF(E$113=0,0,E$113/CHI!E$12*1000)</f>
        <v>11.895069935311685</v>
      </c>
      <c r="F242" s="227">
        <f>IF(F$113=0,0,F$113/CHI!F$12*1000)</f>
        <v>11.846693022993616</v>
      </c>
      <c r="G242" s="227">
        <f>IF(G$113=0,0,G$113/CHI!G$12*1000)</f>
        <v>11.534018908117973</v>
      </c>
      <c r="H242" s="227">
        <f>IF(H$113=0,0,H$113/CHI!H$12*1000)</f>
        <v>11.395906604933737</v>
      </c>
      <c r="I242" s="227">
        <f>IF(I$113=0,0,I$113/CHI!I$12*1000)</f>
        <v>11.071585352451663</v>
      </c>
      <c r="J242" s="227">
        <f>IF(J$113=0,0,J$113/CHI!J$12*1000)</f>
        <v>10.726622782700884</v>
      </c>
      <c r="K242" s="227">
        <f>IF(K$113=0,0,K$113/CHI!K$12*1000)</f>
        <v>8.729147020939509</v>
      </c>
      <c r="L242" s="227">
        <f>IF(L$113=0,0,L$113/CHI!L$12*1000)</f>
        <v>8.3464210053371595</v>
      </c>
      <c r="M242" s="227">
        <f>IF(M$113=0,0,M$113/CHI!M$12*1000)</f>
        <v>8.3944223508076234</v>
      </c>
      <c r="N242" s="227">
        <f>IF(N$113=0,0,N$113/CHI!N$12*1000)</f>
        <v>8.1663566901319999</v>
      </c>
      <c r="O242" s="227">
        <f>IF(O$113=0,0,O$113/CHI!O$12*1000)</f>
        <v>7.8576732708763988</v>
      </c>
      <c r="P242" s="227">
        <f>IF(P$113=0,0,P$113/CHI!P$12*1000)</f>
        <v>7.6041992203008117</v>
      </c>
      <c r="Q242" s="227">
        <f>IF(Q$113=0,0,Q$113/CHI!Q$12*1000)</f>
        <v>7.0943616267922041</v>
      </c>
    </row>
    <row r="243" spans="1:17" x14ac:dyDescent="0.25">
      <c r="A243" s="127" t="s">
        <v>182</v>
      </c>
      <c r="B243" s="226">
        <f>IF(B$118=0,0,B$118/CHI!B$12*1000)</f>
        <v>37.013346134155505</v>
      </c>
      <c r="C243" s="226">
        <f>IF(C$118=0,0,C$118/CHI!C$12*1000)</f>
        <v>36.598273670207121</v>
      </c>
      <c r="D243" s="226">
        <f>IF(D$118=0,0,D$118/CHI!D$12*1000)</f>
        <v>34.137761757143949</v>
      </c>
      <c r="E243" s="226">
        <f>IF(E$118=0,0,E$118/CHI!E$12*1000)</f>
        <v>33.965117394484565</v>
      </c>
      <c r="F243" s="226">
        <f>IF(F$118=0,0,F$118/CHI!F$12*1000)</f>
        <v>33.826982224619925</v>
      </c>
      <c r="G243" s="226">
        <f>IF(G$118=0,0,G$118/CHI!G$12*1000)</f>
        <v>32.934174273450076</v>
      </c>
      <c r="H243" s="226">
        <f>IF(H$118=0,0,H$118/CHI!H$12*1000)</f>
        <v>32.539809161114789</v>
      </c>
      <c r="I243" s="226">
        <f>IF(I$118=0,0,I$118/CHI!I$12*1000)</f>
        <v>31.613744037161307</v>
      </c>
      <c r="J243" s="226">
        <f>IF(J$118=0,0,J$118/CHI!J$12*1000)</f>
        <v>30.62873980919067</v>
      </c>
      <c r="K243" s="226">
        <f>IF(K$118=0,0,K$118/CHI!K$12*1000)</f>
        <v>24.925158484337807</v>
      </c>
      <c r="L243" s="226">
        <f>IF(L$118=0,0,L$118/CHI!L$12*1000)</f>
        <v>23.832324720387636</v>
      </c>
      <c r="M243" s="226">
        <f>IF(M$118=0,0,M$118/CHI!M$12*1000)</f>
        <v>23.969387498737309</v>
      </c>
      <c r="N243" s="226">
        <f>IF(N$118=0,0,N$118/CHI!N$12*1000)</f>
        <v>23.318170063226258</v>
      </c>
      <c r="O243" s="226">
        <f>IF(O$118=0,0,O$118/CHI!O$12*1000)</f>
        <v>22.43675712242268</v>
      </c>
      <c r="P243" s="226">
        <f>IF(P$118=0,0,P$118/CHI!P$12*1000)</f>
        <v>21.712988709872377</v>
      </c>
      <c r="Q243" s="226">
        <f>IF(Q$118=0,0,Q$118/CHI!Q$12*1000)</f>
        <v>20.257201244156427</v>
      </c>
    </row>
    <row r="244" spans="1:17" x14ac:dyDescent="0.25">
      <c r="A244" s="127" t="s">
        <v>181</v>
      </c>
      <c r="B244" s="226">
        <f>IF(B$131=0,0,B$131/CHI!B$12*1000)</f>
        <v>97.504790362897566</v>
      </c>
      <c r="C244" s="226">
        <f>IF(C$131=0,0,C$131/CHI!C$12*1000)</f>
        <v>96.411358998005312</v>
      </c>
      <c r="D244" s="226">
        <f>IF(D$131=0,0,D$131/CHI!D$12*1000)</f>
        <v>89.929597057350918</v>
      </c>
      <c r="E244" s="226">
        <f>IF(E$131=0,0,E$131/CHI!E$12*1000)</f>
        <v>89.474797528353321</v>
      </c>
      <c r="F244" s="226">
        <f>IF(F$131=0,0,F$131/CHI!F$12*1000)</f>
        <v>89.110906062540522</v>
      </c>
      <c r="G244" s="226">
        <f>IF(G$131=0,0,G$131/CHI!G$12*1000)</f>
        <v>86.758969228793603</v>
      </c>
      <c r="H244" s="226">
        <f>IF(H$131=0,0,H$131/CHI!H$12*1000)</f>
        <v>85.720087538245551</v>
      </c>
      <c r="I244" s="226">
        <f>IF(I$131=0,0,I$131/CHI!I$12*1000)</f>
        <v>83.280540855646322</v>
      </c>
      <c r="J244" s="226">
        <f>IF(J$131=0,0,J$131/CHI!J$12*1000)</f>
        <v>80.685730043169684</v>
      </c>
      <c r="K244" s="226">
        <f>IF(K$131=0,0,K$131/CHI!K$12*1000)</f>
        <v>65.660703681548028</v>
      </c>
      <c r="L244" s="226">
        <f>IF(L$131=0,0,L$131/CHI!L$12*1000)</f>
        <v>62.781835970716322</v>
      </c>
      <c r="M244" s="226">
        <f>IF(M$131=0,0,M$131/CHI!M$12*1000)</f>
        <v>63.142902420128991</v>
      </c>
      <c r="N244" s="226">
        <f>IF(N$131=0,0,N$131/CHI!N$12*1000)</f>
        <v>61.427390958397751</v>
      </c>
      <c r="O244" s="226">
        <f>IF(O$131=0,0,O$131/CHI!O$12*1000)</f>
        <v>59.105472164438943</v>
      </c>
      <c r="P244" s="226">
        <f>IF(P$131=0,0,P$131/CHI!P$12*1000)</f>
        <v>57.198838619846192</v>
      </c>
      <c r="Q244" s="226">
        <f>IF(Q$131=0,0,Q$131/CHI!Q$12*1000)</f>
        <v>53.363836749356523</v>
      </c>
    </row>
    <row r="245" spans="1:17" x14ac:dyDescent="0.25">
      <c r="A245" s="127" t="s">
        <v>180</v>
      </c>
      <c r="B245" s="225">
        <f>IF(B$139=0,0,B$139/CHI!B$12*1000)</f>
        <v>56.343680601246923</v>
      </c>
      <c r="C245" s="225">
        <f>IF(C$139=0,0,C$139/CHI!C$12*1000)</f>
        <v>55.711835259560843</v>
      </c>
      <c r="D245" s="225">
        <f>IF(D$139=0,0,D$139/CHI!D$12*1000)</f>
        <v>51.966313391780709</v>
      </c>
      <c r="E245" s="225">
        <f>IF(E$139=0,0,E$139/CHI!E$12*1000)</f>
        <v>51.703504976890876</v>
      </c>
      <c r="F245" s="225">
        <f>IF(F$139=0,0,F$139/CHI!F$12*1000)</f>
        <v>51.493228287438328</v>
      </c>
      <c r="G245" s="225">
        <f>IF(G$139=0,0,G$139/CHI!G$12*1000)</f>
        <v>50.134148623129128</v>
      </c>
      <c r="H245" s="225">
        <f>IF(H$139=0,0,H$139/CHI!H$12*1000)</f>
        <v>49.533825111465056</v>
      </c>
      <c r="I245" s="225">
        <f>IF(I$139=0,0,I$139/CHI!I$12*1000)</f>
        <v>48.124119613051874</v>
      </c>
      <c r="J245" s="225">
        <f>IF(J$139=0,0,J$139/CHI!J$12*1000)</f>
        <v>46.624693881303706</v>
      </c>
      <c r="K245" s="225">
        <f>IF(K$139=0,0,K$139/CHI!K$12*1000)</f>
        <v>37.942399573570221</v>
      </c>
      <c r="L245" s="225">
        <f>IF(L$139=0,0,L$139/CHI!L$12*1000)</f>
        <v>36.278829997258754</v>
      </c>
      <c r="M245" s="225">
        <f>IF(M$139=0,0,M$139/CHI!M$12*1000)</f>
        <v>36.487474235411739</v>
      </c>
      <c r="N245" s="225">
        <f>IF(N$139=0,0,N$139/CHI!N$12*1000)</f>
        <v>35.496156480583331</v>
      </c>
      <c r="O245" s="225">
        <f>IF(O$139=0,0,O$139/CHI!O$12*1000)</f>
        <v>34.154422906038583</v>
      </c>
      <c r="P245" s="225">
        <f>IF(P$139=0,0,P$139/CHI!P$12*1000)</f>
        <v>33.052664202078162</v>
      </c>
      <c r="Q245" s="225">
        <f>IF(Q$139=0,0,Q$139/CHI!Q$12*1000)</f>
        <v>30.836587230968895</v>
      </c>
    </row>
    <row r="246" spans="1:17" x14ac:dyDescent="0.25">
      <c r="A246" s="72" t="s">
        <v>179</v>
      </c>
      <c r="B246" s="224">
        <f>IF(B$153=0,0,B$153/CHI!B$12*1000)</f>
        <v>101.41862508224447</v>
      </c>
      <c r="C246" s="224">
        <f>IF(C$153=0,0,C$153/CHI!C$12*1000)</f>
        <v>100.28130346720953</v>
      </c>
      <c r="D246" s="224">
        <f>IF(D$153=0,0,D$153/CHI!D$12*1000)</f>
        <v>93.539364105205294</v>
      </c>
      <c r="E246" s="224">
        <f>IF(E$153=0,0,E$153/CHI!E$12*1000)</f>
        <v>93.06630895840361</v>
      </c>
      <c r="F246" s="224">
        <f>IF(F$153=0,0,F$153/CHI!F$12*1000)</f>
        <v>92.687810917388987</v>
      </c>
      <c r="G246" s="224">
        <f>IF(G$153=0,0,G$153/CHI!G$12*1000)</f>
        <v>90.241467521632458</v>
      </c>
      <c r="H246" s="224">
        <f>IF(H$153=0,0,H$153/CHI!H$12*1000)</f>
        <v>89.160885200637125</v>
      </c>
      <c r="I246" s="224">
        <f>IF(I$153=0,0,I$153/CHI!I$12*1000)</f>
        <v>86.623415303493388</v>
      </c>
      <c r="J246" s="224">
        <f>IF(J$153=0,0,J$153/CHI!J$12*1000)</f>
        <v>83.924448986346675</v>
      </c>
      <c r="K246" s="224">
        <f>IF(K$153=0,0,K$153/CHI!K$12*1000)</f>
        <v>68.296319232426413</v>
      </c>
      <c r="L246" s="224">
        <f>IF(L$153=0,0,L$153/CHI!L$12*1000)</f>
        <v>65.301893995065768</v>
      </c>
      <c r="M246" s="224">
        <f>IF(M$153=0,0,M$153/CHI!M$12*1000)</f>
        <v>65.677453623741158</v>
      </c>
      <c r="N246" s="224">
        <f>IF(N$153=0,0,N$153/CHI!N$12*1000)</f>
        <v>63.893081665050019</v>
      </c>
      <c r="O246" s="224">
        <f>IF(O$153=0,0,O$153/CHI!O$12*1000)</f>
        <v>61.477961230869454</v>
      </c>
      <c r="P246" s="224">
        <f>IF(P$153=0,0,P$153/CHI!P$12*1000)</f>
        <v>59.494795563740702</v>
      </c>
      <c r="Q246" s="224">
        <f>IF(Q$153=0,0,Q$153/CHI!Q$12*1000)</f>
        <v>55.505857015744006</v>
      </c>
    </row>
  </sheetData>
  <pageMargins left="0.39370078740157483" right="0.39370078740157483" top="0.39370078740157483" bottom="0.39370078740157483" header="0.31496062992125984" footer="0.31496062992125984"/>
  <pageSetup paperSize="9" scale="2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7289.7550144620336</v>
      </c>
      <c r="C5" s="96">
        <v>7170.1856667438869</v>
      </c>
      <c r="D5" s="96">
        <v>7229.8917446410851</v>
      </c>
      <c r="E5" s="96">
        <v>7314.7426208455672</v>
      </c>
      <c r="F5" s="96">
        <v>7650.9578365386569</v>
      </c>
      <c r="G5" s="96">
        <v>8044.8910280511191</v>
      </c>
      <c r="H5" s="96">
        <v>7748.303711677504</v>
      </c>
      <c r="I5" s="96">
        <v>8111.940429936396</v>
      </c>
      <c r="J5" s="96">
        <v>9139.7018613121636</v>
      </c>
      <c r="K5" s="96">
        <v>8227.7834775342071</v>
      </c>
      <c r="L5" s="96">
        <v>9007.734183161223</v>
      </c>
      <c r="M5" s="96">
        <v>8655.6933370295174</v>
      </c>
      <c r="N5" s="96">
        <v>8911.9705883167917</v>
      </c>
      <c r="O5" s="96">
        <v>9881.0579554215219</v>
      </c>
      <c r="P5" s="96">
        <v>10367.642904273083</v>
      </c>
      <c r="Q5" s="96">
        <v>10415.430710661598</v>
      </c>
    </row>
    <row r="6" spans="1:17" x14ac:dyDescent="0.25">
      <c r="A6" s="132" t="s">
        <v>83</v>
      </c>
      <c r="B6" s="160">
        <v>6.2810482745309422</v>
      </c>
      <c r="C6" s="160">
        <v>6.2669766300551961</v>
      </c>
      <c r="D6" s="160">
        <v>6.7737882054208907</v>
      </c>
      <c r="E6" s="160">
        <v>7.355632013318937</v>
      </c>
      <c r="F6" s="160">
        <v>7.2214767192414673</v>
      </c>
      <c r="G6" s="160">
        <v>7.6495299761872344</v>
      </c>
      <c r="H6" s="160">
        <v>9.3692152847448238</v>
      </c>
      <c r="I6" s="160">
        <v>11.37890671438586</v>
      </c>
      <c r="J6" s="160">
        <v>12.133100998868622</v>
      </c>
      <c r="K6" s="160">
        <v>10.034556830879259</v>
      </c>
      <c r="L6" s="160">
        <v>10.586898849879017</v>
      </c>
      <c r="M6" s="160">
        <v>10.418643891296353</v>
      </c>
      <c r="N6" s="160">
        <v>10.418100227513923</v>
      </c>
      <c r="O6" s="160">
        <v>11.471356514751637</v>
      </c>
      <c r="P6" s="160">
        <v>10.740522245778784</v>
      </c>
      <c r="Q6" s="160">
        <v>11.459731993082139</v>
      </c>
    </row>
    <row r="7" spans="1:17" x14ac:dyDescent="0.25">
      <c r="A7" s="76" t="s">
        <v>82</v>
      </c>
      <c r="B7" s="159">
        <v>10.718782881176569</v>
      </c>
      <c r="C7" s="159">
        <v>10.694769230059091</v>
      </c>
      <c r="D7" s="159">
        <v>11.559657223364258</v>
      </c>
      <c r="E7" s="159">
        <v>12.552589800065702</v>
      </c>
      <c r="F7" s="159">
        <v>12.32365007428654</v>
      </c>
      <c r="G7" s="159">
        <v>13.054134815406414</v>
      </c>
      <c r="H7" s="159">
        <v>15.988825434028428</v>
      </c>
      <c r="I7" s="159">
        <v>19.41841953217159</v>
      </c>
      <c r="J7" s="159">
        <v>20.705472971702548</v>
      </c>
      <c r="K7" s="159">
        <v>17.12424921412569</v>
      </c>
      <c r="L7" s="159">
        <v>18.066836170799135</v>
      </c>
      <c r="M7" s="159">
        <v>17.779704422896181</v>
      </c>
      <c r="N7" s="159">
        <v>17.778776645590625</v>
      </c>
      <c r="O7" s="159">
        <v>19.576187677585647</v>
      </c>
      <c r="P7" s="159">
        <v>18.328998751652986</v>
      </c>
      <c r="Q7" s="159">
        <v>19.556350109328427</v>
      </c>
    </row>
    <row r="8" spans="1:17" x14ac:dyDescent="0.25">
      <c r="A8" s="76" t="s">
        <v>81</v>
      </c>
      <c r="B8" s="159">
        <v>0.86319723005101523</v>
      </c>
      <c r="C8" s="159">
        <v>0.86126338015799986</v>
      </c>
      <c r="D8" s="159">
        <v>0.93091391123055878</v>
      </c>
      <c r="E8" s="159">
        <v>1.0108760356002264</v>
      </c>
      <c r="F8" s="159">
        <v>0.99243922805109164</v>
      </c>
      <c r="G8" s="159">
        <v>1.0512660941346028</v>
      </c>
      <c r="H8" s="159">
        <v>1.2876004654091482</v>
      </c>
      <c r="I8" s="159">
        <v>1.5637900438840815</v>
      </c>
      <c r="J8" s="159">
        <v>1.6674380957428205</v>
      </c>
      <c r="K8" s="159">
        <v>1.3790375877745216</v>
      </c>
      <c r="L8" s="159">
        <v>1.4549453152751481</v>
      </c>
      <c r="M8" s="159">
        <v>1.4318222301080072</v>
      </c>
      <c r="N8" s="159">
        <v>1.4317475150205634</v>
      </c>
      <c r="O8" s="159">
        <v>1.5764953134675204</v>
      </c>
      <c r="P8" s="159">
        <v>1.4760576016349618</v>
      </c>
      <c r="Q8" s="159">
        <v>1.5748977688432468</v>
      </c>
    </row>
    <row r="9" spans="1:17" x14ac:dyDescent="0.25">
      <c r="A9" s="76" t="s">
        <v>80</v>
      </c>
      <c r="B9" s="159">
        <v>60.248352568156108</v>
      </c>
      <c r="C9" s="159">
        <v>60.113376150123116</v>
      </c>
      <c r="D9" s="159">
        <v>64.974756152895864</v>
      </c>
      <c r="E9" s="159">
        <v>70.555851751219024</v>
      </c>
      <c r="F9" s="159">
        <v>69.269022689701004</v>
      </c>
      <c r="G9" s="159">
        <v>73.374946162219132</v>
      </c>
      <c r="H9" s="159">
        <v>89.870314808942894</v>
      </c>
      <c r="I9" s="159">
        <v>109.14744698721084</v>
      </c>
      <c r="J9" s="159">
        <v>116.38174310632465</v>
      </c>
      <c r="K9" s="159">
        <v>96.252327857989712</v>
      </c>
      <c r="L9" s="159">
        <v>101.55043977249966</v>
      </c>
      <c r="M9" s="159">
        <v>99.936523810870497</v>
      </c>
      <c r="N9" s="159">
        <v>99.931308941343858</v>
      </c>
      <c r="O9" s="159">
        <v>110.03423338397822</v>
      </c>
      <c r="P9" s="159">
        <v>103.02400853273622</v>
      </c>
      <c r="Q9" s="159">
        <v>109.92272997732231</v>
      </c>
    </row>
    <row r="10" spans="1:17" x14ac:dyDescent="0.25">
      <c r="A10" s="129" t="s">
        <v>79</v>
      </c>
      <c r="B10" s="158">
        <v>27.374181754004262</v>
      </c>
      <c r="C10" s="158">
        <v>27.130713200161168</v>
      </c>
      <c r="D10" s="158">
        <v>29.646508493012796</v>
      </c>
      <c r="E10" s="158">
        <v>32.475298624440278</v>
      </c>
      <c r="F10" s="158">
        <v>31.461733991649474</v>
      </c>
      <c r="G10" s="158">
        <v>32.762809152848092</v>
      </c>
      <c r="H10" s="158">
        <v>40.630386192283311</v>
      </c>
      <c r="I10" s="158">
        <v>49.640704415406574</v>
      </c>
      <c r="J10" s="158">
        <v>53.272315568264297</v>
      </c>
      <c r="K10" s="158">
        <v>43.526597664650339</v>
      </c>
      <c r="L10" s="158">
        <v>46.430556135318326</v>
      </c>
      <c r="M10" s="158">
        <v>46.193597495366902</v>
      </c>
      <c r="N10" s="158">
        <v>45.634748055263678</v>
      </c>
      <c r="O10" s="158">
        <v>50.364841896482915</v>
      </c>
      <c r="P10" s="158">
        <v>47.266737234933458</v>
      </c>
      <c r="Q10" s="158">
        <v>50.580046202183844</v>
      </c>
    </row>
    <row r="11" spans="1:17" x14ac:dyDescent="0.25">
      <c r="A11" s="92" t="s">
        <v>125</v>
      </c>
      <c r="B11" s="91">
        <v>1.9697332300051402</v>
      </c>
      <c r="C11" s="91">
        <v>2.4416959190206402</v>
      </c>
      <c r="D11" s="91">
        <v>1.7976993101715941</v>
      </c>
      <c r="E11" s="91">
        <v>1.2138801043484564</v>
      </c>
      <c r="F11" s="91">
        <v>2.2935267271368565</v>
      </c>
      <c r="G11" s="91">
        <v>3.9041009667169684</v>
      </c>
      <c r="H11" s="91">
        <v>3.4683328378585578</v>
      </c>
      <c r="I11" s="91">
        <v>3.4404178254386779</v>
      </c>
      <c r="J11" s="91">
        <v>2.7754829241733794</v>
      </c>
      <c r="K11" s="91">
        <v>3.6861178316732848</v>
      </c>
      <c r="L11" s="91">
        <v>2.5601721900682648</v>
      </c>
      <c r="M11" s="91">
        <v>1.2092884692622987</v>
      </c>
      <c r="N11" s="91">
        <v>2.6645460098654059</v>
      </c>
      <c r="O11" s="91">
        <v>2.6292826724473035</v>
      </c>
      <c r="P11" s="91">
        <v>2.1724712972054583</v>
      </c>
      <c r="Q11" s="91">
        <v>1.9302851013130291</v>
      </c>
    </row>
    <row r="12" spans="1:17" x14ac:dyDescent="0.25">
      <c r="A12" s="92" t="s">
        <v>26</v>
      </c>
      <c r="B12" s="91">
        <v>12.523221028126962</v>
      </c>
      <c r="C12" s="91">
        <v>12.495164833317318</v>
      </c>
      <c r="D12" s="91">
        <v>13.505651156699672</v>
      </c>
      <c r="E12" s="91">
        <v>14.665737545416119</v>
      </c>
      <c r="F12" s="91">
        <v>14.398257289510751</v>
      </c>
      <c r="G12" s="91">
        <v>15.25171443778299</v>
      </c>
      <c r="H12" s="91">
        <v>18.680441343961345</v>
      </c>
      <c r="I12" s="91">
        <v>22.68738554685504</v>
      </c>
      <c r="J12" s="91">
        <v>24.191106153656619</v>
      </c>
      <c r="K12" s="91">
        <v>20.007006413557079</v>
      </c>
      <c r="L12" s="91">
        <v>21.108271820973869</v>
      </c>
      <c r="M12" s="91">
        <v>20.772803290354052</v>
      </c>
      <c r="N12" s="91">
        <v>20.771719327707252</v>
      </c>
      <c r="O12" s="91">
        <v>22.871712944668797</v>
      </c>
      <c r="P12" s="91">
        <v>21.414567785891908</v>
      </c>
      <c r="Q12" s="91">
        <v>22.848535849405298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12.881227495872158</v>
      </c>
      <c r="C14" s="157">
        <v>12.193852447823208</v>
      </c>
      <c r="D14" s="157">
        <v>14.343158026141527</v>
      </c>
      <c r="E14" s="157">
        <v>16.595680974675702</v>
      </c>
      <c r="F14" s="157">
        <v>14.769949975001866</v>
      </c>
      <c r="G14" s="157">
        <v>13.606993748348131</v>
      </c>
      <c r="H14" s="157">
        <v>18.481612010463405</v>
      </c>
      <c r="I14" s="157">
        <v>23.512901043112851</v>
      </c>
      <c r="J14" s="157">
        <v>26.305726490434299</v>
      </c>
      <c r="K14" s="157">
        <v>19.833473419419978</v>
      </c>
      <c r="L14" s="157">
        <v>22.762112124276197</v>
      </c>
      <c r="M14" s="157">
        <v>24.211505735750556</v>
      </c>
      <c r="N14" s="157">
        <v>22.198482717691022</v>
      </c>
      <c r="O14" s="157">
        <v>24.863846279366811</v>
      </c>
      <c r="P14" s="157">
        <v>23.679698151836089</v>
      </c>
      <c r="Q14" s="157">
        <v>25.801225251465517</v>
      </c>
    </row>
    <row r="15" spans="1:17" x14ac:dyDescent="0.25">
      <c r="A15" s="232" t="s">
        <v>185</v>
      </c>
      <c r="B15" s="246">
        <v>6438.9251732915636</v>
      </c>
      <c r="C15" s="246">
        <v>6325.2918499999996</v>
      </c>
      <c r="D15" s="246">
        <v>6310.312480000006</v>
      </c>
      <c r="E15" s="246">
        <v>6313.4920599999987</v>
      </c>
      <c r="F15" s="246">
        <v>6668.4904699999906</v>
      </c>
      <c r="G15" s="246">
        <v>7007.0430510806309</v>
      </c>
      <c r="H15" s="246">
        <v>6474.7514799999972</v>
      </c>
      <c r="I15" s="246">
        <v>6554.2374499999933</v>
      </c>
      <c r="J15" s="246">
        <v>7468.508079999996</v>
      </c>
      <c r="K15" s="246">
        <v>6859.8886300000067</v>
      </c>
      <c r="L15" s="246">
        <v>7526.4176807514268</v>
      </c>
      <c r="M15" s="246">
        <v>7197.9921555543087</v>
      </c>
      <c r="N15" s="246">
        <v>7462.7908072334121</v>
      </c>
      <c r="O15" s="246">
        <v>8284.2408400462919</v>
      </c>
      <c r="P15" s="246">
        <v>8869.5817732978339</v>
      </c>
      <c r="Q15" s="246">
        <v>8817.7817695376252</v>
      </c>
    </row>
    <row r="16" spans="1:17" x14ac:dyDescent="0.25">
      <c r="A16" s="245" t="s">
        <v>33</v>
      </c>
      <c r="B16" s="244">
        <v>151.28507242822798</v>
      </c>
      <c r="C16" s="244">
        <v>165.70453000000001</v>
      </c>
      <c r="D16" s="244">
        <v>148.29980000000597</v>
      </c>
      <c r="E16" s="244">
        <v>140.49970999999999</v>
      </c>
      <c r="F16" s="244">
        <v>164.79413999999124</v>
      </c>
      <c r="G16" s="244">
        <v>167.48124505267418</v>
      </c>
      <c r="H16" s="244">
        <v>167.79944999999839</v>
      </c>
      <c r="I16" s="244">
        <v>180.70700999999303</v>
      </c>
      <c r="J16" s="244">
        <v>197.89954999999696</v>
      </c>
      <c r="K16" s="244">
        <v>167.19025000000804</v>
      </c>
      <c r="L16" s="244">
        <v>171.08540648115951</v>
      </c>
      <c r="M16" s="244">
        <v>156.68057544871229</v>
      </c>
      <c r="N16" s="244">
        <v>165.68730573340088</v>
      </c>
      <c r="O16" s="244">
        <v>171.99052574203751</v>
      </c>
      <c r="P16" s="244">
        <v>214.31384514211845</v>
      </c>
      <c r="Q16" s="244">
        <v>214.31630657683948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212.04700087471866</v>
      </c>
      <c r="C18" s="244">
        <v>314.19709999999998</v>
      </c>
      <c r="D18" s="244">
        <v>182.39739000000003</v>
      </c>
      <c r="E18" s="244">
        <v>177.99695999999997</v>
      </c>
      <c r="F18" s="244">
        <v>113.19966000000002</v>
      </c>
      <c r="G18" s="244">
        <v>115.36232809795325</v>
      </c>
      <c r="H18" s="244">
        <v>172.45445000000001</v>
      </c>
      <c r="I18" s="244">
        <v>335.10676999999998</v>
      </c>
      <c r="J18" s="244">
        <v>437.30244999999996</v>
      </c>
      <c r="K18" s="244">
        <v>1077.7997599999999</v>
      </c>
      <c r="L18" s="244">
        <v>970.14476909016923</v>
      </c>
      <c r="M18" s="244">
        <v>1210.7560503081752</v>
      </c>
      <c r="N18" s="244">
        <v>1254.705567915802</v>
      </c>
      <c r="O18" s="244">
        <v>1345.8944259400046</v>
      </c>
      <c r="P18" s="244">
        <v>1600.7933485010399</v>
      </c>
      <c r="Q18" s="244">
        <v>2020.4916250379492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21.973760414361777</v>
      </c>
      <c r="C20" s="244">
        <v>28.702129999999897</v>
      </c>
      <c r="D20" s="244">
        <v>19.099359999999933</v>
      </c>
      <c r="E20" s="244">
        <v>18.198329999999942</v>
      </c>
      <c r="F20" s="244">
        <v>18.198100000000068</v>
      </c>
      <c r="G20" s="244">
        <v>17.196852312941701</v>
      </c>
      <c r="H20" s="244">
        <v>18.199349999999868</v>
      </c>
      <c r="I20" s="244">
        <v>14.300489999999968</v>
      </c>
      <c r="J20" s="244">
        <v>5.7000299999999697</v>
      </c>
      <c r="K20" s="244">
        <v>43.000299999999925</v>
      </c>
      <c r="L20" s="244">
        <v>65.921502378915875</v>
      </c>
      <c r="M20" s="244">
        <v>40.126324340630617</v>
      </c>
      <c r="N20" s="244">
        <v>49.679924733938577</v>
      </c>
      <c r="O20" s="244">
        <v>41.080954731737499</v>
      </c>
      <c r="P20" s="244">
        <v>26.75083094929294</v>
      </c>
      <c r="Q20" s="244">
        <v>22.929183921709438</v>
      </c>
    </row>
    <row r="21" spans="1:17" x14ac:dyDescent="0.25">
      <c r="A21" s="245" t="s">
        <v>28</v>
      </c>
      <c r="B21" s="244">
        <v>911.77033195903459</v>
      </c>
      <c r="C21" s="244">
        <v>1070.6999999999998</v>
      </c>
      <c r="D21" s="244">
        <v>1057.1000000000004</v>
      </c>
      <c r="E21" s="244">
        <v>1121.6999999999994</v>
      </c>
      <c r="F21" s="244">
        <v>1069.6999999999989</v>
      </c>
      <c r="G21" s="244">
        <v>1080.8252702866375</v>
      </c>
      <c r="H21" s="244">
        <v>1279.8999800000001</v>
      </c>
      <c r="I21" s="244">
        <v>1219.1038400000002</v>
      </c>
      <c r="J21" s="244">
        <v>1167.8000199999997</v>
      </c>
      <c r="K21" s="244">
        <v>985.10005000000001</v>
      </c>
      <c r="L21" s="244">
        <v>980.10414122523889</v>
      </c>
      <c r="M21" s="244">
        <v>947.66890499680903</v>
      </c>
      <c r="N21" s="244">
        <v>928.72839046497211</v>
      </c>
      <c r="O21" s="244">
        <v>1126.276568762436</v>
      </c>
      <c r="P21" s="244">
        <v>1195.3999073026434</v>
      </c>
      <c r="Q21" s="244">
        <v>1097.7357358119207</v>
      </c>
    </row>
    <row r="22" spans="1:17" x14ac:dyDescent="0.25">
      <c r="A22" s="245" t="s">
        <v>67</v>
      </c>
      <c r="B22" s="244">
        <v>4325.5968698005581</v>
      </c>
      <c r="C22" s="244">
        <v>4123.7891200000004</v>
      </c>
      <c r="D22" s="244">
        <v>4236.2227800000001</v>
      </c>
      <c r="E22" s="244">
        <v>4038.6952699999997</v>
      </c>
      <c r="F22" s="244">
        <v>4429.6005999999998</v>
      </c>
      <c r="G22" s="244">
        <v>4694.4680206000248</v>
      </c>
      <c r="H22" s="244">
        <v>3948.29007</v>
      </c>
      <c r="I22" s="244">
        <v>3800.1114499999999</v>
      </c>
      <c r="J22" s="244">
        <v>4715.4107699999995</v>
      </c>
      <c r="K22" s="244">
        <v>3784.3955599999999</v>
      </c>
      <c r="L22" s="244">
        <v>4356.0737330759275</v>
      </c>
      <c r="M22" s="244">
        <v>3853.7245173707697</v>
      </c>
      <c r="N22" s="244">
        <v>4145.8894567773477</v>
      </c>
      <c r="O22" s="244">
        <v>4660.8384226159187</v>
      </c>
      <c r="P22" s="244">
        <v>4970.858421249678</v>
      </c>
      <c r="Q22" s="244">
        <v>4474.8232112863125</v>
      </c>
    </row>
    <row r="23" spans="1:17" x14ac:dyDescent="0.25">
      <c r="A23" s="245" t="s">
        <v>66</v>
      </c>
      <c r="B23" s="244">
        <v>816.252137814663</v>
      </c>
      <c r="C23" s="244">
        <v>622.19896999999946</v>
      </c>
      <c r="D23" s="244">
        <v>667.19314999999915</v>
      </c>
      <c r="E23" s="244">
        <v>816.40178999999989</v>
      </c>
      <c r="F23" s="244">
        <v>872.99797000000035</v>
      </c>
      <c r="G23" s="244">
        <v>931.70933473039986</v>
      </c>
      <c r="H23" s="244">
        <v>888.10817999999927</v>
      </c>
      <c r="I23" s="244">
        <v>1004.9078900000004</v>
      </c>
      <c r="J23" s="244">
        <v>944.39525999999933</v>
      </c>
      <c r="K23" s="244">
        <v>802.40270999999848</v>
      </c>
      <c r="L23" s="244">
        <v>983.08812850001596</v>
      </c>
      <c r="M23" s="244">
        <v>989.03578308921169</v>
      </c>
      <c r="N23" s="244">
        <v>918.10016160795021</v>
      </c>
      <c r="O23" s="244">
        <v>938.15994225415852</v>
      </c>
      <c r="P23" s="244">
        <v>861.46542015306113</v>
      </c>
      <c r="Q23" s="244">
        <v>987.48570690289307</v>
      </c>
    </row>
    <row r="24" spans="1:17" x14ac:dyDescent="0.25">
      <c r="A24" s="156" t="s">
        <v>184</v>
      </c>
      <c r="B24" s="206">
        <v>546.14995206541323</v>
      </c>
      <c r="C24" s="206">
        <v>541.2310845772754</v>
      </c>
      <c r="D24" s="206">
        <v>590.51901037087134</v>
      </c>
      <c r="E24" s="206">
        <v>642.32806427593982</v>
      </c>
      <c r="F24" s="206">
        <v>630.01675802224156</v>
      </c>
      <c r="G24" s="206">
        <v>666.25765452624421</v>
      </c>
      <c r="H24" s="206">
        <v>823.78468491225863</v>
      </c>
      <c r="I24" s="206">
        <v>1001.9960994562489</v>
      </c>
      <c r="J24" s="206">
        <v>1074.708565180244</v>
      </c>
      <c r="K24" s="206">
        <v>898.26820792269052</v>
      </c>
      <c r="L24" s="206">
        <v>952.31809187889212</v>
      </c>
      <c r="M24" s="206">
        <v>935.72719384916115</v>
      </c>
      <c r="N24" s="206">
        <v>934.51632068474487</v>
      </c>
      <c r="O24" s="206">
        <v>1025.8382089733277</v>
      </c>
      <c r="P24" s="206">
        <v>960.3913995800533</v>
      </c>
      <c r="Q24" s="206">
        <v>1024.0806649616266</v>
      </c>
    </row>
    <row r="25" spans="1:17" x14ac:dyDescent="0.25">
      <c r="A25" s="88" t="s">
        <v>33</v>
      </c>
      <c r="B25" s="87">
        <v>0.6557099543126913</v>
      </c>
      <c r="C25" s="87">
        <v>0.67436590308805799</v>
      </c>
      <c r="D25" s="87">
        <v>0</v>
      </c>
      <c r="E25" s="87">
        <v>0</v>
      </c>
      <c r="F25" s="87">
        <v>3.3226386587526742</v>
      </c>
      <c r="G25" s="87">
        <v>1.7786340088955168</v>
      </c>
      <c r="H25" s="87">
        <v>1.4589111127782208</v>
      </c>
      <c r="I25" s="87">
        <v>0</v>
      </c>
      <c r="J25" s="87">
        <v>0</v>
      </c>
      <c r="K25" s="87">
        <v>1.0047774927207345</v>
      </c>
      <c r="L25" s="87">
        <v>0</v>
      </c>
      <c r="M25" s="87">
        <v>0</v>
      </c>
      <c r="N25" s="87">
        <v>0.37947119421669867</v>
      </c>
      <c r="O25" s="87">
        <v>0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3.1318700554054728</v>
      </c>
      <c r="C28" s="87">
        <v>3.2226420548066854</v>
      </c>
      <c r="D28" s="87">
        <v>2.859810923958209</v>
      </c>
      <c r="E28" s="87">
        <v>2.07115057656301</v>
      </c>
      <c r="F28" s="87">
        <v>3.9055054028189571</v>
      </c>
      <c r="G28" s="87">
        <v>6.4958984168029206</v>
      </c>
      <c r="H28" s="87">
        <v>5.4644101815553299</v>
      </c>
      <c r="I28" s="87">
        <v>7.6095936590739122</v>
      </c>
      <c r="J28" s="87">
        <v>7.1889711336373399</v>
      </c>
      <c r="K28" s="87">
        <v>6.1836778786016868</v>
      </c>
      <c r="L28" s="87">
        <v>8.0011183998489326</v>
      </c>
      <c r="M28" s="87">
        <v>4.7520642511191316</v>
      </c>
      <c r="N28" s="87">
        <v>9.07802830117787</v>
      </c>
      <c r="O28" s="87">
        <v>10.394760308385147</v>
      </c>
      <c r="P28" s="87">
        <v>11.05253532314839</v>
      </c>
      <c r="Q28" s="87">
        <v>13.349938507808865</v>
      </c>
    </row>
    <row r="29" spans="1:17" x14ac:dyDescent="0.25">
      <c r="A29" s="88" t="s">
        <v>29</v>
      </c>
      <c r="B29" s="87">
        <v>68.107220611131652</v>
      </c>
      <c r="C29" s="87">
        <v>89.678433654741482</v>
      </c>
      <c r="D29" s="87">
        <v>61.527415951377066</v>
      </c>
      <c r="E29" s="87">
        <v>59.180639136690367</v>
      </c>
      <c r="F29" s="87">
        <v>58.029630388468135</v>
      </c>
      <c r="G29" s="87">
        <v>65.013622161751684</v>
      </c>
      <c r="H29" s="87">
        <v>59.406333444485206</v>
      </c>
      <c r="I29" s="87">
        <v>52.259429732566232</v>
      </c>
      <c r="J29" s="87">
        <v>29.611532595544372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28</v>
      </c>
      <c r="B30" s="87">
        <v>1.0815557730529886</v>
      </c>
      <c r="C30" s="87">
        <v>0.5266251035413424</v>
      </c>
      <c r="D30" s="87">
        <v>1.7784292124925436</v>
      </c>
      <c r="E30" s="87">
        <v>0.53904819708780016</v>
      </c>
      <c r="F30" s="87">
        <v>0.55104054537261116</v>
      </c>
      <c r="G30" s="87">
        <v>0.56499454394042603</v>
      </c>
      <c r="H30" s="87">
        <v>0.57843162319945596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384.52638675252007</v>
      </c>
      <c r="C31" s="87">
        <v>359.73717041004403</v>
      </c>
      <c r="D31" s="87">
        <v>438.10229151173985</v>
      </c>
      <c r="E31" s="87">
        <v>495.04795965784393</v>
      </c>
      <c r="F31" s="87">
        <v>478.54194283052936</v>
      </c>
      <c r="G31" s="87">
        <v>512.6568993503098</v>
      </c>
      <c r="H31" s="87">
        <v>593.97567964919131</v>
      </c>
      <c r="I31" s="87">
        <v>781.18165801835289</v>
      </c>
      <c r="J31" s="87">
        <v>837.15550203182067</v>
      </c>
      <c r="K31" s="87">
        <v>626.6017006381602</v>
      </c>
      <c r="L31" s="87">
        <v>591.84370876803996</v>
      </c>
      <c r="M31" s="87">
        <v>610.45233626977006</v>
      </c>
      <c r="N31" s="87">
        <v>618.40247455113285</v>
      </c>
      <c r="O31" s="87">
        <v>678.17434360197319</v>
      </c>
      <c r="P31" s="87">
        <v>645.47490688086862</v>
      </c>
      <c r="Q31" s="87">
        <v>720.01708243584108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2.2576255328517756</v>
      </c>
      <c r="L33" s="87">
        <v>2.361954681572247</v>
      </c>
      <c r="M33" s="87">
        <v>2.4333106533763531</v>
      </c>
      <c r="N33" s="87">
        <v>2.3901223011634594</v>
      </c>
      <c r="O33" s="87">
        <v>15.159847446564486</v>
      </c>
      <c r="P33" s="87">
        <v>11.373703350235337</v>
      </c>
      <c r="Q33" s="87">
        <v>6.1430109680343046</v>
      </c>
    </row>
    <row r="34" spans="1:17" x14ac:dyDescent="0.25">
      <c r="A34" s="88" t="s">
        <v>22</v>
      </c>
      <c r="B34" s="87">
        <v>88.64720891899033</v>
      </c>
      <c r="C34" s="87">
        <v>87.391847451053778</v>
      </c>
      <c r="D34" s="87">
        <v>86.251062771303637</v>
      </c>
      <c r="E34" s="87">
        <v>85.489266707754695</v>
      </c>
      <c r="F34" s="87">
        <v>85.666000196299848</v>
      </c>
      <c r="G34" s="87">
        <v>79.747606044543872</v>
      </c>
      <c r="H34" s="87">
        <v>162.90091890104907</v>
      </c>
      <c r="I34" s="87">
        <v>160.94541804625592</v>
      </c>
      <c r="J34" s="87">
        <v>200.75255941924169</v>
      </c>
      <c r="K34" s="87">
        <v>262.22042638035612</v>
      </c>
      <c r="L34" s="87">
        <v>350.11131002943108</v>
      </c>
      <c r="M34" s="87">
        <v>318.08948267489563</v>
      </c>
      <c r="N34" s="87">
        <v>304.26622433705393</v>
      </c>
      <c r="O34" s="87">
        <v>322.10925761640493</v>
      </c>
      <c r="P34" s="87">
        <v>292.49025402580099</v>
      </c>
      <c r="Q34" s="87">
        <v>284.57063304994244</v>
      </c>
    </row>
    <row r="35" spans="1:17" x14ac:dyDescent="0.25">
      <c r="A35" s="156" t="s">
        <v>181</v>
      </c>
      <c r="B35" s="204">
        <v>121.2759470444793</v>
      </c>
      <c r="C35" s="204">
        <v>121.28190604123743</v>
      </c>
      <c r="D35" s="204">
        <v>131.14143176983919</v>
      </c>
      <c r="E35" s="204">
        <v>143.18023476622676</v>
      </c>
      <c r="F35" s="204">
        <v>140.90691655526501</v>
      </c>
      <c r="G35" s="204">
        <v>148.59105164934385</v>
      </c>
      <c r="H35" s="204">
        <v>178.69234406125398</v>
      </c>
      <c r="I35" s="204">
        <v>221.92813106243085</v>
      </c>
      <c r="J35" s="204">
        <v>238.50732263427903</v>
      </c>
      <c r="K35" s="204">
        <v>183.62736787888707</v>
      </c>
      <c r="L35" s="204">
        <v>211.87240448851969</v>
      </c>
      <c r="M35" s="204">
        <v>208.68859343677889</v>
      </c>
      <c r="N35" s="204">
        <v>204.87837893730136</v>
      </c>
      <c r="O35" s="204">
        <v>227.84706634647827</v>
      </c>
      <c r="P35" s="204">
        <v>214.70457494005956</v>
      </c>
      <c r="Q35" s="204">
        <v>228.52422717317953</v>
      </c>
    </row>
    <row r="36" spans="1:17" x14ac:dyDescent="0.25">
      <c r="A36" s="152" t="s">
        <v>190</v>
      </c>
      <c r="B36" s="151">
        <v>65.383407860354637</v>
      </c>
      <c r="C36" s="151">
        <v>67.217672117048153</v>
      </c>
      <c r="D36" s="151">
        <v>71.544774336798241</v>
      </c>
      <c r="E36" s="151">
        <v>75.455338639629517</v>
      </c>
      <c r="F36" s="151">
        <v>72.678588481628779</v>
      </c>
      <c r="G36" s="151">
        <v>79.754567807005458</v>
      </c>
      <c r="H36" s="151">
        <v>111.36946070251996</v>
      </c>
      <c r="I36" s="151">
        <v>114.93171906353113</v>
      </c>
      <c r="J36" s="151">
        <v>114.80313122875278</v>
      </c>
      <c r="K36" s="151">
        <v>141.42480131811087</v>
      </c>
      <c r="L36" s="151">
        <v>75.059799583928722</v>
      </c>
      <c r="M36" s="151">
        <v>69.76360809363257</v>
      </c>
      <c r="N36" s="151">
        <v>84.010397416606054</v>
      </c>
      <c r="O36" s="151">
        <v>82.961957496421348</v>
      </c>
      <c r="P36" s="151">
        <v>69.187671922657302</v>
      </c>
      <c r="Q36" s="151">
        <v>71.357071294100905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7.364639187946846</v>
      </c>
      <c r="C38" s="208">
        <v>0</v>
      </c>
      <c r="D38" s="208">
        <v>2.1021243251265727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23.42042422049936</v>
      </c>
      <c r="L38" s="208">
        <v>22.383140006769956</v>
      </c>
      <c r="M38" s="208">
        <v>29.873889808892653</v>
      </c>
      <c r="N38" s="208">
        <v>33.368296202184283</v>
      </c>
      <c r="O38" s="208">
        <v>37.203003698354621</v>
      </c>
      <c r="P38" s="208">
        <v>41.400500953991212</v>
      </c>
      <c r="Q38" s="208">
        <v>55.374407634293782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58.018768672407788</v>
      </c>
      <c r="C41" s="208">
        <v>67.217672117048153</v>
      </c>
      <c r="D41" s="208">
        <v>69.442650011671674</v>
      </c>
      <c r="E41" s="208">
        <v>75.455338639629517</v>
      </c>
      <c r="F41" s="208">
        <v>72.678588481628779</v>
      </c>
      <c r="G41" s="208">
        <v>79.754567807005458</v>
      </c>
      <c r="H41" s="208">
        <v>111.36946070251996</v>
      </c>
      <c r="I41" s="208">
        <v>114.93171906353113</v>
      </c>
      <c r="J41" s="208">
        <v>114.80313122875278</v>
      </c>
      <c r="K41" s="208">
        <v>118.0043770976115</v>
      </c>
      <c r="L41" s="208">
        <v>52.676659577158766</v>
      </c>
      <c r="M41" s="208">
        <v>39.889718284739914</v>
      </c>
      <c r="N41" s="208">
        <v>50.642101214421778</v>
      </c>
      <c r="O41" s="208">
        <v>45.75895379806672</v>
      </c>
      <c r="P41" s="208">
        <v>27.787170968666096</v>
      </c>
      <c r="Q41" s="208">
        <v>15.982663659807127</v>
      </c>
    </row>
    <row r="42" spans="1:17" x14ac:dyDescent="0.25">
      <c r="A42" s="152" t="s">
        <v>189</v>
      </c>
      <c r="B42" s="151">
        <v>55.892539184124658</v>
      </c>
      <c r="C42" s="151">
        <v>54.064233924189281</v>
      </c>
      <c r="D42" s="151">
        <v>59.596657433040939</v>
      </c>
      <c r="E42" s="151">
        <v>67.724896126597258</v>
      </c>
      <c r="F42" s="151">
        <v>68.22832807363622</v>
      </c>
      <c r="G42" s="151">
        <v>68.83648384233841</v>
      </c>
      <c r="H42" s="151">
        <v>67.322883358734018</v>
      </c>
      <c r="I42" s="151">
        <v>106.99641199889972</v>
      </c>
      <c r="J42" s="151">
        <v>123.70419140552625</v>
      </c>
      <c r="K42" s="151">
        <v>42.202566560776198</v>
      </c>
      <c r="L42" s="151">
        <v>136.81260490459098</v>
      </c>
      <c r="M42" s="151">
        <v>138.92498534314632</v>
      </c>
      <c r="N42" s="151">
        <v>120.86798152069531</v>
      </c>
      <c r="O42" s="151">
        <v>144.88510885005692</v>
      </c>
      <c r="P42" s="151">
        <v>145.51690301740226</v>
      </c>
      <c r="Q42" s="151">
        <v>157.16715587907862</v>
      </c>
    </row>
    <row r="43" spans="1:17" x14ac:dyDescent="0.25">
      <c r="A43" s="156" t="s">
        <v>180</v>
      </c>
      <c r="B43" s="155">
        <v>63.057263057574424</v>
      </c>
      <c r="C43" s="155">
        <v>62.485905100229346</v>
      </c>
      <c r="D43" s="155">
        <v>68.006247298798641</v>
      </c>
      <c r="E43" s="155">
        <v>74.388405455407977</v>
      </c>
      <c r="F43" s="155">
        <v>73.189175894288866</v>
      </c>
      <c r="G43" s="155">
        <v>77.00760658754804</v>
      </c>
      <c r="H43" s="155">
        <v>91.761064339582703</v>
      </c>
      <c r="I43" s="155">
        <v>115.70670568438108</v>
      </c>
      <c r="J43" s="155">
        <v>125.1106042984247</v>
      </c>
      <c r="K43" s="155">
        <v>93.94049176699852</v>
      </c>
      <c r="L43" s="155">
        <v>113.98746404632944</v>
      </c>
      <c r="M43" s="155">
        <v>112.87433199941293</v>
      </c>
      <c r="N43" s="155">
        <v>109.94091605930394</v>
      </c>
      <c r="O43" s="155">
        <v>122.96721070392786</v>
      </c>
      <c r="P43" s="155">
        <v>116.71648956403385</v>
      </c>
      <c r="Q43" s="155">
        <v>124.83628228030517</v>
      </c>
    </row>
    <row r="44" spans="1:17" x14ac:dyDescent="0.25">
      <c r="A44" s="152" t="s">
        <v>193</v>
      </c>
      <c r="B44" s="151">
        <v>22.932225705534968</v>
      </c>
      <c r="C44" s="151">
        <v>23.357584689476568</v>
      </c>
      <c r="D44" s="151">
        <v>24.921738395756872</v>
      </c>
      <c r="E44" s="151">
        <v>26.220105621617858</v>
      </c>
      <c r="F44" s="151">
        <v>25.255207925308465</v>
      </c>
      <c r="G44" s="151">
        <v>27.714052171887964</v>
      </c>
      <c r="H44" s="151">
        <v>38.69996577166021</v>
      </c>
      <c r="I44" s="151">
        <v>39.937821066741328</v>
      </c>
      <c r="J44" s="151">
        <v>39.893137858497546</v>
      </c>
      <c r="K44" s="151">
        <v>49.818236824417973</v>
      </c>
      <c r="L44" s="151">
        <v>26.727083960732006</v>
      </c>
      <c r="M44" s="151">
        <v>25.102364723100624</v>
      </c>
      <c r="N44" s="151">
        <v>30.153612280326392</v>
      </c>
      <c r="O44" s="151">
        <v>29.899691762514209</v>
      </c>
      <c r="P44" s="151">
        <v>25.234090162629236</v>
      </c>
      <c r="Q44" s="151">
        <v>26.390256180042702</v>
      </c>
    </row>
    <row r="45" spans="1:17" x14ac:dyDescent="0.25">
      <c r="A45" s="152" t="s">
        <v>187</v>
      </c>
      <c r="B45" s="151">
        <v>15.489336375770382</v>
      </c>
      <c r="C45" s="151">
        <v>15.298479793211163</v>
      </c>
      <c r="D45" s="151">
        <v>16.816147273077398</v>
      </c>
      <c r="E45" s="151">
        <v>18.317262218064307</v>
      </c>
      <c r="F45" s="151">
        <v>17.861033136019614</v>
      </c>
      <c r="G45" s="151">
        <v>18.952563346868192</v>
      </c>
      <c r="H45" s="151">
        <v>23.387255734940315</v>
      </c>
      <c r="I45" s="151">
        <v>28.608178555330916</v>
      </c>
      <c r="J45" s="151">
        <v>30.692488447098675</v>
      </c>
      <c r="K45" s="151">
        <v>25.520670090667402</v>
      </c>
      <c r="L45" s="151">
        <v>26.957619226751458</v>
      </c>
      <c r="M45" s="151">
        <v>26.538134514274812</v>
      </c>
      <c r="N45" s="151">
        <v>26.51243930127238</v>
      </c>
      <c r="O45" s="151">
        <v>29.206648248353201</v>
      </c>
      <c r="P45" s="151">
        <v>27.343053398178071</v>
      </c>
      <c r="Q45" s="151">
        <v>29.171609298897927</v>
      </c>
    </row>
    <row r="46" spans="1:17" x14ac:dyDescent="0.25">
      <c r="A46" s="150" t="s">
        <v>33</v>
      </c>
      <c r="B46" s="87">
        <v>1.8596563103009833E-2</v>
      </c>
      <c r="C46" s="87">
        <v>1.906167889392596E-2</v>
      </c>
      <c r="D46" s="87">
        <v>0</v>
      </c>
      <c r="E46" s="87">
        <v>0</v>
      </c>
      <c r="F46" s="87">
        <v>9.4197112104288383E-2</v>
      </c>
      <c r="G46" s="87">
        <v>5.0595551879184741E-2</v>
      </c>
      <c r="H46" s="87">
        <v>4.1418501598781798E-2</v>
      </c>
      <c r="I46" s="87">
        <v>0</v>
      </c>
      <c r="J46" s="87">
        <v>0</v>
      </c>
      <c r="K46" s="87">
        <v>2.8546702065248564E-2</v>
      </c>
      <c r="L46" s="87">
        <v>0</v>
      </c>
      <c r="M46" s="87">
        <v>0</v>
      </c>
      <c r="N46" s="87">
        <v>1.0765683574022356E-2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8.882283810503333E-2</v>
      </c>
      <c r="C49" s="87">
        <v>9.1091450142260832E-2</v>
      </c>
      <c r="D49" s="87">
        <v>8.1438532588872459E-2</v>
      </c>
      <c r="E49" s="87">
        <v>5.9062977805219852E-2</v>
      </c>
      <c r="F49" s="87">
        <v>0.11072143800052769</v>
      </c>
      <c r="G49" s="87">
        <v>0.18478425786615649</v>
      </c>
      <c r="H49" s="87">
        <v>0.15513466163826273</v>
      </c>
      <c r="I49" s="87">
        <v>0.2172629357044773</v>
      </c>
      <c r="J49" s="87">
        <v>0.20530906760632739</v>
      </c>
      <c r="K49" s="87">
        <v>0.17568427970049427</v>
      </c>
      <c r="L49" s="87">
        <v>0.22649060755081507</v>
      </c>
      <c r="M49" s="87">
        <v>0.13477317015647738</v>
      </c>
      <c r="N49" s="87">
        <v>0.25754571534273296</v>
      </c>
      <c r="O49" s="87">
        <v>0.29594930789017049</v>
      </c>
      <c r="P49" s="87">
        <v>0.31467385449124308</v>
      </c>
      <c r="Q49" s="87">
        <v>0.3802817528331186</v>
      </c>
    </row>
    <row r="50" spans="1:17" x14ac:dyDescent="0.25">
      <c r="A50" s="150" t="s">
        <v>29</v>
      </c>
      <c r="B50" s="87">
        <v>1.9315860885368465</v>
      </c>
      <c r="C50" s="87">
        <v>2.5348575576094987</v>
      </c>
      <c r="D50" s="87">
        <v>1.7521097031583039</v>
      </c>
      <c r="E50" s="87">
        <v>1.6876536237309807</v>
      </c>
      <c r="F50" s="87">
        <v>1.6451453680265615</v>
      </c>
      <c r="G50" s="87">
        <v>1.849396827277161</v>
      </c>
      <c r="H50" s="87">
        <v>1.6865464216408625</v>
      </c>
      <c r="I50" s="87">
        <v>1.4920687793099603</v>
      </c>
      <c r="J50" s="87">
        <v>0.84567263306141172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3.0673958890996333E-2</v>
      </c>
      <c r="C51" s="87">
        <v>1.4885626000985308E-2</v>
      </c>
      <c r="D51" s="87">
        <v>5.0644140200050813E-2</v>
      </c>
      <c r="E51" s="87">
        <v>1.5372031401683084E-2</v>
      </c>
      <c r="F51" s="87">
        <v>1.5622050230992501E-2</v>
      </c>
      <c r="G51" s="87">
        <v>1.6072002793393825E-2</v>
      </c>
      <c r="H51" s="87">
        <v>1.6421679772285591E-2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10.90553707318827</v>
      </c>
      <c r="C52" s="87">
        <v>10.168358745845921</v>
      </c>
      <c r="D52" s="87">
        <v>12.475792523778694</v>
      </c>
      <c r="E52" s="87">
        <v>14.11727712347772</v>
      </c>
      <c r="F52" s="87">
        <v>13.566708169323874</v>
      </c>
      <c r="G52" s="87">
        <v>14.583190593216727</v>
      </c>
      <c r="H52" s="87">
        <v>16.862975695852128</v>
      </c>
      <c r="I52" s="87">
        <v>22.303664025105604</v>
      </c>
      <c r="J52" s="87">
        <v>23.908235597087128</v>
      </c>
      <c r="K52" s="87">
        <v>17.802361409649166</v>
      </c>
      <c r="L52" s="87">
        <v>16.753538002453638</v>
      </c>
      <c r="M52" s="87">
        <v>17.313022770920952</v>
      </c>
      <c r="N52" s="87">
        <v>17.544218016738569</v>
      </c>
      <c r="O52" s="87">
        <v>19.308307422535904</v>
      </c>
      <c r="P52" s="87">
        <v>18.377147956286422</v>
      </c>
      <c r="Q52" s="87">
        <v>20.510158756036844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6.4141328730111358E-2</v>
      </c>
      <c r="L54" s="87">
        <v>6.6860721726963668E-2</v>
      </c>
      <c r="M54" s="87">
        <v>6.9011059910191186E-2</v>
      </c>
      <c r="N54" s="87">
        <v>6.7808310063308674E-2</v>
      </c>
      <c r="O54" s="87">
        <v>0.43161614375197743</v>
      </c>
      <c r="P54" s="87">
        <v>0.32381774574044364</v>
      </c>
      <c r="Q54" s="87">
        <v>0.17498769580329565</v>
      </c>
    </row>
    <row r="55" spans="1:17" x14ac:dyDescent="0.25">
      <c r="A55" s="150" t="s">
        <v>22</v>
      </c>
      <c r="B55" s="87">
        <v>2.5141198539462266</v>
      </c>
      <c r="C55" s="87">
        <v>2.4702247347185704</v>
      </c>
      <c r="D55" s="87">
        <v>2.456162373351475</v>
      </c>
      <c r="E55" s="87">
        <v>2.4378964616487053</v>
      </c>
      <c r="F55" s="87">
        <v>2.4286389983333692</v>
      </c>
      <c r="G55" s="87">
        <v>2.2685241138355678</v>
      </c>
      <c r="H55" s="87">
        <v>4.6247587744379928</v>
      </c>
      <c r="I55" s="87">
        <v>4.595182815210876</v>
      </c>
      <c r="J55" s="87">
        <v>5.7332711493438069</v>
      </c>
      <c r="K55" s="87">
        <v>7.44993637052238</v>
      </c>
      <c r="L55" s="87">
        <v>9.9107298950200402</v>
      </c>
      <c r="M55" s="87">
        <v>9.02132751328719</v>
      </c>
      <c r="N55" s="87">
        <v>8.6321015755537474</v>
      </c>
      <c r="O55" s="87">
        <v>9.1707753741751503</v>
      </c>
      <c r="P55" s="87">
        <v>8.3274138416599612</v>
      </c>
      <c r="Q55" s="87">
        <v>8.1061810942246666</v>
      </c>
    </row>
    <row r="56" spans="1:17" x14ac:dyDescent="0.25">
      <c r="A56" s="152" t="s">
        <v>186</v>
      </c>
      <c r="B56" s="151">
        <v>24.635700976269071</v>
      </c>
      <c r="C56" s="151">
        <v>23.82984061754161</v>
      </c>
      <c r="D56" s="151">
        <v>26.268361629964378</v>
      </c>
      <c r="E56" s="151">
        <v>29.851037615725815</v>
      </c>
      <c r="F56" s="151">
        <v>30.07293483296078</v>
      </c>
      <c r="G56" s="151">
        <v>30.340991068791876</v>
      </c>
      <c r="H56" s="151">
        <v>29.673842832982171</v>
      </c>
      <c r="I56" s="151">
        <v>47.160706062308833</v>
      </c>
      <c r="J56" s="151">
        <v>54.524977992828475</v>
      </c>
      <c r="K56" s="151">
        <v>18.601584851913138</v>
      </c>
      <c r="L56" s="151">
        <v>60.302760858845971</v>
      </c>
      <c r="M56" s="151">
        <v>61.233832762037494</v>
      </c>
      <c r="N56" s="151">
        <v>53.274864477705172</v>
      </c>
      <c r="O56" s="151">
        <v>63.860870693060441</v>
      </c>
      <c r="P56" s="151">
        <v>64.139346003226549</v>
      </c>
      <c r="Q56" s="151">
        <v>69.274416801364538</v>
      </c>
    </row>
    <row r="57" spans="1:17" x14ac:dyDescent="0.25">
      <c r="A57" s="243" t="s">
        <v>179</v>
      </c>
      <c r="B57" s="242">
        <v>14.861116295084097</v>
      </c>
      <c r="C57" s="242">
        <v>14.827822434588693</v>
      </c>
      <c r="D57" s="242">
        <v>16.02695121564663</v>
      </c>
      <c r="E57" s="242">
        <v>17.403608123349379</v>
      </c>
      <c r="F57" s="242">
        <v>17.086193363941984</v>
      </c>
      <c r="G57" s="242">
        <v>18.098978006555736</v>
      </c>
      <c r="H57" s="242">
        <v>22.167796179001709</v>
      </c>
      <c r="I57" s="242">
        <v>26.922776040282848</v>
      </c>
      <c r="J57" s="242">
        <v>28.707218458315857</v>
      </c>
      <c r="K57" s="242">
        <v>23.742010810204064</v>
      </c>
      <c r="L57" s="242">
        <v>25.048865752284563</v>
      </c>
      <c r="M57" s="242">
        <v>24.650770339316534</v>
      </c>
      <c r="N57" s="242">
        <v>24.649484017297826</v>
      </c>
      <c r="O57" s="242">
        <v>27.141514565230064</v>
      </c>
      <c r="P57" s="242">
        <v>25.412342524365673</v>
      </c>
      <c r="Q57" s="242">
        <v>27.114010658102703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739.84124134705519</v>
      </c>
      <c r="C60" s="96">
        <v>734.12653662123557</v>
      </c>
      <c r="D60" s="96">
        <v>687.85648240122975</v>
      </c>
      <c r="E60" s="96">
        <v>665.08718983050642</v>
      </c>
      <c r="F60" s="96">
        <v>662.29477834813838</v>
      </c>
      <c r="G60" s="96">
        <v>702.73577197011593</v>
      </c>
      <c r="H60" s="96">
        <v>509.84435642228209</v>
      </c>
      <c r="I60" s="96">
        <v>374.13599163489675</v>
      </c>
      <c r="J60" s="96">
        <v>231.24443670318072</v>
      </c>
      <c r="K60" s="96">
        <v>359.24578407540054</v>
      </c>
      <c r="L60" s="96">
        <v>380.63675486365958</v>
      </c>
      <c r="M60" s="96">
        <v>341.19422238398408</v>
      </c>
      <c r="N60" s="96">
        <v>284.75861761644722</v>
      </c>
      <c r="O60" s="96">
        <v>291.32010076530293</v>
      </c>
      <c r="P60" s="96">
        <v>316.55591878209407</v>
      </c>
      <c r="Q60" s="96">
        <v>314.09127449056399</v>
      </c>
    </row>
    <row r="61" spans="1:17" x14ac:dyDescent="0.25">
      <c r="A61" s="132" t="s">
        <v>83</v>
      </c>
      <c r="B61" s="160">
        <v>6.6851493533674802</v>
      </c>
      <c r="C61" s="160">
        <v>6.6288885844730583</v>
      </c>
      <c r="D61" s="160">
        <v>6.2049063722429763</v>
      </c>
      <c r="E61" s="160">
        <v>5.9725163637558678</v>
      </c>
      <c r="F61" s="160">
        <v>5.9391437036842207</v>
      </c>
      <c r="G61" s="160">
        <v>6.3290972628931526</v>
      </c>
      <c r="H61" s="160">
        <v>4.6579410306246469</v>
      </c>
      <c r="I61" s="160">
        <v>3.3561433365754696</v>
      </c>
      <c r="J61" s="160">
        <v>2.0606342529492183</v>
      </c>
      <c r="K61" s="160">
        <v>3.3866476847223379</v>
      </c>
      <c r="L61" s="160">
        <v>3.3379761176212264</v>
      </c>
      <c r="M61" s="160">
        <v>2.9869435031131775</v>
      </c>
      <c r="N61" s="160">
        <v>2.5309358014177343</v>
      </c>
      <c r="O61" s="160">
        <v>2.5681837697409278</v>
      </c>
      <c r="P61" s="160">
        <v>2.7747017783980534</v>
      </c>
      <c r="Q61" s="160">
        <v>2.7562673023930717</v>
      </c>
    </row>
    <row r="62" spans="1:17" x14ac:dyDescent="0.25">
      <c r="A62" s="76" t="s">
        <v>82</v>
      </c>
      <c r="B62" s="159">
        <v>3.2328243888133033</v>
      </c>
      <c r="C62" s="159">
        <v>3.2056176390159097</v>
      </c>
      <c r="D62" s="159">
        <v>3.0005870609885115</v>
      </c>
      <c r="E62" s="159">
        <v>2.8882072101516374</v>
      </c>
      <c r="F62" s="159">
        <v>2.8720687600293755</v>
      </c>
      <c r="G62" s="159">
        <v>3.060643660914748</v>
      </c>
      <c r="H62" s="159">
        <v>2.2525009643759533</v>
      </c>
      <c r="I62" s="159">
        <v>1.622973767275536</v>
      </c>
      <c r="J62" s="159">
        <v>0.99648763508965787</v>
      </c>
      <c r="K62" s="159">
        <v>1.637725150594201</v>
      </c>
      <c r="L62" s="159">
        <v>1.6141884095508647</v>
      </c>
      <c r="M62" s="159">
        <v>1.4444350147551479</v>
      </c>
      <c r="N62" s="159">
        <v>1.2239174553703096</v>
      </c>
      <c r="O62" s="159">
        <v>1.2419299385720959</v>
      </c>
      <c r="P62" s="159">
        <v>1.3417985308541227</v>
      </c>
      <c r="Q62" s="159">
        <v>1.3328839321707171</v>
      </c>
    </row>
    <row r="63" spans="1:17" x14ac:dyDescent="0.25">
      <c r="A63" s="76" t="s">
        <v>81</v>
      </c>
      <c r="B63" s="159">
        <v>10.548665630646502</v>
      </c>
      <c r="C63" s="159">
        <v>10.459890345634898</v>
      </c>
      <c r="D63" s="159">
        <v>9.7908781285923521</v>
      </c>
      <c r="E63" s="159">
        <v>9.4241840779652275</v>
      </c>
      <c r="F63" s="159">
        <v>9.3715245166461241</v>
      </c>
      <c r="G63" s="159">
        <v>9.9868420645635005</v>
      </c>
      <c r="H63" s="159">
        <v>7.3498825324789152</v>
      </c>
      <c r="I63" s="159">
        <v>5.2957431456970552</v>
      </c>
      <c r="J63" s="159">
        <v>3.251526715774705</v>
      </c>
      <c r="K63" s="159">
        <v>5.3438767253485038</v>
      </c>
      <c r="L63" s="159">
        <v>5.2670766330946837</v>
      </c>
      <c r="M63" s="159">
        <v>4.7131734246298205</v>
      </c>
      <c r="N63" s="159">
        <v>3.9936273807165663</v>
      </c>
      <c r="O63" s="159">
        <v>4.052401888583673</v>
      </c>
      <c r="P63" s="159">
        <v>4.3782718587038785</v>
      </c>
      <c r="Q63" s="159">
        <v>4.34918363446626</v>
      </c>
    </row>
    <row r="64" spans="1:17" x14ac:dyDescent="0.25">
      <c r="A64" s="76" t="s">
        <v>80</v>
      </c>
      <c r="B64" s="159">
        <v>13.912733667368357</v>
      </c>
      <c r="C64" s="159">
        <v>13.795647114447116</v>
      </c>
      <c r="D64" s="159">
        <v>12.913280650115633</v>
      </c>
      <c r="E64" s="159">
        <v>12.429644440341203</v>
      </c>
      <c r="F64" s="159">
        <v>12.360191252864615</v>
      </c>
      <c r="G64" s="159">
        <v>13.171739316362004</v>
      </c>
      <c r="H64" s="159">
        <v>9.6938287496515265</v>
      </c>
      <c r="I64" s="159">
        <v>6.9846051184730822</v>
      </c>
      <c r="J64" s="159">
        <v>4.2884689678171073</v>
      </c>
      <c r="K64" s="159">
        <v>7.0480889464372671</v>
      </c>
      <c r="L64" s="159">
        <v>6.9467965871408932</v>
      </c>
      <c r="M64" s="159">
        <v>6.2162484698052083</v>
      </c>
      <c r="N64" s="159">
        <v>5.2672324690240657</v>
      </c>
      <c r="O64" s="159">
        <v>5.3447507166410952</v>
      </c>
      <c r="P64" s="159">
        <v>5.7745436651732831</v>
      </c>
      <c r="Q64" s="159">
        <v>5.7361789344248804</v>
      </c>
    </row>
    <row r="65" spans="1:17" x14ac:dyDescent="0.25">
      <c r="A65" s="129" t="s">
        <v>79</v>
      </c>
      <c r="B65" s="158">
        <v>29.24785928523146</v>
      </c>
      <c r="C65" s="158">
        <v>28.808311876732496</v>
      </c>
      <c r="D65" s="158">
        <v>27.261586586896218</v>
      </c>
      <c r="E65" s="158">
        <v>26.470641266424295</v>
      </c>
      <c r="F65" s="158">
        <v>25.974932522304726</v>
      </c>
      <c r="G65" s="158">
        <v>27.212102997124994</v>
      </c>
      <c r="H65" s="158">
        <v>20.277558980707706</v>
      </c>
      <c r="I65" s="158">
        <v>14.697783789189938</v>
      </c>
      <c r="J65" s="158">
        <v>9.0824837910517182</v>
      </c>
      <c r="K65" s="158">
        <v>14.746891953431287</v>
      </c>
      <c r="L65" s="158">
        <v>14.695768502810854</v>
      </c>
      <c r="M65" s="158">
        <v>13.294486122148573</v>
      </c>
      <c r="N65" s="158">
        <v>11.129155491725168</v>
      </c>
      <c r="O65" s="158">
        <v>11.319122233688375</v>
      </c>
      <c r="P65" s="158">
        <v>12.258024730687358</v>
      </c>
      <c r="Q65" s="158">
        <v>12.212372678343071</v>
      </c>
    </row>
    <row r="66" spans="1:17" x14ac:dyDescent="0.25">
      <c r="A66" s="92" t="s">
        <v>125</v>
      </c>
      <c r="B66" s="91">
        <v>2.1045553382507083</v>
      </c>
      <c r="C66" s="91">
        <v>2.5926755785717321</v>
      </c>
      <c r="D66" s="91">
        <v>1.6530828719003106</v>
      </c>
      <c r="E66" s="91">
        <v>0.98943462088676915</v>
      </c>
      <c r="F66" s="91">
        <v>1.8935447738288789</v>
      </c>
      <c r="G66" s="91">
        <v>3.242664483434321</v>
      </c>
      <c r="H66" s="91">
        <v>1.7309538568392804</v>
      </c>
      <c r="I66" s="91">
        <v>1.0186502777965973</v>
      </c>
      <c r="J66" s="91">
        <v>0.47319660131617719</v>
      </c>
      <c r="K66" s="91">
        <v>1.2488635525824534</v>
      </c>
      <c r="L66" s="91">
        <v>0.81032192944073489</v>
      </c>
      <c r="M66" s="91">
        <v>0.34803240370907212</v>
      </c>
      <c r="N66" s="91">
        <v>0.64981506685950807</v>
      </c>
      <c r="O66" s="91">
        <v>0.59091165256746614</v>
      </c>
      <c r="P66" s="91">
        <v>0.56340268962274287</v>
      </c>
      <c r="Q66" s="91">
        <v>0.46606048832889596</v>
      </c>
    </row>
    <row r="67" spans="1:17" x14ac:dyDescent="0.25">
      <c r="A67" s="92" t="s">
        <v>26</v>
      </c>
      <c r="B67" s="91">
        <v>13.380396525457076</v>
      </c>
      <c r="C67" s="91">
        <v>13.267790006613144</v>
      </c>
      <c r="D67" s="91">
        <v>12.419185163323991</v>
      </c>
      <c r="E67" s="91">
        <v>11.954054124696475</v>
      </c>
      <c r="F67" s="91">
        <v>11.88725839564624</v>
      </c>
      <c r="G67" s="91">
        <v>12.667754533118542</v>
      </c>
      <c r="H67" s="91">
        <v>9.3229178119347811</v>
      </c>
      <c r="I67" s="91">
        <v>6.7173560777710621</v>
      </c>
      <c r="J67" s="91">
        <v>4.1243810633057558</v>
      </c>
      <c r="K67" s="91">
        <v>6.7784108504292204</v>
      </c>
      <c r="L67" s="91">
        <v>6.6809941985484036</v>
      </c>
      <c r="M67" s="91">
        <v>5.9783987399862646</v>
      </c>
      <c r="N67" s="91">
        <v>5.0656945437406184</v>
      </c>
      <c r="O67" s="91">
        <v>5.1402467428894587</v>
      </c>
      <c r="P67" s="91">
        <v>5.5535947025858521</v>
      </c>
      <c r="Q67" s="91">
        <v>5.5166979055739152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13.762907421523675</v>
      </c>
      <c r="C69" s="157">
        <v>12.94784629154762</v>
      </c>
      <c r="D69" s="157">
        <v>13.189318551671917</v>
      </c>
      <c r="E69" s="157">
        <v>13.527152520841049</v>
      </c>
      <c r="F69" s="157">
        <v>12.194129352829608</v>
      </c>
      <c r="G69" s="157">
        <v>11.301683980572131</v>
      </c>
      <c r="H69" s="157">
        <v>9.2236873119336451</v>
      </c>
      <c r="I69" s="157">
        <v>6.9617774336222773</v>
      </c>
      <c r="J69" s="157">
        <v>4.4849061264297845</v>
      </c>
      <c r="K69" s="157">
        <v>6.7196175504196125</v>
      </c>
      <c r="L69" s="157">
        <v>7.2044523748217157</v>
      </c>
      <c r="M69" s="157">
        <v>6.9680549784532362</v>
      </c>
      <c r="N69" s="157">
        <v>5.4136458811250421</v>
      </c>
      <c r="O69" s="157">
        <v>5.5879638382314507</v>
      </c>
      <c r="P69" s="157">
        <v>6.1410273384787635</v>
      </c>
      <c r="Q69" s="157">
        <v>6.2296142844402596</v>
      </c>
    </row>
    <row r="70" spans="1:17" x14ac:dyDescent="0.25">
      <c r="A70" s="156" t="s">
        <v>183</v>
      </c>
      <c r="B70" s="204">
        <v>46.834914210273993</v>
      </c>
      <c r="C70" s="204">
        <v>46.43872626224681</v>
      </c>
      <c r="D70" s="204">
        <v>43.474217617331377</v>
      </c>
      <c r="E70" s="204">
        <v>41.851313531812728</v>
      </c>
      <c r="F70" s="204">
        <v>41.608500196141883</v>
      </c>
      <c r="G70" s="204">
        <v>44.329709388492105</v>
      </c>
      <c r="H70" s="204">
        <v>32.630815212539495</v>
      </c>
      <c r="I70" s="204">
        <v>23.510496186891405</v>
      </c>
      <c r="J70" s="204">
        <v>14.436076314780586</v>
      </c>
      <c r="K70" s="204">
        <v>23.724023126769247</v>
      </c>
      <c r="L70" s="204">
        <v>23.378502219080993</v>
      </c>
      <c r="M70" s="204">
        <v>20.92637780252565</v>
      </c>
      <c r="N70" s="204">
        <v>17.725060819977077</v>
      </c>
      <c r="O70" s="204">
        <v>17.985302412718365</v>
      </c>
      <c r="P70" s="204">
        <v>19.429722697786673</v>
      </c>
      <c r="Q70" s="204">
        <v>19.299189338397952</v>
      </c>
    </row>
    <row r="71" spans="1:17" x14ac:dyDescent="0.25">
      <c r="A71" s="152" t="s">
        <v>192</v>
      </c>
      <c r="B71" s="151">
        <v>42.731326989196681</v>
      </c>
      <c r="C71" s="151">
        <v>42.36967394234815</v>
      </c>
      <c r="D71" s="151">
        <v>39.665420962056736</v>
      </c>
      <c r="E71" s="151">
        <v>38.185166295231085</v>
      </c>
      <c r="F71" s="151">
        <v>37.962838309126056</v>
      </c>
      <c r="G71" s="151">
        <v>40.444679858690954</v>
      </c>
      <c r="H71" s="151">
        <v>29.771602010343098</v>
      </c>
      <c r="I71" s="151">
        <v>21.450373640618377</v>
      </c>
      <c r="J71" s="151">
        <v>13.17118424719243</v>
      </c>
      <c r="K71" s="151">
        <v>21.645175904856817</v>
      </c>
      <c r="L71" s="151">
        <v>21.329531370938032</v>
      </c>
      <c r="M71" s="151">
        <v>19.092883509196081</v>
      </c>
      <c r="N71" s="151">
        <v>16.171480598641672</v>
      </c>
      <c r="O71" s="151">
        <v>16.408858037009932</v>
      </c>
      <c r="P71" s="151">
        <v>17.726510075558686</v>
      </c>
      <c r="Q71" s="151">
        <v>17.60729246637429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0.34522407578052322</v>
      </c>
      <c r="C75" s="87">
        <v>0.37619121568253783</v>
      </c>
      <c r="D75" s="87">
        <v>0.25724569876666953</v>
      </c>
      <c r="E75" s="87">
        <v>0.15909110625666803</v>
      </c>
      <c r="F75" s="87">
        <v>0.30731651844269359</v>
      </c>
      <c r="G75" s="87">
        <v>0.50606398153328913</v>
      </c>
      <c r="H75" s="87">
        <v>0.27139366870251586</v>
      </c>
      <c r="I75" s="87">
        <v>0.20693513891450657</v>
      </c>
      <c r="J75" s="87">
        <v>0.11214293023545417</v>
      </c>
      <c r="K75" s="87">
        <v>0.21152005081887321</v>
      </c>
      <c r="L75" s="87">
        <v>0.28450708947166065</v>
      </c>
      <c r="M75" s="87">
        <v>0.14748042942802717</v>
      </c>
      <c r="N75" s="87">
        <v>0.23395971329641668</v>
      </c>
      <c r="O75" s="87">
        <v>0.24771100716020897</v>
      </c>
      <c r="P75" s="87">
        <v>0.29842298458771027</v>
      </c>
      <c r="Q75" s="87">
        <v>0.32051655583400473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42.38610291341616</v>
      </c>
      <c r="C78" s="87">
        <v>41.993482726665611</v>
      </c>
      <c r="D78" s="87">
        <v>39.408175263290069</v>
      </c>
      <c r="E78" s="87">
        <v>38.026075188974417</v>
      </c>
      <c r="F78" s="87">
        <v>37.655521790683359</v>
      </c>
      <c r="G78" s="87">
        <v>39.938615877157666</v>
      </c>
      <c r="H78" s="87">
        <v>29.500208341640583</v>
      </c>
      <c r="I78" s="87">
        <v>21.243438501703871</v>
      </c>
      <c r="J78" s="87">
        <v>13.059041316956977</v>
      </c>
      <c r="K78" s="87">
        <v>21.433655854037944</v>
      </c>
      <c r="L78" s="87">
        <v>21.045024281466372</v>
      </c>
      <c r="M78" s="87">
        <v>18.945403079768056</v>
      </c>
      <c r="N78" s="87">
        <v>15.937520885345254</v>
      </c>
      <c r="O78" s="87">
        <v>16.161147029849722</v>
      </c>
      <c r="P78" s="87">
        <v>17.428087090970976</v>
      </c>
      <c r="Q78" s="87">
        <v>17.286775910540285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4.1035872210773157</v>
      </c>
      <c r="C82" s="151">
        <v>4.0690523198986588</v>
      </c>
      <c r="D82" s="151">
        <v>3.8087966552746431</v>
      </c>
      <c r="E82" s="151">
        <v>3.6661472365816414</v>
      </c>
      <c r="F82" s="151">
        <v>3.6456618870158293</v>
      </c>
      <c r="G82" s="151">
        <v>3.8850295298011508</v>
      </c>
      <c r="H82" s="151">
        <v>2.8592132021963947</v>
      </c>
      <c r="I82" s="151">
        <v>2.060122546273027</v>
      </c>
      <c r="J82" s="151">
        <v>1.2648920675881554</v>
      </c>
      <c r="K82" s="151">
        <v>2.0788472219124308</v>
      </c>
      <c r="L82" s="151">
        <v>2.0489708481429614</v>
      </c>
      <c r="M82" s="151">
        <v>1.8334942933295686</v>
      </c>
      <c r="N82" s="151">
        <v>1.5535802213354049</v>
      </c>
      <c r="O82" s="151">
        <v>1.5764443757084328</v>
      </c>
      <c r="P82" s="151">
        <v>1.703212622227986</v>
      </c>
      <c r="Q82" s="151">
        <v>1.6918968720236616</v>
      </c>
    </row>
    <row r="83" spans="1:17" x14ac:dyDescent="0.25">
      <c r="A83" s="156" t="s">
        <v>181</v>
      </c>
      <c r="B83" s="204">
        <v>466.88566328315858</v>
      </c>
      <c r="C83" s="204">
        <v>464.01875932174289</v>
      </c>
      <c r="D83" s="204">
        <v>434.51064487445808</v>
      </c>
      <c r="E83" s="204">
        <v>420.51094562916103</v>
      </c>
      <c r="F83" s="204">
        <v>419.16692819975424</v>
      </c>
      <c r="G83" s="204">
        <v>444.68917317286457</v>
      </c>
      <c r="H83" s="204">
        <v>321.33171667251042</v>
      </c>
      <c r="I83" s="204">
        <v>236.76047355789061</v>
      </c>
      <c r="J83" s="204">
        <v>146.51689266537704</v>
      </c>
      <c r="K83" s="204">
        <v>224.16412596597607</v>
      </c>
      <c r="L83" s="204">
        <v>241.62715318895312</v>
      </c>
      <c r="M83" s="204">
        <v>216.40705076658983</v>
      </c>
      <c r="N83" s="204">
        <v>180.03030099495737</v>
      </c>
      <c r="O83" s="204">
        <v>184.50648759995062</v>
      </c>
      <c r="P83" s="204">
        <v>200.62686760140991</v>
      </c>
      <c r="Q83" s="204">
        <v>198.80898199175641</v>
      </c>
    </row>
    <row r="84" spans="1:17" x14ac:dyDescent="0.25">
      <c r="A84" s="152" t="s">
        <v>190</v>
      </c>
      <c r="B84" s="151">
        <v>251.71170780797118</v>
      </c>
      <c r="C84" s="151">
        <v>257.17159169351527</v>
      </c>
      <c r="D84" s="151">
        <v>237.04915841577221</v>
      </c>
      <c r="E84" s="151">
        <v>221.60737378259688</v>
      </c>
      <c r="F84" s="151">
        <v>216.20273457470719</v>
      </c>
      <c r="G84" s="151">
        <v>238.6818884528235</v>
      </c>
      <c r="H84" s="151">
        <v>200.26901645078402</v>
      </c>
      <c r="I84" s="151">
        <v>122.61306442782251</v>
      </c>
      <c r="J84" s="151">
        <v>70.524451283555081</v>
      </c>
      <c r="K84" s="151">
        <v>172.64510918816688</v>
      </c>
      <c r="L84" s="151">
        <v>85.600981100777531</v>
      </c>
      <c r="M84" s="151">
        <v>72.343851811684573</v>
      </c>
      <c r="N84" s="151">
        <v>73.821440857095439</v>
      </c>
      <c r="O84" s="151">
        <v>67.181112434444515</v>
      </c>
      <c r="P84" s="151">
        <v>64.651188258806201</v>
      </c>
      <c r="Q84" s="151">
        <v>62.078436397654556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28.352237487328125</v>
      </c>
      <c r="C86" s="208">
        <v>0</v>
      </c>
      <c r="D86" s="208">
        <v>6.9649643426197585</v>
      </c>
      <c r="E86" s="208">
        <v>0</v>
      </c>
      <c r="F86" s="208">
        <v>0</v>
      </c>
      <c r="G86" s="208">
        <v>0</v>
      </c>
      <c r="H86" s="208">
        <v>0</v>
      </c>
      <c r="I86" s="208">
        <v>0</v>
      </c>
      <c r="J86" s="208">
        <v>0</v>
      </c>
      <c r="K86" s="208">
        <v>28.59061253115226</v>
      </c>
      <c r="L86" s="208">
        <v>25.526563557542683</v>
      </c>
      <c r="M86" s="208">
        <v>30.978791327313523</v>
      </c>
      <c r="N86" s="208">
        <v>29.321319507348008</v>
      </c>
      <c r="O86" s="208">
        <v>30.126328377268926</v>
      </c>
      <c r="P86" s="208">
        <v>38.685961050654342</v>
      </c>
      <c r="Q86" s="208">
        <v>48.174015273346654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0</v>
      </c>
      <c r="G87" s="208">
        <v>0</v>
      </c>
      <c r="H87" s="208">
        <v>0</v>
      </c>
      <c r="I87" s="208">
        <v>0</v>
      </c>
      <c r="J87" s="208">
        <v>0</v>
      </c>
      <c r="K87" s="208">
        <v>0</v>
      </c>
      <c r="L87" s="208">
        <v>0</v>
      </c>
      <c r="M87" s="208">
        <v>0</v>
      </c>
      <c r="N87" s="208">
        <v>0</v>
      </c>
      <c r="O87" s="208">
        <v>0</v>
      </c>
      <c r="P87" s="208">
        <v>0</v>
      </c>
      <c r="Q87" s="208">
        <v>0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223.35947032064306</v>
      </c>
      <c r="C89" s="208">
        <v>257.17159169351527</v>
      </c>
      <c r="D89" s="208">
        <v>230.08419407315245</v>
      </c>
      <c r="E89" s="208">
        <v>221.60737378259688</v>
      </c>
      <c r="F89" s="208">
        <v>216.20273457470719</v>
      </c>
      <c r="G89" s="208">
        <v>238.6818884528235</v>
      </c>
      <c r="H89" s="208">
        <v>200.26901645078402</v>
      </c>
      <c r="I89" s="208">
        <v>122.61306442782251</v>
      </c>
      <c r="J89" s="208">
        <v>70.524451283555081</v>
      </c>
      <c r="K89" s="208">
        <v>144.05449665701462</v>
      </c>
      <c r="L89" s="208">
        <v>60.074417543234851</v>
      </c>
      <c r="M89" s="208">
        <v>41.365060484371043</v>
      </c>
      <c r="N89" s="208">
        <v>44.500121349747431</v>
      </c>
      <c r="O89" s="208">
        <v>37.054784057175588</v>
      </c>
      <c r="P89" s="208">
        <v>25.965227208151866</v>
      </c>
      <c r="Q89" s="208">
        <v>13.904421124307902</v>
      </c>
    </row>
    <row r="90" spans="1:17" x14ac:dyDescent="0.25">
      <c r="A90" s="152" t="s">
        <v>189</v>
      </c>
      <c r="B90" s="151">
        <v>215.17395547518743</v>
      </c>
      <c r="C90" s="151">
        <v>206.84716762822762</v>
      </c>
      <c r="D90" s="151">
        <v>197.46148645868584</v>
      </c>
      <c r="E90" s="151">
        <v>198.90357184656412</v>
      </c>
      <c r="F90" s="151">
        <v>202.96419362504707</v>
      </c>
      <c r="G90" s="151">
        <v>206.00728472004107</v>
      </c>
      <c r="H90" s="151">
        <v>121.06270022172643</v>
      </c>
      <c r="I90" s="151">
        <v>114.1474091300681</v>
      </c>
      <c r="J90" s="151">
        <v>75.992441381821948</v>
      </c>
      <c r="K90" s="151">
        <v>51.519016777809192</v>
      </c>
      <c r="L90" s="151">
        <v>156.02617208817557</v>
      </c>
      <c r="M90" s="151">
        <v>144.06319895490526</v>
      </c>
      <c r="N90" s="151">
        <v>106.20886013786195</v>
      </c>
      <c r="O90" s="151">
        <v>117.32537516550612</v>
      </c>
      <c r="P90" s="151">
        <v>135.97567934260371</v>
      </c>
      <c r="Q90" s="151">
        <v>136.73054559410184</v>
      </c>
    </row>
    <row r="91" spans="1:17" x14ac:dyDescent="0.25">
      <c r="A91" s="156" t="s">
        <v>180</v>
      </c>
      <c r="B91" s="155">
        <v>90.0230235918402</v>
      </c>
      <c r="C91" s="155">
        <v>88.910182796036864</v>
      </c>
      <c r="D91" s="155">
        <v>83.43605054230909</v>
      </c>
      <c r="E91" s="155">
        <v>80.794632241564031</v>
      </c>
      <c r="F91" s="155">
        <v>80.618160680376974</v>
      </c>
      <c r="G91" s="155">
        <v>85.34584132706857</v>
      </c>
      <c r="H91" s="155">
        <v>61.155670227352282</v>
      </c>
      <c r="I91" s="155">
        <v>45.525477613051478</v>
      </c>
      <c r="J91" s="155">
        <v>28.273546447767309</v>
      </c>
      <c r="K91" s="155">
        <v>42.481426804591543</v>
      </c>
      <c r="L91" s="155">
        <v>47.583939948644243</v>
      </c>
      <c r="M91" s="155">
        <v>42.825525516147117</v>
      </c>
      <c r="N91" s="155">
        <v>35.421760092291422</v>
      </c>
      <c r="O91" s="155">
        <v>36.46150823546418</v>
      </c>
      <c r="P91" s="155">
        <v>39.89281404378869</v>
      </c>
      <c r="Q91" s="155">
        <v>39.716881868321323</v>
      </c>
    </row>
    <row r="92" spans="1:17" x14ac:dyDescent="0.25">
      <c r="A92" s="152" t="s">
        <v>193</v>
      </c>
      <c r="B92" s="151">
        <v>29.809747446485947</v>
      </c>
      <c r="C92" s="151">
        <v>30.17475014209726</v>
      </c>
      <c r="D92" s="151">
        <v>27.881430881691355</v>
      </c>
      <c r="E92" s="151">
        <v>26.001888814785563</v>
      </c>
      <c r="F92" s="151">
        <v>25.36774553079249</v>
      </c>
      <c r="G92" s="151">
        <v>28.005295219742141</v>
      </c>
      <c r="H92" s="151">
        <v>23.498192365694152</v>
      </c>
      <c r="I92" s="151">
        <v>14.386575744632342</v>
      </c>
      <c r="J92" s="151">
        <v>8.2748552527757653</v>
      </c>
      <c r="K92" s="151">
        <v>20.534932564291054</v>
      </c>
      <c r="L92" s="151">
        <v>10.291985018224535</v>
      </c>
      <c r="M92" s="151">
        <v>8.789487552240324</v>
      </c>
      <c r="N92" s="151">
        <v>8.9467448147307067</v>
      </c>
      <c r="O92" s="151">
        <v>8.1754400261091611</v>
      </c>
      <c r="P92" s="151">
        <v>7.9618074458865564</v>
      </c>
      <c r="Q92" s="151">
        <v>7.752175289224791</v>
      </c>
    </row>
    <row r="93" spans="1:17" x14ac:dyDescent="0.25">
      <c r="A93" s="152" t="s">
        <v>187</v>
      </c>
      <c r="B93" s="151">
        <v>28.189170256126246</v>
      </c>
      <c r="C93" s="151">
        <v>27.950593548367145</v>
      </c>
      <c r="D93" s="151">
        <v>26.166641280834149</v>
      </c>
      <c r="E93" s="151">
        <v>25.190141046331174</v>
      </c>
      <c r="F93" s="151">
        <v>25.0434748439312</v>
      </c>
      <c r="G93" s="151">
        <v>26.68070586198737</v>
      </c>
      <c r="H93" s="151">
        <v>19.639847788470679</v>
      </c>
      <c r="I93" s="151">
        <v>14.150467051158644</v>
      </c>
      <c r="J93" s="151">
        <v>8.6888187514696966</v>
      </c>
      <c r="K93" s="151">
        <v>14.278974976837738</v>
      </c>
      <c r="L93" s="151">
        <v>14.070749346276299</v>
      </c>
      <c r="M93" s="151">
        <v>12.59526866687721</v>
      </c>
      <c r="N93" s="151">
        <v>10.668066077236562</v>
      </c>
      <c r="O93" s="151">
        <v>10.824660161637869</v>
      </c>
      <c r="P93" s="151">
        <v>11.69389405325966</v>
      </c>
      <c r="Q93" s="151">
        <v>11.615248110818484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0.22773877935387615</v>
      </c>
      <c r="C97" s="87">
        <v>0.24816730429212269</v>
      </c>
      <c r="D97" s="87">
        <v>0.16970085675137453</v>
      </c>
      <c r="E97" s="87">
        <v>0.10494984819073119</v>
      </c>
      <c r="F97" s="87">
        <v>0.20273177247903451</v>
      </c>
      <c r="G97" s="87">
        <v>0.33384228249082037</v>
      </c>
      <c r="H97" s="87">
        <v>0.17903404533690476</v>
      </c>
      <c r="I97" s="87">
        <v>0.13651178827914565</v>
      </c>
      <c r="J97" s="87">
        <v>7.3978890340272399E-2</v>
      </c>
      <c r="K97" s="87">
        <v>0.13953638104019445</v>
      </c>
      <c r="L97" s="87">
        <v>0.18768475844944393</v>
      </c>
      <c r="M97" s="87">
        <v>9.7290471125418748E-2</v>
      </c>
      <c r="N97" s="87">
        <v>0.15433946605155863</v>
      </c>
      <c r="O97" s="87">
        <v>0.16341097380198413</v>
      </c>
      <c r="P97" s="87">
        <v>0.19686485100289758</v>
      </c>
      <c r="Q97" s="87">
        <v>0.21143962518636972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27.961431476772368</v>
      </c>
      <c r="C100" s="87">
        <v>27.702426244075021</v>
      </c>
      <c r="D100" s="87">
        <v>25.996940424082773</v>
      </c>
      <c r="E100" s="87">
        <v>25.085191198140443</v>
      </c>
      <c r="F100" s="87">
        <v>24.840743071452167</v>
      </c>
      <c r="G100" s="87">
        <v>26.346863579496549</v>
      </c>
      <c r="H100" s="87">
        <v>19.460813743133773</v>
      </c>
      <c r="I100" s="87">
        <v>14.013955262879499</v>
      </c>
      <c r="J100" s="87">
        <v>8.6148398611294237</v>
      </c>
      <c r="K100" s="87">
        <v>14.139438595797543</v>
      </c>
      <c r="L100" s="87">
        <v>13.883064587826855</v>
      </c>
      <c r="M100" s="87">
        <v>12.497978195751791</v>
      </c>
      <c r="N100" s="87">
        <v>10.513726611185003</v>
      </c>
      <c r="O100" s="87">
        <v>10.661249187835885</v>
      </c>
      <c r="P100" s="87">
        <v>11.497029202256762</v>
      </c>
      <c r="Q100" s="87">
        <v>11.403808485632116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32.024105889228004</v>
      </c>
      <c r="C104" s="151">
        <v>30.784839105572463</v>
      </c>
      <c r="D104" s="151">
        <v>29.387978379783583</v>
      </c>
      <c r="E104" s="151">
        <v>29.602602380447298</v>
      </c>
      <c r="F104" s="151">
        <v>30.206940305653291</v>
      </c>
      <c r="G104" s="151">
        <v>30.659840245339048</v>
      </c>
      <c r="H104" s="151">
        <v>18.017630073187455</v>
      </c>
      <c r="I104" s="151">
        <v>16.988434817260494</v>
      </c>
      <c r="J104" s="151">
        <v>11.309872443521849</v>
      </c>
      <c r="K104" s="151">
        <v>7.6675192634627516</v>
      </c>
      <c r="L104" s="151">
        <v>23.221205584143405</v>
      </c>
      <c r="M104" s="151">
        <v>21.440769297029583</v>
      </c>
      <c r="N104" s="151">
        <v>15.806949200324155</v>
      </c>
      <c r="O104" s="151">
        <v>17.461408047717153</v>
      </c>
      <c r="P104" s="151">
        <v>20.237112544642471</v>
      </c>
      <c r="Q104" s="151">
        <v>20.349458468278048</v>
      </c>
    </row>
    <row r="105" spans="1:17" x14ac:dyDescent="0.25">
      <c r="A105" s="243" t="s">
        <v>179</v>
      </c>
      <c r="B105" s="242">
        <v>72.470407936355144</v>
      </c>
      <c r="C105" s="242">
        <v>71.860512680905401</v>
      </c>
      <c r="D105" s="242">
        <v>67.264330568295634</v>
      </c>
      <c r="E105" s="242">
        <v>64.745105069330464</v>
      </c>
      <c r="F105" s="242">
        <v>64.383328516336164</v>
      </c>
      <c r="G105" s="242">
        <v>68.610622779832227</v>
      </c>
      <c r="H105" s="242">
        <v>50.494442052041165</v>
      </c>
      <c r="I105" s="242">
        <v>36.382295119852138</v>
      </c>
      <c r="J105" s="242">
        <v>22.338319912573454</v>
      </c>
      <c r="K105" s="242">
        <v>36.712977717530016</v>
      </c>
      <c r="L105" s="242">
        <v>36.185353256762738</v>
      </c>
      <c r="M105" s="242">
        <v>32.37998176426958</v>
      </c>
      <c r="N105" s="242">
        <v>27.436627110967514</v>
      </c>
      <c r="O105" s="242">
        <v>27.840413969943601</v>
      </c>
      <c r="P105" s="242">
        <v>30.079173875292096</v>
      </c>
      <c r="Q105" s="242">
        <v>29.879334810290363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18.921899193453381</v>
      </c>
      <c r="C108" s="96">
        <v>20.719017783025492</v>
      </c>
      <c r="D108" s="96">
        <v>23.553691533083889</v>
      </c>
      <c r="E108" s="96">
        <v>24.805568865604219</v>
      </c>
      <c r="F108" s="96">
        <v>23.665303786716798</v>
      </c>
      <c r="G108" s="96">
        <v>28.344510206903898</v>
      </c>
      <c r="H108" s="96">
        <v>23.652180501681652</v>
      </c>
      <c r="I108" s="96">
        <v>24.837177938269619</v>
      </c>
      <c r="J108" s="96">
        <v>23.60379330731843</v>
      </c>
      <c r="K108" s="96">
        <v>24.176236407337971</v>
      </c>
      <c r="L108" s="96">
        <v>28.94314543975808</v>
      </c>
      <c r="M108" s="96">
        <v>22.485193961952007</v>
      </c>
      <c r="N108" s="96">
        <v>25.531822960785995</v>
      </c>
      <c r="O108" s="96">
        <v>30.671882993258777</v>
      </c>
      <c r="P108" s="96">
        <v>27.412465040141598</v>
      </c>
      <c r="Q108" s="96">
        <v>23.818207157376175</v>
      </c>
    </row>
    <row r="109" spans="1:17" x14ac:dyDescent="0.25">
      <c r="A109" s="132" t="s">
        <v>83</v>
      </c>
      <c r="B109" s="160">
        <v>0.1862318671067793</v>
      </c>
      <c r="C109" s="160">
        <v>0.20402890726281614</v>
      </c>
      <c r="D109" s="160">
        <v>0.23170142590517395</v>
      </c>
      <c r="E109" s="160">
        <v>0.2433611523397923</v>
      </c>
      <c r="F109" s="160">
        <v>0.23204322383136763</v>
      </c>
      <c r="G109" s="160">
        <v>0.27874872153779173</v>
      </c>
      <c r="H109" s="160">
        <v>0.2345536477459135</v>
      </c>
      <c r="I109" s="160">
        <v>0.24357659847121871</v>
      </c>
      <c r="J109" s="160">
        <v>0.2305225539276663</v>
      </c>
      <c r="K109" s="160">
        <v>0.24386999364961254</v>
      </c>
      <c r="L109" s="160">
        <v>0.2795326607826204</v>
      </c>
      <c r="M109" s="160">
        <v>0.21676967527006322</v>
      </c>
      <c r="N109" s="160">
        <v>0.24842612443100676</v>
      </c>
      <c r="O109" s="160">
        <v>0.29694307251069713</v>
      </c>
      <c r="P109" s="160">
        <v>0.26434322701894158</v>
      </c>
      <c r="Q109" s="160">
        <v>0.22967818272684443</v>
      </c>
    </row>
    <row r="110" spans="1:17" x14ac:dyDescent="0.25">
      <c r="A110" s="76" t="s">
        <v>82</v>
      </c>
      <c r="B110" s="159">
        <v>0.29787338407881453</v>
      </c>
      <c r="C110" s="159">
        <v>0.32633932097899959</v>
      </c>
      <c r="D110" s="159">
        <v>0.37060084776301133</v>
      </c>
      <c r="E110" s="159">
        <v>0.38925029924771115</v>
      </c>
      <c r="F110" s="159">
        <v>0.37114754531015037</v>
      </c>
      <c r="G110" s="159">
        <v>0.44585186349711781</v>
      </c>
      <c r="H110" s="159">
        <v>0.37516290787143225</v>
      </c>
      <c r="I110" s="159">
        <v>0.38959490014363568</v>
      </c>
      <c r="J110" s="159">
        <v>0.36871527044055152</v>
      </c>
      <c r="K110" s="159">
        <v>0.39006417866195969</v>
      </c>
      <c r="L110" s="159">
        <v>0.44710575542977732</v>
      </c>
      <c r="M110" s="159">
        <v>0.34671787241083246</v>
      </c>
      <c r="N110" s="159">
        <v>0.39735160006434189</v>
      </c>
      <c r="O110" s="159">
        <v>0.47495328947546317</v>
      </c>
      <c r="P110" s="159">
        <v>0.4228106221224695</v>
      </c>
      <c r="Q110" s="159">
        <v>0.36736471905042184</v>
      </c>
    </row>
    <row r="111" spans="1:17" x14ac:dyDescent="0.25">
      <c r="A111" s="76" t="s">
        <v>81</v>
      </c>
      <c r="B111" s="159">
        <v>0.28904449640658547</v>
      </c>
      <c r="C111" s="159">
        <v>0.31666671052786655</v>
      </c>
      <c r="D111" s="159">
        <v>0.35961633746092014</v>
      </c>
      <c r="E111" s="159">
        <v>0.37771302417673569</v>
      </c>
      <c r="F111" s="159">
        <v>0.36014683103854617</v>
      </c>
      <c r="G111" s="159">
        <v>0.43263693315534363</v>
      </c>
      <c r="H111" s="159">
        <v>0.36404317932426095</v>
      </c>
      <c r="I111" s="159">
        <v>0.37804741119399743</v>
      </c>
      <c r="J111" s="159">
        <v>0.35778664814748395</v>
      </c>
      <c r="K111" s="159">
        <v>0.3785027804221775</v>
      </c>
      <c r="L111" s="159">
        <v>0.43385366006548592</v>
      </c>
      <c r="M111" s="159">
        <v>0.33644124712946949</v>
      </c>
      <c r="N111" s="159">
        <v>0.38557420459748021</v>
      </c>
      <c r="O111" s="159">
        <v>0.46087580062796996</v>
      </c>
      <c r="P111" s="159">
        <v>0.41027862803078896</v>
      </c>
      <c r="Q111" s="159">
        <v>0.35647612674041534</v>
      </c>
    </row>
    <row r="112" spans="1:17" x14ac:dyDescent="0.25">
      <c r="A112" s="76" t="s">
        <v>80</v>
      </c>
      <c r="B112" s="159">
        <v>1.660524967663457</v>
      </c>
      <c r="C112" s="159">
        <v>1.8192111795815489</v>
      </c>
      <c r="D112" s="159">
        <v>2.0659514869072599</v>
      </c>
      <c r="E112" s="159">
        <v>2.1699147192025587</v>
      </c>
      <c r="F112" s="159">
        <v>2.0689991070549691</v>
      </c>
      <c r="G112" s="159">
        <v>2.4854457994150776</v>
      </c>
      <c r="H112" s="159">
        <v>2.0913831471995743</v>
      </c>
      <c r="I112" s="159">
        <v>2.1718357313578784</v>
      </c>
      <c r="J112" s="159">
        <v>2.055440147560553</v>
      </c>
      <c r="K112" s="159">
        <v>2.1744517713873526</v>
      </c>
      <c r="L112" s="159">
        <v>2.4924357453861554</v>
      </c>
      <c r="M112" s="159">
        <v>1.9328134524466496</v>
      </c>
      <c r="N112" s="159">
        <v>2.2150762307560994</v>
      </c>
      <c r="O112" s="159">
        <v>2.6476746087499419</v>
      </c>
      <c r="P112" s="159">
        <v>2.3570000951878067</v>
      </c>
      <c r="Q112" s="159">
        <v>2.0479113637776094</v>
      </c>
    </row>
    <row r="113" spans="1:17" x14ac:dyDescent="0.25">
      <c r="A113" s="129" t="s">
        <v>79</v>
      </c>
      <c r="B113" s="158">
        <v>0.81533812541895201</v>
      </c>
      <c r="C113" s="158">
        <v>0.88729815153653901</v>
      </c>
      <c r="D113" s="158">
        <v>1.0186978373696451</v>
      </c>
      <c r="E113" s="158">
        <v>1.0793421818608886</v>
      </c>
      <c r="F113" s="158">
        <v>1.0155475618106626</v>
      </c>
      <c r="G113" s="158">
        <v>1.1993170375018642</v>
      </c>
      <c r="H113" s="158">
        <v>1.0217970898498363</v>
      </c>
      <c r="I113" s="158">
        <v>1.0674503840603267</v>
      </c>
      <c r="J113" s="158">
        <v>1.0167587583230371</v>
      </c>
      <c r="K113" s="158">
        <v>1.0626484890131798</v>
      </c>
      <c r="L113" s="158">
        <v>1.231522691112811</v>
      </c>
      <c r="M113" s="158">
        <v>0.96548127807322248</v>
      </c>
      <c r="N113" s="158">
        <v>1.0931484116087762</v>
      </c>
      <c r="O113" s="158">
        <v>1.309666242842727</v>
      </c>
      <c r="P113" s="158">
        <v>1.1686195594647608</v>
      </c>
      <c r="Q113" s="158">
        <v>1.0183550981508707</v>
      </c>
    </row>
    <row r="114" spans="1:17" x14ac:dyDescent="0.25">
      <c r="A114" s="92" t="s">
        <v>125</v>
      </c>
      <c r="B114" s="91">
        <v>5.866836911364065E-2</v>
      </c>
      <c r="C114" s="91">
        <v>7.985460093059607E-2</v>
      </c>
      <c r="D114" s="91">
        <v>6.1771604570039579E-2</v>
      </c>
      <c r="E114" s="91">
        <v>4.0344263358334798E-2</v>
      </c>
      <c r="F114" s="91">
        <v>7.4032330077853703E-2</v>
      </c>
      <c r="G114" s="91">
        <v>0.14291371608786871</v>
      </c>
      <c r="H114" s="91">
        <v>8.7223694689556611E-2</v>
      </c>
      <c r="I114" s="91">
        <v>7.3981128437668076E-2</v>
      </c>
      <c r="J114" s="91">
        <v>5.2973041280947313E-2</v>
      </c>
      <c r="K114" s="91">
        <v>8.9992045193400025E-2</v>
      </c>
      <c r="L114" s="91">
        <v>6.7905931086333138E-2</v>
      </c>
      <c r="M114" s="91">
        <v>2.527504762926672E-2</v>
      </c>
      <c r="N114" s="91">
        <v>6.3827332514590357E-2</v>
      </c>
      <c r="O114" s="91">
        <v>6.8370764790110672E-2</v>
      </c>
      <c r="P114" s="91">
        <v>5.3712030886991995E-2</v>
      </c>
      <c r="Q114" s="91">
        <v>3.8863461412218338E-2</v>
      </c>
    </row>
    <row r="115" spans="1:17" x14ac:dyDescent="0.25">
      <c r="A115" s="92" t="s">
        <v>26</v>
      </c>
      <c r="B115" s="91">
        <v>0.37300327911305098</v>
      </c>
      <c r="C115" s="91">
        <v>0.4086489204301848</v>
      </c>
      <c r="D115" s="91">
        <v>0.46407412963457001</v>
      </c>
      <c r="E115" s="91">
        <v>0.48742736268345588</v>
      </c>
      <c r="F115" s="91">
        <v>0.46475871573277622</v>
      </c>
      <c r="G115" s="91">
        <v>0.55830502479230182</v>
      </c>
      <c r="H115" s="91">
        <v>0.46978683668026439</v>
      </c>
      <c r="I115" s="91">
        <v>0.48785887912982334</v>
      </c>
      <c r="J115" s="91">
        <v>0.46171297029005942</v>
      </c>
      <c r="K115" s="91">
        <v>0.48844651950156542</v>
      </c>
      <c r="L115" s="91">
        <v>0.55987517448520518</v>
      </c>
      <c r="M115" s="91">
        <v>0.434167368582761</v>
      </c>
      <c r="N115" s="91">
        <v>0.49757198093805277</v>
      </c>
      <c r="O115" s="91">
        <v>0.59474643881913025</v>
      </c>
      <c r="P115" s="91">
        <v>0.52945230062509296</v>
      </c>
      <c r="Q115" s="91">
        <v>0.46002178160367524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0.38366647719226044</v>
      </c>
      <c r="C117" s="157">
        <v>0.39879463017575811</v>
      </c>
      <c r="D117" s="157">
        <v>0.49285210316503553</v>
      </c>
      <c r="E117" s="157">
        <v>0.55157055581909797</v>
      </c>
      <c r="F117" s="157">
        <v>0.47675651600003255</v>
      </c>
      <c r="G117" s="157">
        <v>0.49809829662169369</v>
      </c>
      <c r="H117" s="157">
        <v>0.46478655848001516</v>
      </c>
      <c r="I117" s="157">
        <v>0.50561037649283525</v>
      </c>
      <c r="J117" s="157">
        <v>0.5020727467520304</v>
      </c>
      <c r="K117" s="157">
        <v>0.48420992431821425</v>
      </c>
      <c r="L117" s="157">
        <v>0.60374158554127277</v>
      </c>
      <c r="M117" s="157">
        <v>0.50603886186119473</v>
      </c>
      <c r="N117" s="157">
        <v>0.53174909815613314</v>
      </c>
      <c r="O117" s="157">
        <v>0.64654903923348606</v>
      </c>
      <c r="P117" s="157">
        <v>0.58545522795267602</v>
      </c>
      <c r="Q117" s="157">
        <v>0.51946985513497701</v>
      </c>
    </row>
    <row r="118" spans="1:17" x14ac:dyDescent="0.25">
      <c r="A118" s="156" t="s">
        <v>183</v>
      </c>
      <c r="B118" s="204">
        <v>2.2612919340411812</v>
      </c>
      <c r="C118" s="204">
        <v>2.4772861764450291</v>
      </c>
      <c r="D118" s="204">
        <v>2.8136335102380445</v>
      </c>
      <c r="E118" s="204">
        <v>2.9555801498406966</v>
      </c>
      <c r="F118" s="204">
        <v>2.8175469259075236</v>
      </c>
      <c r="G118" s="204">
        <v>3.3838793318007845</v>
      </c>
      <c r="H118" s="204">
        <v>2.8478773693417976</v>
      </c>
      <c r="I118" s="204">
        <v>2.9573490861005034</v>
      </c>
      <c r="J118" s="204">
        <v>2.7990211140714565</v>
      </c>
      <c r="K118" s="204">
        <v>2.9608919520611319</v>
      </c>
      <c r="L118" s="204">
        <v>3.3932494689094215</v>
      </c>
      <c r="M118" s="204">
        <v>2.6321413895925856</v>
      </c>
      <c r="N118" s="204">
        <v>3.0154690526958881</v>
      </c>
      <c r="O118" s="204">
        <v>3.6042635483182281</v>
      </c>
      <c r="P118" s="204">
        <v>3.2082785841819343</v>
      </c>
      <c r="Q118" s="204">
        <v>2.787356824062897</v>
      </c>
    </row>
    <row r="119" spans="1:17" x14ac:dyDescent="0.25">
      <c r="A119" s="152" t="s">
        <v>192</v>
      </c>
      <c r="B119" s="151">
        <v>1.9683710672655315</v>
      </c>
      <c r="C119" s="151">
        <v>2.1563726545479103</v>
      </c>
      <c r="D119" s="151">
        <v>2.4491943647593439</v>
      </c>
      <c r="E119" s="151">
        <v>2.5728016233169839</v>
      </c>
      <c r="F119" s="151">
        <v>2.4525701724116873</v>
      </c>
      <c r="G119" s="151">
        <v>2.9454403127759794</v>
      </c>
      <c r="H119" s="151">
        <v>2.4789520137058054</v>
      </c>
      <c r="I119" s="151">
        <v>2.5742316881014551</v>
      </c>
      <c r="J119" s="151">
        <v>2.4364361958355678</v>
      </c>
      <c r="K119" s="151">
        <v>2.5773130778856483</v>
      </c>
      <c r="L119" s="151">
        <v>2.9535774054724966</v>
      </c>
      <c r="M119" s="151">
        <v>2.2911881351510335</v>
      </c>
      <c r="N119" s="151">
        <v>2.6247239196069176</v>
      </c>
      <c r="O119" s="151">
        <v>3.1372069508939751</v>
      </c>
      <c r="P119" s="151">
        <v>2.7924977170961531</v>
      </c>
      <c r="Q119" s="151">
        <v>2.4261000026123094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1.590236321614031E-2</v>
      </c>
      <c r="C123" s="87">
        <v>1.9145968682288173E-2</v>
      </c>
      <c r="D123" s="87">
        <v>1.5883979055222843E-2</v>
      </c>
      <c r="E123" s="87">
        <v>1.0719080107386317E-2</v>
      </c>
      <c r="F123" s="87">
        <v>1.9854029893248717E-2</v>
      </c>
      <c r="G123" s="87">
        <v>3.6854816437167683E-2</v>
      </c>
      <c r="H123" s="87">
        <v>2.2597772242937301E-2</v>
      </c>
      <c r="I123" s="87">
        <v>2.4834019253011128E-2</v>
      </c>
      <c r="J123" s="87">
        <v>2.0744459207680199E-2</v>
      </c>
      <c r="K123" s="87">
        <v>2.5185907271291583E-2</v>
      </c>
      <c r="L123" s="87">
        <v>3.939672637651969E-2</v>
      </c>
      <c r="M123" s="87">
        <v>1.7697976835700218E-2</v>
      </c>
      <c r="N123" s="87">
        <v>3.7973001418624648E-2</v>
      </c>
      <c r="O123" s="87">
        <v>4.7359827949219301E-2</v>
      </c>
      <c r="P123" s="87">
        <v>4.7011256002342953E-2</v>
      </c>
      <c r="Q123" s="87">
        <v>4.416381555717365E-2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1.9524687040493911</v>
      </c>
      <c r="C126" s="87">
        <v>2.1372266858656221</v>
      </c>
      <c r="D126" s="87">
        <v>2.4333103857041212</v>
      </c>
      <c r="E126" s="87">
        <v>2.5620825432095975</v>
      </c>
      <c r="F126" s="87">
        <v>2.4327161425184385</v>
      </c>
      <c r="G126" s="87">
        <v>2.9085854963388118</v>
      </c>
      <c r="H126" s="87">
        <v>2.4563542414628681</v>
      </c>
      <c r="I126" s="87">
        <v>2.5493976688484441</v>
      </c>
      <c r="J126" s="87">
        <v>2.4156917366278878</v>
      </c>
      <c r="K126" s="87">
        <v>2.5521271706143569</v>
      </c>
      <c r="L126" s="87">
        <v>2.9141806790959768</v>
      </c>
      <c r="M126" s="87">
        <v>2.2734901583153331</v>
      </c>
      <c r="N126" s="87">
        <v>2.5867509181882928</v>
      </c>
      <c r="O126" s="87">
        <v>3.0898471229447559</v>
      </c>
      <c r="P126" s="87">
        <v>2.7454864610938103</v>
      </c>
      <c r="Q126" s="87">
        <v>2.3819361870551359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0.29292086677564982</v>
      </c>
      <c r="C130" s="151">
        <v>0.32091352189711897</v>
      </c>
      <c r="D130" s="151">
        <v>0.3644391454787006</v>
      </c>
      <c r="E130" s="151">
        <v>0.38277852652371275</v>
      </c>
      <c r="F130" s="151">
        <v>0.36497675349583636</v>
      </c>
      <c r="G130" s="151">
        <v>0.43843901902480503</v>
      </c>
      <c r="H130" s="151">
        <v>0.36892535563599238</v>
      </c>
      <c r="I130" s="151">
        <v>0.38311739799904837</v>
      </c>
      <c r="J130" s="151">
        <v>0.36258491823588879</v>
      </c>
      <c r="K130" s="151">
        <v>0.38357887417548359</v>
      </c>
      <c r="L130" s="151">
        <v>0.43967206343692511</v>
      </c>
      <c r="M130" s="151">
        <v>0.340953254441552</v>
      </c>
      <c r="N130" s="151">
        <v>0.39074513308897035</v>
      </c>
      <c r="O130" s="151">
        <v>0.46705659742425293</v>
      </c>
      <c r="P130" s="151">
        <v>0.41578086708578132</v>
      </c>
      <c r="Q130" s="151">
        <v>0.36125682145058763</v>
      </c>
    </row>
    <row r="131" spans="1:17" x14ac:dyDescent="0.25">
      <c r="A131" s="156" t="s">
        <v>181</v>
      </c>
      <c r="B131" s="204">
        <v>4.0967948248696882</v>
      </c>
      <c r="C131" s="204">
        <v>4.4985993421433648</v>
      </c>
      <c r="D131" s="204">
        <v>5.1107505872981172</v>
      </c>
      <c r="E131" s="204">
        <v>5.3971191067736504</v>
      </c>
      <c r="F131" s="204">
        <v>5.1584931704399235</v>
      </c>
      <c r="G131" s="204">
        <v>6.1690524570221008</v>
      </c>
      <c r="H131" s="204">
        <v>5.0967413258976562</v>
      </c>
      <c r="I131" s="204">
        <v>5.4124644077677608</v>
      </c>
      <c r="J131" s="204">
        <v>5.1628677478466738</v>
      </c>
      <c r="K131" s="204">
        <v>5.0844648872496707</v>
      </c>
      <c r="L131" s="204">
        <v>6.3736155455901464</v>
      </c>
      <c r="M131" s="204">
        <v>4.9469066849349606</v>
      </c>
      <c r="N131" s="204">
        <v>5.5661196218022386</v>
      </c>
      <c r="O131" s="204">
        <v>6.71969459608734</v>
      </c>
      <c r="P131" s="204">
        <v>6.0204889049134991</v>
      </c>
      <c r="Q131" s="204">
        <v>5.2182538786182207</v>
      </c>
    </row>
    <row r="132" spans="1:17" x14ac:dyDescent="0.25">
      <c r="A132" s="152" t="s">
        <v>190</v>
      </c>
      <c r="B132" s="151">
        <v>2.2087018364523958</v>
      </c>
      <c r="C132" s="151">
        <v>2.4932439259599555</v>
      </c>
      <c r="D132" s="151">
        <v>2.7881920497988419</v>
      </c>
      <c r="E132" s="151">
        <v>2.844257453166855</v>
      </c>
      <c r="F132" s="151">
        <v>2.6607068800107605</v>
      </c>
      <c r="G132" s="151">
        <v>3.3111691924061795</v>
      </c>
      <c r="H132" s="151">
        <v>3.1765285512785786</v>
      </c>
      <c r="I132" s="151">
        <v>2.8029967889917127</v>
      </c>
      <c r="J132" s="151">
        <v>2.4850951200420313</v>
      </c>
      <c r="K132" s="151">
        <v>3.915916482353893</v>
      </c>
      <c r="L132" s="151">
        <v>2.2579736451847894</v>
      </c>
      <c r="M132" s="151">
        <v>1.6537274680905079</v>
      </c>
      <c r="N132" s="151">
        <v>2.2823878435658536</v>
      </c>
      <c r="O132" s="151">
        <v>2.4467245789410037</v>
      </c>
      <c r="P132" s="151">
        <v>1.9400779479591557</v>
      </c>
      <c r="Q132" s="151">
        <v>1.6294084817759771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0.24878317957927337</v>
      </c>
      <c r="C134" s="208">
        <v>0</v>
      </c>
      <c r="D134" s="208">
        <v>8.1922493785713993E-2</v>
      </c>
      <c r="E134" s="208">
        <v>0</v>
      </c>
      <c r="F134" s="208">
        <v>0</v>
      </c>
      <c r="G134" s="208">
        <v>0</v>
      </c>
      <c r="H134" s="208">
        <v>0</v>
      </c>
      <c r="I134" s="208">
        <v>0</v>
      </c>
      <c r="J134" s="208">
        <v>0</v>
      </c>
      <c r="K134" s="208">
        <v>0.64848898053236348</v>
      </c>
      <c r="L134" s="208">
        <v>0.67333699945808578</v>
      </c>
      <c r="M134" s="208">
        <v>0.70815248100942163</v>
      </c>
      <c r="N134" s="208">
        <v>0.9065472364652315</v>
      </c>
      <c r="O134" s="208">
        <v>1.097195706394992</v>
      </c>
      <c r="P134" s="208">
        <v>1.1609033329678693</v>
      </c>
      <c r="Q134" s="208">
        <v>1.2644511305790911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0</v>
      </c>
      <c r="G135" s="208">
        <v>0</v>
      </c>
      <c r="H135" s="208">
        <v>0</v>
      </c>
      <c r="I135" s="208">
        <v>0</v>
      </c>
      <c r="J135" s="208">
        <v>0</v>
      </c>
      <c r="K135" s="208">
        <v>0</v>
      </c>
      <c r="L135" s="208">
        <v>0</v>
      </c>
      <c r="M135" s="208">
        <v>0</v>
      </c>
      <c r="N135" s="208">
        <v>0</v>
      </c>
      <c r="O135" s="208">
        <v>0</v>
      </c>
      <c r="P135" s="208">
        <v>0</v>
      </c>
      <c r="Q135" s="208">
        <v>0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1.9599186568731224</v>
      </c>
      <c r="C137" s="208">
        <v>2.4932439259599555</v>
      </c>
      <c r="D137" s="208">
        <v>2.7062695560131278</v>
      </c>
      <c r="E137" s="208">
        <v>2.844257453166855</v>
      </c>
      <c r="F137" s="208">
        <v>2.6607068800107605</v>
      </c>
      <c r="G137" s="208">
        <v>3.3111691924061795</v>
      </c>
      <c r="H137" s="208">
        <v>3.1765285512785786</v>
      </c>
      <c r="I137" s="208">
        <v>2.8029967889917127</v>
      </c>
      <c r="J137" s="208">
        <v>2.4850951200420313</v>
      </c>
      <c r="K137" s="208">
        <v>3.2674275018215297</v>
      </c>
      <c r="L137" s="208">
        <v>1.5846366457267036</v>
      </c>
      <c r="M137" s="208">
        <v>0.94557498708108623</v>
      </c>
      <c r="N137" s="208">
        <v>1.3758406071006219</v>
      </c>
      <c r="O137" s="208">
        <v>1.3495288725460117</v>
      </c>
      <c r="P137" s="208">
        <v>0.77917461499128648</v>
      </c>
      <c r="Q137" s="208">
        <v>0.36495735119688594</v>
      </c>
    </row>
    <row r="138" spans="1:17" x14ac:dyDescent="0.25">
      <c r="A138" s="152" t="s">
        <v>189</v>
      </c>
      <c r="B138" s="151">
        <v>1.8880929884172921</v>
      </c>
      <c r="C138" s="151">
        <v>2.0053554161834097</v>
      </c>
      <c r="D138" s="151">
        <v>2.3225585374992748</v>
      </c>
      <c r="E138" s="151">
        <v>2.5528616536067954</v>
      </c>
      <c r="F138" s="151">
        <v>2.4977862904291634</v>
      </c>
      <c r="G138" s="151">
        <v>2.8578832646159213</v>
      </c>
      <c r="H138" s="151">
        <v>1.9202127746190776</v>
      </c>
      <c r="I138" s="151">
        <v>2.6094676187760486</v>
      </c>
      <c r="J138" s="151">
        <v>2.6777726278046425</v>
      </c>
      <c r="K138" s="151">
        <v>1.1685484048957777</v>
      </c>
      <c r="L138" s="151">
        <v>4.1156419004053575</v>
      </c>
      <c r="M138" s="151">
        <v>3.2931792168444529</v>
      </c>
      <c r="N138" s="151">
        <v>3.2837317782363851</v>
      </c>
      <c r="O138" s="151">
        <v>4.2729700171463358</v>
      </c>
      <c r="P138" s="151">
        <v>4.080410956954343</v>
      </c>
      <c r="Q138" s="151">
        <v>3.5888453968422436</v>
      </c>
    </row>
    <row r="139" spans="1:17" x14ac:dyDescent="0.25">
      <c r="A139" s="156" t="s">
        <v>180</v>
      </c>
      <c r="B139" s="155">
        <v>3.3605803625910169</v>
      </c>
      <c r="C139" s="155">
        <v>3.6663604597895203</v>
      </c>
      <c r="D139" s="155">
        <v>4.1747641226095347</v>
      </c>
      <c r="E139" s="155">
        <v>4.4125272060351408</v>
      </c>
      <c r="F139" s="155">
        <v>4.2224760548443045</v>
      </c>
      <c r="G139" s="155">
        <v>5.0374030187181784</v>
      </c>
      <c r="H139" s="155">
        <v>4.1214550061762418</v>
      </c>
      <c r="I139" s="155">
        <v>4.4292101331647089</v>
      </c>
      <c r="J139" s="155">
        <v>4.2423966728044755</v>
      </c>
      <c r="K139" s="155">
        <v>4.0843126162212631</v>
      </c>
      <c r="L139" s="155">
        <v>5.354590703858098</v>
      </c>
      <c r="M139" s="155">
        <v>4.1773460364505706</v>
      </c>
      <c r="N139" s="155">
        <v>4.6679590208919564</v>
      </c>
      <c r="O139" s="155">
        <v>5.6639256356539729</v>
      </c>
      <c r="P139" s="155">
        <v>5.1090439268112817</v>
      </c>
      <c r="Q139" s="155">
        <v>4.449522869452549</v>
      </c>
    </row>
    <row r="140" spans="1:17" x14ac:dyDescent="0.25">
      <c r="A140" s="152" t="s">
        <v>193</v>
      </c>
      <c r="B140" s="151">
        <v>1.1680649258339908</v>
      </c>
      <c r="C140" s="151">
        <v>1.3063527691288255</v>
      </c>
      <c r="D140" s="151">
        <v>1.4644492821521311</v>
      </c>
      <c r="E140" s="151">
        <v>1.4902687865284701</v>
      </c>
      <c r="F140" s="151">
        <v>1.3940961669861098</v>
      </c>
      <c r="G140" s="151">
        <v>1.7349104909133315</v>
      </c>
      <c r="H140" s="151">
        <v>1.6643645757932937</v>
      </c>
      <c r="I140" s="151">
        <v>1.4686499700380065</v>
      </c>
      <c r="J140" s="151">
        <v>1.3020831446989292</v>
      </c>
      <c r="K140" s="151">
        <v>2.0799238385367707</v>
      </c>
      <c r="L140" s="151">
        <v>1.2123116602178952</v>
      </c>
      <c r="M140" s="151">
        <v>0.89722399128787456</v>
      </c>
      <c r="N140" s="151">
        <v>1.2352276053849536</v>
      </c>
      <c r="O140" s="151">
        <v>1.3296092918036733</v>
      </c>
      <c r="P140" s="151">
        <v>1.06691383939217</v>
      </c>
      <c r="Q140" s="151">
        <v>0.90863151957690003</v>
      </c>
    </row>
    <row r="141" spans="1:17" x14ac:dyDescent="0.25">
      <c r="A141" s="152" t="s">
        <v>187</v>
      </c>
      <c r="B141" s="151">
        <v>0.93768310590443749</v>
      </c>
      <c r="C141" s="151">
        <v>1.0272423943991633</v>
      </c>
      <c r="D141" s="151">
        <v>1.1667353869926507</v>
      </c>
      <c r="E141" s="151">
        <v>1.2256188160595467</v>
      </c>
      <c r="F141" s="151">
        <v>1.1683435379439764</v>
      </c>
      <c r="G141" s="151">
        <v>1.403134635877749</v>
      </c>
      <c r="H141" s="151">
        <v>1.1809111921304978</v>
      </c>
      <c r="I141" s="151">
        <v>1.2263000634173487</v>
      </c>
      <c r="J141" s="151">
        <v>1.1606577120760411</v>
      </c>
      <c r="K141" s="151">
        <v>1.2277679610060686</v>
      </c>
      <c r="L141" s="151">
        <v>1.4070109448113604</v>
      </c>
      <c r="M141" s="151">
        <v>1.0914651421717929</v>
      </c>
      <c r="N141" s="151">
        <v>1.2503533088899415</v>
      </c>
      <c r="O141" s="151">
        <v>1.4944875011122176</v>
      </c>
      <c r="P141" s="151">
        <v>1.3302765805409718</v>
      </c>
      <c r="Q141" s="151">
        <v>1.1557338062505622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7.5754910137171769E-3</v>
      </c>
      <c r="C145" s="87">
        <v>9.1206641258435271E-3</v>
      </c>
      <c r="D145" s="87">
        <v>7.5667332558964039E-3</v>
      </c>
      <c r="E145" s="87">
        <v>5.1063036307963522E-3</v>
      </c>
      <c r="F145" s="87">
        <v>9.4579669070646924E-3</v>
      </c>
      <c r="G145" s="87">
        <v>1.755671952257945E-2</v>
      </c>
      <c r="H145" s="87">
        <v>1.0765017641066594E-2</v>
      </c>
      <c r="I145" s="87">
        <v>1.1830310195324951E-2</v>
      </c>
      <c r="J145" s="87">
        <v>9.8821453249604424E-3</v>
      </c>
      <c r="K145" s="87">
        <v>1.1997940910589509E-2</v>
      </c>
      <c r="L145" s="87">
        <v>1.8767622307374048E-2</v>
      </c>
      <c r="M145" s="87">
        <v>8.4308767607411197E-3</v>
      </c>
      <c r="N145" s="87">
        <v>1.8089395085548805E-2</v>
      </c>
      <c r="O145" s="87">
        <v>2.256104618943431E-2</v>
      </c>
      <c r="P145" s="87">
        <v>2.2394995168255556E-2</v>
      </c>
      <c r="Q145" s="87">
        <v>2.1038545236173656E-2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0.93010761489072036</v>
      </c>
      <c r="C148" s="87">
        <v>1.0181217302733199</v>
      </c>
      <c r="D148" s="87">
        <v>1.1591686537367543</v>
      </c>
      <c r="E148" s="87">
        <v>1.2205125124287504</v>
      </c>
      <c r="F148" s="87">
        <v>1.1588855710369117</v>
      </c>
      <c r="G148" s="87">
        <v>1.3855779163551696</v>
      </c>
      <c r="H148" s="87">
        <v>1.1701461744894313</v>
      </c>
      <c r="I148" s="87">
        <v>1.2144697532220237</v>
      </c>
      <c r="J148" s="87">
        <v>1.1507755667510806</v>
      </c>
      <c r="K148" s="87">
        <v>1.2157700200954791</v>
      </c>
      <c r="L148" s="87">
        <v>1.3882433225039863</v>
      </c>
      <c r="M148" s="87">
        <v>1.0830342654110519</v>
      </c>
      <c r="N148" s="87">
        <v>1.2322639138043927</v>
      </c>
      <c r="O148" s="87">
        <v>1.4719264549227833</v>
      </c>
      <c r="P148" s="87">
        <v>1.3078815853727161</v>
      </c>
      <c r="Q148" s="87">
        <v>1.1346952610143886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1.2548323308525888</v>
      </c>
      <c r="C152" s="151">
        <v>1.3327652962615313</v>
      </c>
      <c r="D152" s="151">
        <v>1.5435794534647527</v>
      </c>
      <c r="E152" s="151">
        <v>1.6966396034471238</v>
      </c>
      <c r="F152" s="151">
        <v>1.6600363499142181</v>
      </c>
      <c r="G152" s="151">
        <v>1.8993578919270981</v>
      </c>
      <c r="H152" s="151">
        <v>1.2761792382524508</v>
      </c>
      <c r="I152" s="151">
        <v>1.7342600997093531</v>
      </c>
      <c r="J152" s="151">
        <v>1.7796558160295051</v>
      </c>
      <c r="K152" s="151">
        <v>0.77662081667842409</v>
      </c>
      <c r="L152" s="151">
        <v>2.7352680988288425</v>
      </c>
      <c r="M152" s="151">
        <v>2.1886569029909029</v>
      </c>
      <c r="N152" s="151">
        <v>2.1823781066170618</v>
      </c>
      <c r="O152" s="151">
        <v>2.8398288427380813</v>
      </c>
      <c r="P152" s="151">
        <v>2.71185350687814</v>
      </c>
      <c r="Q152" s="151">
        <v>2.3851575436250863</v>
      </c>
    </row>
    <row r="153" spans="1:17" x14ac:dyDescent="0.25">
      <c r="A153" s="243" t="s">
        <v>179</v>
      </c>
      <c r="B153" s="242">
        <v>5.9542192312769044</v>
      </c>
      <c r="C153" s="242">
        <v>6.5232275347598057</v>
      </c>
      <c r="D153" s="242">
        <v>7.4079753775321864</v>
      </c>
      <c r="E153" s="242">
        <v>7.7807610261270428</v>
      </c>
      <c r="F153" s="242">
        <v>7.418903366479352</v>
      </c>
      <c r="G153" s="242">
        <v>8.9121750442556333</v>
      </c>
      <c r="H153" s="242">
        <v>7.4991668282749417</v>
      </c>
      <c r="I153" s="242">
        <v>7.7876492860095921</v>
      </c>
      <c r="J153" s="242">
        <v>7.370284394196533</v>
      </c>
      <c r="K153" s="242">
        <v>7.7970297386716201</v>
      </c>
      <c r="L153" s="242">
        <v>8.9372392086235664</v>
      </c>
      <c r="M153" s="242">
        <v>6.9305763256436537</v>
      </c>
      <c r="N153" s="242">
        <v>7.9426986939382074</v>
      </c>
      <c r="O153" s="242">
        <v>9.493886198992433</v>
      </c>
      <c r="P153" s="242">
        <v>8.4516014924101146</v>
      </c>
      <c r="Q153" s="242">
        <v>7.343288094796347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129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0.99999999999999989</v>
      </c>
      <c r="C157" s="77">
        <f t="shared" si="0"/>
        <v>0.99999999999999989</v>
      </c>
      <c r="D157" s="77">
        <f t="shared" si="0"/>
        <v>1</v>
      </c>
      <c r="E157" s="77">
        <f t="shared" si="0"/>
        <v>1</v>
      </c>
      <c r="F157" s="77">
        <f t="shared" si="0"/>
        <v>1</v>
      </c>
      <c r="G157" s="77">
        <f t="shared" si="0"/>
        <v>0.99999999999999978</v>
      </c>
      <c r="H157" s="77">
        <f t="shared" si="0"/>
        <v>0.99999999999999978</v>
      </c>
      <c r="I157" s="77">
        <f t="shared" si="0"/>
        <v>0.99999999999999989</v>
      </c>
      <c r="J157" s="77">
        <f t="shared" si="0"/>
        <v>0.99999999999999989</v>
      </c>
      <c r="K157" s="77">
        <f t="shared" si="0"/>
        <v>0.99999999999999989</v>
      </c>
      <c r="L157" s="77">
        <f t="shared" si="0"/>
        <v>1</v>
      </c>
      <c r="M157" s="77">
        <f t="shared" si="0"/>
        <v>1</v>
      </c>
      <c r="N157" s="77">
        <f t="shared" si="0"/>
        <v>1</v>
      </c>
      <c r="O157" s="77">
        <f t="shared" si="0"/>
        <v>1</v>
      </c>
      <c r="P157" s="77">
        <f t="shared" si="0"/>
        <v>0.99999999999999989</v>
      </c>
      <c r="Q157" s="77">
        <f t="shared" si="0"/>
        <v>1.0000000000000002</v>
      </c>
    </row>
    <row r="158" spans="1:17" x14ac:dyDescent="0.25">
      <c r="A158" s="132" t="s">
        <v>83</v>
      </c>
      <c r="B158" s="240">
        <f t="shared" ref="B158:Q158" si="1">IF(B$6=0,0,B$6/B$5)</f>
        <v>8.6162679844110901E-4</v>
      </c>
      <c r="C158" s="240">
        <f t="shared" si="1"/>
        <v>8.7403268497245837E-4</v>
      </c>
      <c r="D158" s="240">
        <f t="shared" si="1"/>
        <v>9.369141952148501E-4</v>
      </c>
      <c r="E158" s="240">
        <f t="shared" si="1"/>
        <v>1.0055899974329709E-3</v>
      </c>
      <c r="F158" s="240">
        <f t="shared" si="1"/>
        <v>9.4386570590598243E-4</v>
      </c>
      <c r="G158" s="240">
        <f t="shared" si="1"/>
        <v>9.5085563614406583E-4</v>
      </c>
      <c r="H158" s="240">
        <f t="shared" si="1"/>
        <v>1.2091956682885876E-3</v>
      </c>
      <c r="I158" s="240">
        <f t="shared" si="1"/>
        <v>1.4027354876020802E-3</v>
      </c>
      <c r="J158" s="240">
        <f t="shared" si="1"/>
        <v>1.3275160593834408E-3</v>
      </c>
      <c r="K158" s="240">
        <f t="shared" si="1"/>
        <v>1.2195941784659756E-3</v>
      </c>
      <c r="L158" s="240">
        <f t="shared" si="1"/>
        <v>1.1753120856596584E-3</v>
      </c>
      <c r="M158" s="240">
        <f t="shared" si="1"/>
        <v>1.2036752557677661E-3</v>
      </c>
      <c r="N158" s="240">
        <f t="shared" si="1"/>
        <v>1.1690007416734075E-3</v>
      </c>
      <c r="O158" s="240">
        <f t="shared" si="1"/>
        <v>1.1609441586624388E-3</v>
      </c>
      <c r="P158" s="240">
        <f t="shared" si="1"/>
        <v>1.0359656813943713E-3</v>
      </c>
      <c r="Q158" s="240">
        <f t="shared" si="1"/>
        <v>1.1002648197113499E-3</v>
      </c>
    </row>
    <row r="159" spans="1:17" x14ac:dyDescent="0.25">
      <c r="A159" s="76" t="s">
        <v>82</v>
      </c>
      <c r="B159" s="239">
        <f t="shared" ref="B159:Q159" si="2">IF(B$7=0,0,B$7/B$5)</f>
        <v>1.4703900007492349E-3</v>
      </c>
      <c r="C159" s="239">
        <f t="shared" si="2"/>
        <v>1.4915609897889551E-3</v>
      </c>
      <c r="D159" s="239">
        <f t="shared" si="2"/>
        <v>1.5988700289921308E-3</v>
      </c>
      <c r="E159" s="239">
        <f t="shared" si="2"/>
        <v>1.7160671879682147E-3</v>
      </c>
      <c r="F159" s="239">
        <f t="shared" si="2"/>
        <v>1.6107329745607172E-3</v>
      </c>
      <c r="G159" s="239">
        <f t="shared" si="2"/>
        <v>1.622661484150493E-3</v>
      </c>
      <c r="H159" s="239">
        <f t="shared" si="2"/>
        <v>2.0635259056677908E-3</v>
      </c>
      <c r="I159" s="239">
        <f t="shared" si="2"/>
        <v>2.3938069688615609E-3</v>
      </c>
      <c r="J159" s="239">
        <f t="shared" si="2"/>
        <v>2.2654429308408444E-3</v>
      </c>
      <c r="K159" s="239">
        <f t="shared" si="2"/>
        <v>2.0812712513501477E-3</v>
      </c>
      <c r="L159" s="239">
        <f t="shared" si="2"/>
        <v>2.0057026332518466E-3</v>
      </c>
      <c r="M159" s="239">
        <f t="shared" si="2"/>
        <v>2.0541051687718252E-3</v>
      </c>
      <c r="N159" s="239">
        <f t="shared" si="2"/>
        <v>1.9949321498993538E-3</v>
      </c>
      <c r="O159" s="239">
        <f t="shared" si="2"/>
        <v>1.9811833678037094E-3</v>
      </c>
      <c r="P159" s="239">
        <f t="shared" si="2"/>
        <v>1.7679041341304863E-3</v>
      </c>
      <c r="Q159" s="239">
        <f t="shared" si="2"/>
        <v>1.8776323949147744E-3</v>
      </c>
    </row>
    <row r="160" spans="1:17" x14ac:dyDescent="0.25">
      <c r="A160" s="76" t="s">
        <v>81</v>
      </c>
      <c r="B160" s="239">
        <f t="shared" ref="B160:Q160" si="3">IF(B$8=0,0,B$8/B$5)</f>
        <v>1.1841237851457716E-4</v>
      </c>
      <c r="C160" s="239">
        <f t="shared" si="3"/>
        <v>1.2011730521186287E-4</v>
      </c>
      <c r="D160" s="239">
        <f t="shared" si="3"/>
        <v>1.2875903873948977E-4</v>
      </c>
      <c r="E160" s="239">
        <f t="shared" si="3"/>
        <v>1.3819707513965427E-4</v>
      </c>
      <c r="F160" s="239">
        <f t="shared" si="3"/>
        <v>1.2971437684723637E-4</v>
      </c>
      <c r="G160" s="239">
        <f t="shared" si="3"/>
        <v>1.3067499490906998E-4</v>
      </c>
      <c r="H160" s="239">
        <f t="shared" si="3"/>
        <v>1.6617836797860669E-4</v>
      </c>
      <c r="I160" s="239">
        <f t="shared" si="3"/>
        <v>1.927763224336625E-4</v>
      </c>
      <c r="J160" s="239">
        <f t="shared" si="3"/>
        <v>1.8243900304899341E-4</v>
      </c>
      <c r="K160" s="239">
        <f t="shared" si="3"/>
        <v>1.6760742325560161E-4</v>
      </c>
      <c r="L160" s="239">
        <f t="shared" si="3"/>
        <v>1.6152178624397881E-4</v>
      </c>
      <c r="M160" s="239">
        <f t="shared" si="3"/>
        <v>1.6541970404411111E-4</v>
      </c>
      <c r="N160" s="239">
        <f t="shared" si="3"/>
        <v>1.6065442550915985E-4</v>
      </c>
      <c r="O160" s="239">
        <f t="shared" si="3"/>
        <v>1.5954721858528635E-4</v>
      </c>
      <c r="P160" s="239">
        <f t="shared" si="3"/>
        <v>1.4237157040069312E-4</v>
      </c>
      <c r="Q160" s="239">
        <f t="shared" si="3"/>
        <v>1.5120812692183018E-4</v>
      </c>
    </row>
    <row r="161" spans="1:17" x14ac:dyDescent="0.25">
      <c r="A161" s="76" t="s">
        <v>80</v>
      </c>
      <c r="B161" s="239">
        <f t="shared" ref="B161:Q161" si="4">IF(B$9=0,0,B$9/B$5)</f>
        <v>8.2647979868500816E-3</v>
      </c>
      <c r="C161" s="239">
        <f t="shared" si="4"/>
        <v>8.3837963121283724E-3</v>
      </c>
      <c r="D161" s="239">
        <f t="shared" si="4"/>
        <v>8.9869611396403305E-3</v>
      </c>
      <c r="E161" s="239">
        <f t="shared" si="4"/>
        <v>9.6457053116467597E-3</v>
      </c>
      <c r="F161" s="239">
        <f t="shared" si="4"/>
        <v>9.0536406250852856E-3</v>
      </c>
      <c r="G161" s="239">
        <f t="shared" si="4"/>
        <v>9.1206886341124588E-3</v>
      </c>
      <c r="H161" s="239">
        <f t="shared" si="4"/>
        <v>1.1598708330637444E-2</v>
      </c>
      <c r="I161" s="239">
        <f t="shared" si="4"/>
        <v>1.3455158840221739E-2</v>
      </c>
      <c r="J161" s="239">
        <f t="shared" si="4"/>
        <v>1.273364764762863E-2</v>
      </c>
      <c r="K161" s="239">
        <f t="shared" si="4"/>
        <v>1.1698451730141503E-2</v>
      </c>
      <c r="L161" s="239">
        <f t="shared" si="4"/>
        <v>1.1273694106375262E-2</v>
      </c>
      <c r="M161" s="239">
        <f t="shared" si="4"/>
        <v>1.1545756061312468E-2</v>
      </c>
      <c r="N161" s="239">
        <f t="shared" si="4"/>
        <v>1.1213155154747648E-2</v>
      </c>
      <c r="O161" s="239">
        <f t="shared" si="4"/>
        <v>1.1135875721041067E-2</v>
      </c>
      <c r="P161" s="239">
        <f t="shared" si="4"/>
        <v>9.9370714716914381E-3</v>
      </c>
      <c r="Q161" s="239">
        <f t="shared" si="4"/>
        <v>1.0553834309012451E-2</v>
      </c>
    </row>
    <row r="162" spans="1:17" x14ac:dyDescent="0.25">
      <c r="A162" s="129" t="s">
        <v>79</v>
      </c>
      <c r="B162" s="238">
        <f t="shared" ref="B162:Q162" si="5">IF(B$10=0,0,B$10/B$5)</f>
        <v>3.7551579853777033E-3</v>
      </c>
      <c r="C162" s="238">
        <f t="shared" si="5"/>
        <v>3.7838229665371724E-3</v>
      </c>
      <c r="D162" s="238">
        <f t="shared" si="5"/>
        <v>4.100546666551028E-3</v>
      </c>
      <c r="E162" s="238">
        <f t="shared" si="5"/>
        <v>4.4397048956845197E-3</v>
      </c>
      <c r="F162" s="238">
        <f t="shared" si="5"/>
        <v>4.1121300971491128E-3</v>
      </c>
      <c r="G162" s="238">
        <f t="shared" si="5"/>
        <v>4.0724988118061439E-3</v>
      </c>
      <c r="H162" s="238">
        <f t="shared" si="5"/>
        <v>5.2437782131654273E-3</v>
      </c>
      <c r="I162" s="238">
        <f t="shared" si="5"/>
        <v>6.1194611627338833E-3</v>
      </c>
      <c r="J162" s="238">
        <f t="shared" si="5"/>
        <v>5.8286710416411902E-3</v>
      </c>
      <c r="K162" s="238">
        <f t="shared" si="5"/>
        <v>5.290197266797165E-3</v>
      </c>
      <c r="L162" s="238">
        <f t="shared" si="5"/>
        <v>5.1545211249810364E-3</v>
      </c>
      <c r="M162" s="238">
        <f t="shared" si="5"/>
        <v>5.3367876721958519E-3</v>
      </c>
      <c r="N162" s="238">
        <f t="shared" si="5"/>
        <v>5.1206125068555385E-3</v>
      </c>
      <c r="O162" s="238">
        <f t="shared" si="5"/>
        <v>5.0971102612396698E-3</v>
      </c>
      <c r="P162" s="238">
        <f t="shared" si="5"/>
        <v>4.5590630070266218E-3</v>
      </c>
      <c r="Q162" s="238">
        <f t="shared" si="5"/>
        <v>4.8562606393615908E-3</v>
      </c>
    </row>
    <row r="163" spans="1:17" x14ac:dyDescent="0.25">
      <c r="A163" s="232" t="s">
        <v>185</v>
      </c>
      <c r="B163" s="241">
        <f t="shared" ref="B163:Q163" si="6">IF(B$15=0,0,B$15/B$5)</f>
        <v>0.8832841653138519</v>
      </c>
      <c r="C163" s="241">
        <f t="shared" si="6"/>
        <v>0.88216569890754737</v>
      </c>
      <c r="D163" s="241">
        <f t="shared" si="6"/>
        <v>0.87280870902075591</v>
      </c>
      <c r="E163" s="241">
        <f t="shared" si="6"/>
        <v>0.86311882553567876</v>
      </c>
      <c r="F163" s="241">
        <f t="shared" si="6"/>
        <v>0.87158897127276014</v>
      </c>
      <c r="G163" s="241">
        <f t="shared" si="6"/>
        <v>0.8709929104879488</v>
      </c>
      <c r="H163" s="241">
        <f t="shared" si="6"/>
        <v>0.83563470417942831</v>
      </c>
      <c r="I163" s="241">
        <f t="shared" si="6"/>
        <v>0.80797406078232059</v>
      </c>
      <c r="J163" s="241">
        <f t="shared" si="6"/>
        <v>0.81715007702972942</v>
      </c>
      <c r="K163" s="241">
        <f t="shared" si="6"/>
        <v>0.83374685888742583</v>
      </c>
      <c r="L163" s="241">
        <f t="shared" si="6"/>
        <v>0.83555059770980777</v>
      </c>
      <c r="M163" s="241">
        <f t="shared" si="6"/>
        <v>0.83159047753701199</v>
      </c>
      <c r="N163" s="241">
        <f t="shared" si="6"/>
        <v>0.83738952381831333</v>
      </c>
      <c r="O163" s="241">
        <f t="shared" si="6"/>
        <v>0.83839613909975186</v>
      </c>
      <c r="P163" s="241">
        <f t="shared" si="6"/>
        <v>0.85550610251460191</v>
      </c>
      <c r="Q163" s="241">
        <f t="shared" si="6"/>
        <v>0.84660750135963525</v>
      </c>
    </row>
    <row r="164" spans="1:17" x14ac:dyDescent="0.25">
      <c r="A164" s="127" t="s">
        <v>184</v>
      </c>
      <c r="B164" s="237">
        <f t="shared" ref="B164:Q164" si="7">IF(B$24=0,0,B$24/B$5)</f>
        <v>7.4920206643695794E-2</v>
      </c>
      <c r="C164" s="237">
        <f t="shared" si="7"/>
        <v>7.5483552272232635E-2</v>
      </c>
      <c r="D164" s="237">
        <f t="shared" si="7"/>
        <v>8.1677434632209223E-2</v>
      </c>
      <c r="E164" s="237">
        <f t="shared" si="7"/>
        <v>8.7812804574344441E-2</v>
      </c>
      <c r="F164" s="237">
        <f t="shared" si="7"/>
        <v>8.2344821587366793E-2</v>
      </c>
      <c r="G164" s="237">
        <f t="shared" si="7"/>
        <v>8.2817486551790581E-2</v>
      </c>
      <c r="H164" s="237">
        <f t="shared" si="7"/>
        <v>0.10631806851746518</v>
      </c>
      <c r="I164" s="237">
        <f t="shared" si="7"/>
        <v>0.12352113629415611</v>
      </c>
      <c r="J164" s="237">
        <f t="shared" si="7"/>
        <v>0.11758682958023216</v>
      </c>
      <c r="K164" s="237">
        <f t="shared" si="7"/>
        <v>0.10917499352959316</v>
      </c>
      <c r="L164" s="237">
        <f t="shared" si="7"/>
        <v>0.10572226849890018</v>
      </c>
      <c r="M164" s="237">
        <f t="shared" si="7"/>
        <v>0.10810540038959911</v>
      </c>
      <c r="N164" s="237">
        <f t="shared" si="7"/>
        <v>0.1048607949750031</v>
      </c>
      <c r="O164" s="237">
        <f t="shared" si="7"/>
        <v>0.10381866128115083</v>
      </c>
      <c r="P164" s="237">
        <f t="shared" si="7"/>
        <v>9.2633533817433319E-2</v>
      </c>
      <c r="Q164" s="237">
        <f t="shared" si="7"/>
        <v>9.8323410083592785E-2</v>
      </c>
    </row>
    <row r="165" spans="1:17" x14ac:dyDescent="0.25">
      <c r="A165" s="127" t="s">
        <v>181</v>
      </c>
      <c r="B165" s="237">
        <f t="shared" ref="B165:Q165" si="8">IF(B$35=0,0,B$35/B$5)</f>
        <v>1.663649146012202E-2</v>
      </c>
      <c r="C165" s="237">
        <f t="shared" si="8"/>
        <v>1.6914751120568092E-2</v>
      </c>
      <c r="D165" s="237">
        <f t="shared" si="8"/>
        <v>1.8138782211648379E-2</v>
      </c>
      <c r="E165" s="237">
        <f t="shared" si="8"/>
        <v>1.957419996681653E-2</v>
      </c>
      <c r="F165" s="237">
        <f t="shared" si="8"/>
        <v>1.8416898846617121E-2</v>
      </c>
      <c r="G165" s="237">
        <f t="shared" si="8"/>
        <v>1.847023795987205E-2</v>
      </c>
      <c r="H165" s="237">
        <f t="shared" si="8"/>
        <v>2.306212439658837E-2</v>
      </c>
      <c r="I165" s="237">
        <f t="shared" si="8"/>
        <v>2.7358205225894508E-2</v>
      </c>
      <c r="J165" s="237">
        <f t="shared" si="8"/>
        <v>2.6095744287225268E-2</v>
      </c>
      <c r="K165" s="237">
        <f t="shared" si="8"/>
        <v>2.2317963079640804E-2</v>
      </c>
      <c r="L165" s="237">
        <f t="shared" si="8"/>
        <v>2.3521165276456243E-2</v>
      </c>
      <c r="M165" s="237">
        <f t="shared" si="8"/>
        <v>2.4109980022512807E-2</v>
      </c>
      <c r="N165" s="237">
        <f t="shared" si="8"/>
        <v>2.2989121980035266E-2</v>
      </c>
      <c r="O165" s="237">
        <f t="shared" si="8"/>
        <v>2.3058974795453307E-2</v>
      </c>
      <c r="P165" s="237">
        <f t="shared" si="8"/>
        <v>2.07091020516889E-2</v>
      </c>
      <c r="Q165" s="237">
        <f t="shared" si="8"/>
        <v>2.1940929138845326E-2</v>
      </c>
    </row>
    <row r="166" spans="1:17" x14ac:dyDescent="0.25">
      <c r="A166" s="142" t="s">
        <v>190</v>
      </c>
      <c r="B166" s="235">
        <f t="shared" ref="B166:Q166" si="9">IF(B$36=0,0,B$36/B$5)</f>
        <v>8.9692188188274496E-3</v>
      </c>
      <c r="C166" s="235">
        <f t="shared" si="9"/>
        <v>9.3746069127346506E-3</v>
      </c>
      <c r="D166" s="235">
        <f t="shared" si="9"/>
        <v>9.8956909541319769E-3</v>
      </c>
      <c r="E166" s="235">
        <f t="shared" si="9"/>
        <v>1.0315515193193094E-2</v>
      </c>
      <c r="F166" s="235">
        <f t="shared" si="9"/>
        <v>9.4992797025410143E-3</v>
      </c>
      <c r="G166" s="235">
        <f t="shared" si="9"/>
        <v>9.9136915004709586E-3</v>
      </c>
      <c r="H166" s="235">
        <f t="shared" si="9"/>
        <v>1.4373398984693196E-2</v>
      </c>
      <c r="I166" s="235">
        <f t="shared" si="9"/>
        <v>1.4168215367976056E-2</v>
      </c>
      <c r="J166" s="235">
        <f t="shared" si="9"/>
        <v>1.25609273662096E-2</v>
      </c>
      <c r="K166" s="235">
        <f t="shared" si="9"/>
        <v>1.7188687780161981E-2</v>
      </c>
      <c r="L166" s="235">
        <f t="shared" si="9"/>
        <v>8.3328168946462874E-3</v>
      </c>
      <c r="M166" s="235">
        <f t="shared" si="9"/>
        <v>8.0598520970215221E-3</v>
      </c>
      <c r="N166" s="235">
        <f t="shared" si="9"/>
        <v>9.4266915026335538E-3</v>
      </c>
      <c r="O166" s="235">
        <f t="shared" si="9"/>
        <v>8.3960602063771848E-3</v>
      </c>
      <c r="P166" s="235">
        <f t="shared" si="9"/>
        <v>6.6734235121216614E-3</v>
      </c>
      <c r="Q166" s="235">
        <f t="shared" si="9"/>
        <v>6.8510917384393254E-3</v>
      </c>
    </row>
    <row r="167" spans="1:17" x14ac:dyDescent="0.25">
      <c r="A167" s="142" t="s">
        <v>189</v>
      </c>
      <c r="B167" s="235">
        <f t="shared" ref="B167:Q167" si="10">IF(B$42=0,0,B$42/B$5)</f>
        <v>7.6672726412945705E-3</v>
      </c>
      <c r="C167" s="235">
        <f t="shared" si="10"/>
        <v>7.5401442078334418E-3</v>
      </c>
      <c r="D167" s="235">
        <f t="shared" si="10"/>
        <v>8.2430912575164016E-3</v>
      </c>
      <c r="E167" s="235">
        <f t="shared" si="10"/>
        <v>9.2586847736234393E-3</v>
      </c>
      <c r="F167" s="235">
        <f t="shared" si="10"/>
        <v>8.9176191440761051E-3</v>
      </c>
      <c r="G167" s="235">
        <f t="shared" si="10"/>
        <v>8.5565464594010918E-3</v>
      </c>
      <c r="H167" s="235">
        <f t="shared" si="10"/>
        <v>8.6887254118951721E-3</v>
      </c>
      <c r="I167" s="235">
        <f t="shared" si="10"/>
        <v>1.3189989857918452E-2</v>
      </c>
      <c r="J167" s="235">
        <f t="shared" si="10"/>
        <v>1.3534816921015666E-2</v>
      </c>
      <c r="K167" s="235">
        <f t="shared" si="10"/>
        <v>5.1292752994788245E-3</v>
      </c>
      <c r="L167" s="235">
        <f t="shared" si="10"/>
        <v>1.5188348381809956E-2</v>
      </c>
      <c r="M167" s="235">
        <f t="shared" si="10"/>
        <v>1.6050127925491285E-2</v>
      </c>
      <c r="N167" s="235">
        <f t="shared" si="10"/>
        <v>1.356243047740171E-2</v>
      </c>
      <c r="O167" s="235">
        <f t="shared" si="10"/>
        <v>1.4662914589076124E-2</v>
      </c>
      <c r="P167" s="235">
        <f t="shared" si="10"/>
        <v>1.4035678539567237E-2</v>
      </c>
      <c r="Q167" s="235">
        <f t="shared" si="10"/>
        <v>1.5089837400406E-2</v>
      </c>
    </row>
    <row r="168" spans="1:17" x14ac:dyDescent="0.25">
      <c r="A168" s="127" t="s">
        <v>180</v>
      </c>
      <c r="B168" s="236">
        <f t="shared" ref="B168:Q168" si="11">IF(B$43=0,0,B$43/B$5)</f>
        <v>8.650121016752426E-3</v>
      </c>
      <c r="C168" s="236">
        <f t="shared" si="11"/>
        <v>8.7146843895613297E-3</v>
      </c>
      <c r="D168" s="236">
        <f t="shared" si="11"/>
        <v>9.406260799023165E-3</v>
      </c>
      <c r="E168" s="236">
        <f t="shared" si="11"/>
        <v>1.0169654533491822E-2</v>
      </c>
      <c r="F168" s="236">
        <f t="shared" si="11"/>
        <v>9.56601479944897E-3</v>
      </c>
      <c r="G168" s="236">
        <f t="shared" si="11"/>
        <v>9.5722373763716707E-3</v>
      </c>
      <c r="H168" s="236">
        <f t="shared" si="11"/>
        <v>1.1842729422349459E-2</v>
      </c>
      <c r="I168" s="236">
        <f t="shared" si="11"/>
        <v>1.4263751895585396E-2</v>
      </c>
      <c r="J168" s="236">
        <f t="shared" si="11"/>
        <v>1.3688696436369632E-2</v>
      </c>
      <c r="K168" s="236">
        <f t="shared" si="11"/>
        <v>1.1417472521427077E-2</v>
      </c>
      <c r="L168" s="236">
        <f t="shared" si="11"/>
        <v>1.2654399178365415E-2</v>
      </c>
      <c r="M168" s="236">
        <f t="shared" si="11"/>
        <v>1.3040472623554086E-2</v>
      </c>
      <c r="N168" s="236">
        <f t="shared" si="11"/>
        <v>1.2336319444706397E-2</v>
      </c>
      <c r="O168" s="236">
        <f t="shared" si="11"/>
        <v>1.2444741368656625E-2</v>
      </c>
      <c r="P168" s="236">
        <f t="shared" si="11"/>
        <v>1.1257765206778918E-2</v>
      </c>
      <c r="Q168" s="236">
        <f t="shared" si="11"/>
        <v>1.1985705224126583E-2</v>
      </c>
    </row>
    <row r="169" spans="1:17" x14ac:dyDescent="0.25">
      <c r="A169" s="142" t="s">
        <v>188</v>
      </c>
      <c r="B169" s="235">
        <f t="shared" ref="B169:Q169" si="12">IF(B$44=0,0,B$44/B$5)</f>
        <v>3.1458156906562806E-3</v>
      </c>
      <c r="C169" s="235">
        <f t="shared" si="12"/>
        <v>3.2575983070859136E-3</v>
      </c>
      <c r="D169" s="235">
        <f t="shared" si="12"/>
        <v>3.4470417090586834E-3</v>
      </c>
      <c r="E169" s="235">
        <f t="shared" si="12"/>
        <v>3.5845561465000495E-3</v>
      </c>
      <c r="F169" s="235">
        <f t="shared" si="12"/>
        <v>3.300921069607421E-3</v>
      </c>
      <c r="G169" s="235">
        <f t="shared" si="12"/>
        <v>3.4449257392367332E-3</v>
      </c>
      <c r="H169" s="235">
        <f t="shared" si="12"/>
        <v>4.9946371763067718E-3</v>
      </c>
      <c r="I169" s="235">
        <f t="shared" si="12"/>
        <v>4.9233375678344911E-3</v>
      </c>
      <c r="J169" s="235">
        <f t="shared" si="12"/>
        <v>4.3648182909951276E-3</v>
      </c>
      <c r="K169" s="235">
        <f t="shared" si="12"/>
        <v>6.0548794168497067E-3</v>
      </c>
      <c r="L169" s="235">
        <f t="shared" si="12"/>
        <v>2.967126184817352E-3</v>
      </c>
      <c r="M169" s="235">
        <f t="shared" si="12"/>
        <v>2.9000986686660178E-3</v>
      </c>
      <c r="N169" s="235">
        <f t="shared" si="12"/>
        <v>3.3834954886247577E-3</v>
      </c>
      <c r="O169" s="235">
        <f t="shared" si="12"/>
        <v>3.0259605699518135E-3</v>
      </c>
      <c r="P169" s="235">
        <f t="shared" si="12"/>
        <v>2.4339274023634496E-3</v>
      </c>
      <c r="Q169" s="235">
        <f t="shared" si="12"/>
        <v>2.5337652290297239E-3</v>
      </c>
    </row>
    <row r="170" spans="1:17" x14ac:dyDescent="0.25">
      <c r="A170" s="142" t="s">
        <v>187</v>
      </c>
      <c r="B170" s="235">
        <f t="shared" ref="B170:Q170" si="13">IF(B$45=0,0,B$45/B$5)</f>
        <v>2.1248089057919399E-3</v>
      </c>
      <c r="C170" s="235">
        <f t="shared" si="13"/>
        <v>2.1336239400560021E-3</v>
      </c>
      <c r="D170" s="235">
        <f t="shared" si="13"/>
        <v>2.3259196495634673E-3</v>
      </c>
      <c r="E170" s="235">
        <f t="shared" si="13"/>
        <v>2.5041567649781334E-3</v>
      </c>
      <c r="F170" s="235">
        <f t="shared" si="13"/>
        <v>2.3344832787759893E-3</v>
      </c>
      <c r="G170" s="235">
        <f t="shared" si="13"/>
        <v>2.355850847548331E-3</v>
      </c>
      <c r="H170" s="235">
        <f t="shared" si="13"/>
        <v>3.0183710661332588E-3</v>
      </c>
      <c r="I170" s="235">
        <f t="shared" si="13"/>
        <v>3.5266751281549076E-3</v>
      </c>
      <c r="J170" s="235">
        <f t="shared" si="13"/>
        <v>3.3581498513664027E-3</v>
      </c>
      <c r="K170" s="235">
        <f t="shared" si="13"/>
        <v>3.1017673423651784E-3</v>
      </c>
      <c r="L170" s="235">
        <f t="shared" si="13"/>
        <v>2.9927192209052073E-3</v>
      </c>
      <c r="M170" s="235">
        <f t="shared" si="13"/>
        <v>3.0659744379740511E-3</v>
      </c>
      <c r="N170" s="235">
        <f t="shared" si="13"/>
        <v>2.9749244612666298E-3</v>
      </c>
      <c r="O170" s="235">
        <f t="shared" si="13"/>
        <v>2.9558219757559612E-3</v>
      </c>
      <c r="P170" s="235">
        <f t="shared" si="13"/>
        <v>2.6373452143985858E-3</v>
      </c>
      <c r="Q170" s="235">
        <f t="shared" si="13"/>
        <v>2.8008068133982063E-3</v>
      </c>
    </row>
    <row r="171" spans="1:17" x14ac:dyDescent="0.25">
      <c r="A171" s="142" t="s">
        <v>186</v>
      </c>
      <c r="B171" s="235">
        <f t="shared" ref="B171:Q171" si="14">IF(B$56=0,0,B$56/B$5)</f>
        <v>3.3794964203042051E-3</v>
      </c>
      <c r="C171" s="235">
        <f t="shared" si="14"/>
        <v>3.3234621424194136E-3</v>
      </c>
      <c r="D171" s="235">
        <f t="shared" si="14"/>
        <v>3.6332994404010156E-3</v>
      </c>
      <c r="E171" s="235">
        <f t="shared" si="14"/>
        <v>4.0809416220136405E-3</v>
      </c>
      <c r="F171" s="235">
        <f t="shared" si="14"/>
        <v>3.9306104510655583E-3</v>
      </c>
      <c r="G171" s="235">
        <f t="shared" si="14"/>
        <v>3.7714607895866061E-3</v>
      </c>
      <c r="H171" s="235">
        <f t="shared" si="14"/>
        <v>3.829721179909428E-3</v>
      </c>
      <c r="I171" s="235">
        <f t="shared" si="14"/>
        <v>5.8137391995959969E-3</v>
      </c>
      <c r="J171" s="235">
        <f t="shared" si="14"/>
        <v>5.9657282940081009E-3</v>
      </c>
      <c r="K171" s="235">
        <f t="shared" si="14"/>
        <v>2.2608257622121902E-3</v>
      </c>
      <c r="L171" s="235">
        <f t="shared" si="14"/>
        <v>6.6945537726428549E-3</v>
      </c>
      <c r="M171" s="235">
        <f t="shared" si="14"/>
        <v>7.0743995169140171E-3</v>
      </c>
      <c r="N171" s="235">
        <f t="shared" si="14"/>
        <v>5.9778994948150093E-3</v>
      </c>
      <c r="O171" s="235">
        <f t="shared" si="14"/>
        <v>6.4629588229488492E-3</v>
      </c>
      <c r="P171" s="235">
        <f t="shared" si="14"/>
        <v>6.1864925900168835E-3</v>
      </c>
      <c r="Q171" s="235">
        <f t="shared" si="14"/>
        <v>6.6511331816986536E-3</v>
      </c>
    </row>
    <row r="172" spans="1:17" x14ac:dyDescent="0.25">
      <c r="A172" s="72" t="s">
        <v>179</v>
      </c>
      <c r="B172" s="234">
        <f t="shared" ref="B172:Q172" si="15">IF(B$57=0,0,B$57/B$5)</f>
        <v>2.0386304156451559E-3</v>
      </c>
      <c r="C172" s="234">
        <f t="shared" si="15"/>
        <v>2.0679830514517598E-3</v>
      </c>
      <c r="D172" s="234">
        <f t="shared" si="15"/>
        <v>2.2167622672256567E-3</v>
      </c>
      <c r="E172" s="234">
        <f t="shared" si="15"/>
        <v>2.3792509217962837E-3</v>
      </c>
      <c r="F172" s="234">
        <f t="shared" si="15"/>
        <v>2.2332097142587167E-3</v>
      </c>
      <c r="G172" s="234">
        <f t="shared" si="15"/>
        <v>2.2497480628945483E-3</v>
      </c>
      <c r="H172" s="234">
        <f t="shared" si="15"/>
        <v>2.8609869984307043E-3</v>
      </c>
      <c r="I172" s="234">
        <f t="shared" si="15"/>
        <v>3.3189070201904754E-3</v>
      </c>
      <c r="J172" s="234">
        <f t="shared" si="15"/>
        <v>3.1409359839002929E-3</v>
      </c>
      <c r="K172" s="234">
        <f t="shared" si="15"/>
        <v>2.885590131902612E-3</v>
      </c>
      <c r="L172" s="234">
        <f t="shared" si="15"/>
        <v>2.7808175999587256E-3</v>
      </c>
      <c r="M172" s="234">
        <f t="shared" si="15"/>
        <v>2.8479255652299074E-3</v>
      </c>
      <c r="N172" s="234">
        <f t="shared" si="15"/>
        <v>2.7658848032568952E-3</v>
      </c>
      <c r="O172" s="234">
        <f t="shared" si="15"/>
        <v>2.7468227276552007E-3</v>
      </c>
      <c r="P172" s="234">
        <f t="shared" si="15"/>
        <v>2.4511205448532404E-3</v>
      </c>
      <c r="Q172" s="234">
        <f t="shared" si="15"/>
        <v>2.6032539038782004E-3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0.99999999999999978</v>
      </c>
      <c r="C175" s="77">
        <f t="shared" si="16"/>
        <v>0.99999999999999989</v>
      </c>
      <c r="D175" s="77">
        <f t="shared" si="16"/>
        <v>1.0000000000000002</v>
      </c>
      <c r="E175" s="77">
        <f t="shared" si="16"/>
        <v>1</v>
      </c>
      <c r="F175" s="77">
        <f t="shared" si="16"/>
        <v>0.99999999999999989</v>
      </c>
      <c r="G175" s="77">
        <f t="shared" si="16"/>
        <v>1</v>
      </c>
      <c r="H175" s="77">
        <f t="shared" si="16"/>
        <v>1</v>
      </c>
      <c r="I175" s="77">
        <f t="shared" si="16"/>
        <v>0.99999999999999989</v>
      </c>
      <c r="J175" s="77">
        <f t="shared" si="16"/>
        <v>1.0000000000000002</v>
      </c>
      <c r="K175" s="77">
        <f t="shared" si="16"/>
        <v>1</v>
      </c>
      <c r="L175" s="77">
        <f t="shared" si="16"/>
        <v>1</v>
      </c>
      <c r="M175" s="77">
        <f t="shared" si="16"/>
        <v>1</v>
      </c>
      <c r="N175" s="77">
        <f t="shared" si="16"/>
        <v>1</v>
      </c>
      <c r="O175" s="77">
        <f t="shared" si="16"/>
        <v>1</v>
      </c>
      <c r="P175" s="77">
        <f t="shared" si="16"/>
        <v>1</v>
      </c>
      <c r="Q175" s="77">
        <f t="shared" si="16"/>
        <v>1.0000000000000002</v>
      </c>
    </row>
    <row r="176" spans="1:17" x14ac:dyDescent="0.25">
      <c r="A176" s="132" t="s">
        <v>83</v>
      </c>
      <c r="B176" s="240">
        <f t="shared" ref="B176:Q176" si="17">IF(B$61=0,0,B$61/B$60)</f>
        <v>9.0359241682656018E-3</v>
      </c>
      <c r="C176" s="240">
        <f t="shared" si="17"/>
        <v>9.0296267111961929E-3</v>
      </c>
      <c r="D176" s="240">
        <f t="shared" si="17"/>
        <v>9.0206409781621085E-3</v>
      </c>
      <c r="E176" s="240">
        <f t="shared" si="17"/>
        <v>8.9800502175931673E-3</v>
      </c>
      <c r="F176" s="240">
        <f t="shared" si="17"/>
        <v>8.9675230695572261E-3</v>
      </c>
      <c r="G176" s="240">
        <f t="shared" si="17"/>
        <v>9.0063684180322328E-3</v>
      </c>
      <c r="H176" s="240">
        <f t="shared" si="17"/>
        <v>9.1360058652226704E-3</v>
      </c>
      <c r="I176" s="240">
        <f t="shared" si="17"/>
        <v>8.9703835279514779E-3</v>
      </c>
      <c r="J176" s="240">
        <f t="shared" si="17"/>
        <v>8.9110652015131249E-3</v>
      </c>
      <c r="K176" s="240">
        <f t="shared" si="17"/>
        <v>9.4271048815190248E-3</v>
      </c>
      <c r="L176" s="240">
        <f t="shared" si="17"/>
        <v>8.7694529626201161E-3</v>
      </c>
      <c r="M176" s="240">
        <f t="shared" si="17"/>
        <v>8.7543789054893052E-3</v>
      </c>
      <c r="N176" s="240">
        <f t="shared" si="17"/>
        <v>8.88800424233957E-3</v>
      </c>
      <c r="O176" s="240">
        <f t="shared" si="17"/>
        <v>8.8156765118310235E-3</v>
      </c>
      <c r="P176" s="240">
        <f t="shared" si="17"/>
        <v>8.7652816256708829E-3</v>
      </c>
      <c r="Q176" s="240">
        <f t="shared" si="17"/>
        <v>8.7753704933814583E-3</v>
      </c>
    </row>
    <row r="177" spans="1:17" x14ac:dyDescent="0.25">
      <c r="A177" s="76" t="s">
        <v>82</v>
      </c>
      <c r="B177" s="239">
        <f t="shared" ref="B177:Q177" si="18">IF(B$62=0,0,B$62/B$60)</f>
        <v>4.3696190589851214E-3</v>
      </c>
      <c r="C177" s="239">
        <f t="shared" si="18"/>
        <v>4.3665737159829876E-3</v>
      </c>
      <c r="D177" s="239">
        <f t="shared" si="18"/>
        <v>4.3622283685018116E-3</v>
      </c>
      <c r="E177" s="239">
        <f t="shared" si="18"/>
        <v>4.3425993678929227E-3</v>
      </c>
      <c r="F177" s="239">
        <f t="shared" si="18"/>
        <v>4.3365414524220497E-3</v>
      </c>
      <c r="G177" s="239">
        <f t="shared" si="18"/>
        <v>4.3553264014641662E-3</v>
      </c>
      <c r="H177" s="239">
        <f t="shared" si="18"/>
        <v>4.4180168633862526E-3</v>
      </c>
      <c r="I177" s="239">
        <f t="shared" si="18"/>
        <v>4.3379247213920181E-3</v>
      </c>
      <c r="J177" s="239">
        <f t="shared" si="18"/>
        <v>4.3092393888321872E-3</v>
      </c>
      <c r="K177" s="239">
        <f t="shared" si="18"/>
        <v>4.558787390669743E-3</v>
      </c>
      <c r="L177" s="239">
        <f t="shared" si="18"/>
        <v>4.2407581215562103E-3</v>
      </c>
      <c r="M177" s="239">
        <f t="shared" si="18"/>
        <v>4.2334685642172552E-3</v>
      </c>
      <c r="N177" s="239">
        <f t="shared" si="18"/>
        <v>4.2980875016708116E-3</v>
      </c>
      <c r="O177" s="239">
        <f t="shared" si="18"/>
        <v>4.2631110428340661E-3</v>
      </c>
      <c r="P177" s="239">
        <f t="shared" si="18"/>
        <v>4.2387409340394278E-3</v>
      </c>
      <c r="Q177" s="239">
        <f t="shared" si="18"/>
        <v>4.2436197386653603E-3</v>
      </c>
    </row>
    <row r="178" spans="1:17" x14ac:dyDescent="0.25">
      <c r="A178" s="76" t="s">
        <v>81</v>
      </c>
      <c r="B178" s="239">
        <f t="shared" ref="B178:Q178" si="19">IF(B$63=0,0,B$63/B$60)</f>
        <v>1.4258012450671407E-2</v>
      </c>
      <c r="C178" s="239">
        <f t="shared" si="19"/>
        <v>1.4248075534465474E-2</v>
      </c>
      <c r="D178" s="239">
        <f t="shared" si="19"/>
        <v>1.423389671987025E-2</v>
      </c>
      <c r="E178" s="239">
        <f t="shared" si="19"/>
        <v>1.4169847535880109E-2</v>
      </c>
      <c r="F178" s="239">
        <f t="shared" si="19"/>
        <v>1.4150080633309687E-2</v>
      </c>
      <c r="G178" s="239">
        <f t="shared" si="19"/>
        <v>1.4211375687572362E-2</v>
      </c>
      <c r="H178" s="239">
        <f t="shared" si="19"/>
        <v>1.4415933882361787E-2</v>
      </c>
      <c r="I178" s="239">
        <f t="shared" si="19"/>
        <v>1.4154594222693611E-2</v>
      </c>
      <c r="J178" s="239">
        <f t="shared" si="19"/>
        <v>1.4060994340582901E-2</v>
      </c>
      <c r="K178" s="239">
        <f t="shared" si="19"/>
        <v>1.4875266355879909E-2</v>
      </c>
      <c r="L178" s="239">
        <f t="shared" si="19"/>
        <v>1.3837540820200877E-2</v>
      </c>
      <c r="M178" s="239">
        <f t="shared" si="19"/>
        <v>1.3813755085587465E-2</v>
      </c>
      <c r="N178" s="239">
        <f t="shared" si="19"/>
        <v>1.402460587196607E-2</v>
      </c>
      <c r="O178" s="239">
        <f t="shared" si="19"/>
        <v>1.3910478123335615E-2</v>
      </c>
      <c r="P178" s="239">
        <f t="shared" si="19"/>
        <v>1.3830958762510856E-2</v>
      </c>
      <c r="Q178" s="239">
        <f t="shared" si="19"/>
        <v>1.384687824111115E-2</v>
      </c>
    </row>
    <row r="179" spans="1:17" x14ac:dyDescent="0.25">
      <c r="A179" s="76" t="s">
        <v>80</v>
      </c>
      <c r="B179" s="239">
        <f t="shared" ref="B179:Q179" si="20">IF(B$64=0,0,B$64/B$60)</f>
        <v>1.8805025848568472E-2</v>
      </c>
      <c r="C179" s="239">
        <f t="shared" si="20"/>
        <v>1.8791919956933564E-2</v>
      </c>
      <c r="D179" s="239">
        <f t="shared" si="20"/>
        <v>1.8773219385876571E-2</v>
      </c>
      <c r="E179" s="239">
        <f t="shared" si="20"/>
        <v>1.8688744318634112E-2</v>
      </c>
      <c r="F179" s="239">
        <f t="shared" si="20"/>
        <v>1.8662673566131337E-2</v>
      </c>
      <c r="G179" s="239">
        <f t="shared" si="20"/>
        <v>1.8743516185941559E-2</v>
      </c>
      <c r="H179" s="239">
        <f t="shared" si="20"/>
        <v>1.9013309900448416E-2</v>
      </c>
      <c r="I179" s="239">
        <f t="shared" si="20"/>
        <v>1.8668626581344942E-2</v>
      </c>
      <c r="J179" s="239">
        <f t="shared" si="20"/>
        <v>1.8545176822228476E-2</v>
      </c>
      <c r="K179" s="239">
        <f t="shared" si="20"/>
        <v>1.9619127791790522E-2</v>
      </c>
      <c r="L179" s="239">
        <f t="shared" si="20"/>
        <v>1.8250461886238939E-2</v>
      </c>
      <c r="M179" s="239">
        <f t="shared" si="20"/>
        <v>1.8219090658602558E-2</v>
      </c>
      <c r="N179" s="239">
        <f t="shared" si="20"/>
        <v>1.8497183730954585E-2</v>
      </c>
      <c r="O179" s="239">
        <f t="shared" si="20"/>
        <v>1.8346659576872117E-2</v>
      </c>
      <c r="P179" s="239">
        <f t="shared" si="20"/>
        <v>1.8241780748848597E-2</v>
      </c>
      <c r="Q179" s="239">
        <f t="shared" si="20"/>
        <v>1.8262777097926699E-2</v>
      </c>
    </row>
    <row r="180" spans="1:17" x14ac:dyDescent="0.25">
      <c r="A180" s="129" t="s">
        <v>79</v>
      </c>
      <c r="B180" s="238">
        <f t="shared" ref="B180:Q180" si="21">IF(B$65=0,0,B$65/B$60)</f>
        <v>3.9532615445955467E-2</v>
      </c>
      <c r="C180" s="238">
        <f t="shared" si="21"/>
        <v>3.9241616314975719E-2</v>
      </c>
      <c r="D180" s="238">
        <f t="shared" si="21"/>
        <v>3.9632666529112411E-2</v>
      </c>
      <c r="E180" s="238">
        <f t="shared" si="21"/>
        <v>3.9800257276298136E-2</v>
      </c>
      <c r="F180" s="238">
        <f t="shared" si="21"/>
        <v>3.9219594312807464E-2</v>
      </c>
      <c r="G180" s="238">
        <f t="shared" si="21"/>
        <v>3.8723093490510681E-2</v>
      </c>
      <c r="H180" s="238">
        <f t="shared" si="21"/>
        <v>3.9772057345110003E-2</v>
      </c>
      <c r="I180" s="238">
        <f t="shared" si="21"/>
        <v>3.9284602705459234E-2</v>
      </c>
      <c r="J180" s="238">
        <f t="shared" si="21"/>
        <v>3.9276550478530022E-2</v>
      </c>
      <c r="K180" s="238">
        <f t="shared" si="21"/>
        <v>4.1049589465289665E-2</v>
      </c>
      <c r="L180" s="238">
        <f t="shared" si="21"/>
        <v>3.8608380076366342E-2</v>
      </c>
      <c r="M180" s="238">
        <f t="shared" si="21"/>
        <v>3.8964569884148856E-2</v>
      </c>
      <c r="N180" s="238">
        <f t="shared" si="21"/>
        <v>3.9082769767886265E-2</v>
      </c>
      <c r="O180" s="238">
        <f t="shared" si="21"/>
        <v>3.8854587115522914E-2</v>
      </c>
      <c r="P180" s="238">
        <f t="shared" si="21"/>
        <v>3.8723094415193511E-2</v>
      </c>
      <c r="Q180" s="238">
        <f t="shared" si="21"/>
        <v>3.8881604393979932E-2</v>
      </c>
    </row>
    <row r="181" spans="1:17" x14ac:dyDescent="0.25">
      <c r="A181" s="127" t="s">
        <v>183</v>
      </c>
      <c r="B181" s="237">
        <f t="shared" ref="B181:Q181" si="22">IF(B$70=0,0,B$70/B$60)</f>
        <v>6.3304005768859278E-2</v>
      </c>
      <c r="C181" s="237">
        <f t="shared" si="22"/>
        <v>6.3257114333419545E-2</v>
      </c>
      <c r="D181" s="237">
        <f t="shared" si="22"/>
        <v>6.3202453897894167E-2</v>
      </c>
      <c r="E181" s="237">
        <f t="shared" si="22"/>
        <v>6.2926055668698549E-2</v>
      </c>
      <c r="F181" s="237">
        <f t="shared" si="22"/>
        <v>6.2824744443734953E-2</v>
      </c>
      <c r="G181" s="237">
        <f t="shared" si="22"/>
        <v>6.3081617809513241E-2</v>
      </c>
      <c r="H181" s="237">
        <f t="shared" si="22"/>
        <v>6.4001522820648429E-2</v>
      </c>
      <c r="I181" s="237">
        <f t="shared" si="22"/>
        <v>6.2839439969823302E-2</v>
      </c>
      <c r="J181" s="237">
        <f t="shared" si="22"/>
        <v>6.2427777812057605E-2</v>
      </c>
      <c r="K181" s="237">
        <f t="shared" si="22"/>
        <v>6.6038417647205888E-2</v>
      </c>
      <c r="L181" s="237">
        <f t="shared" si="22"/>
        <v>6.1419455479161354E-2</v>
      </c>
      <c r="M181" s="237">
        <f t="shared" si="22"/>
        <v>6.1332743726752945E-2</v>
      </c>
      <c r="N181" s="237">
        <f t="shared" si="22"/>
        <v>6.224591539439088E-2</v>
      </c>
      <c r="O181" s="237">
        <f t="shared" si="22"/>
        <v>6.1737251790970366E-2</v>
      </c>
      <c r="P181" s="237">
        <f t="shared" si="22"/>
        <v>6.1378484953116319E-2</v>
      </c>
      <c r="Q181" s="237">
        <f t="shared" si="22"/>
        <v>6.1444525543410927E-2</v>
      </c>
    </row>
    <row r="182" spans="1:17" x14ac:dyDescent="0.25">
      <c r="A182" s="142" t="s">
        <v>192</v>
      </c>
      <c r="B182" s="235">
        <f t="shared" ref="B182:Q182" si="23">IF(B$71=0,0,B$71/B$60)</f>
        <v>5.7757427676502916E-2</v>
      </c>
      <c r="C182" s="235">
        <f t="shared" si="23"/>
        <v>5.7714401848694259E-2</v>
      </c>
      <c r="D182" s="235">
        <f t="shared" si="23"/>
        <v>5.7665257182122065E-2</v>
      </c>
      <c r="E182" s="235">
        <f t="shared" si="23"/>
        <v>5.7413775034461802E-2</v>
      </c>
      <c r="F182" s="235">
        <f t="shared" si="23"/>
        <v>5.7320153427467775E-2</v>
      </c>
      <c r="G182" s="235">
        <f t="shared" si="23"/>
        <v>5.7553182108980326E-2</v>
      </c>
      <c r="H182" s="235">
        <f t="shared" si="23"/>
        <v>5.8393510951574731E-2</v>
      </c>
      <c r="I182" s="235">
        <f t="shared" si="23"/>
        <v>5.7333093100411667E-2</v>
      </c>
      <c r="J182" s="235">
        <f t="shared" si="23"/>
        <v>5.6957842683578223E-2</v>
      </c>
      <c r="K182" s="235">
        <f t="shared" si="23"/>
        <v>6.0251718640388571E-2</v>
      </c>
      <c r="L182" s="235">
        <f t="shared" si="23"/>
        <v>5.6036447080834495E-2</v>
      </c>
      <c r="M182" s="235">
        <f t="shared" si="23"/>
        <v>5.5958988331604044E-2</v>
      </c>
      <c r="N182" s="235">
        <f t="shared" si="23"/>
        <v>5.6790135919340942E-2</v>
      </c>
      <c r="O182" s="235">
        <f t="shared" si="23"/>
        <v>5.6325869701073075E-2</v>
      </c>
      <c r="P182" s="235">
        <f t="shared" si="23"/>
        <v>5.5998037072751722E-2</v>
      </c>
      <c r="Q182" s="235">
        <f t="shared" si="23"/>
        <v>5.605788475000522E-2</v>
      </c>
    </row>
    <row r="183" spans="1:17" x14ac:dyDescent="0.25">
      <c r="A183" s="142" t="s">
        <v>191</v>
      </c>
      <c r="B183" s="235">
        <f t="shared" ref="B183:Q183" si="24">IF(B$82=0,0,B$82/B$60)</f>
        <v>5.5465780923563664E-3</v>
      </c>
      <c r="C183" s="235">
        <f t="shared" si="24"/>
        <v>5.5427124847252877E-3</v>
      </c>
      <c r="D183" s="235">
        <f t="shared" si="24"/>
        <v>5.537196715772106E-3</v>
      </c>
      <c r="E183" s="235">
        <f t="shared" si="24"/>
        <v>5.5122806342367495E-3</v>
      </c>
      <c r="F183" s="235">
        <f t="shared" si="24"/>
        <v>5.5045910162671852E-3</v>
      </c>
      <c r="G183" s="235">
        <f t="shared" si="24"/>
        <v>5.5284357005329207E-3</v>
      </c>
      <c r="H183" s="235">
        <f t="shared" si="24"/>
        <v>5.6080118690736902E-3</v>
      </c>
      <c r="I183" s="235">
        <f t="shared" si="24"/>
        <v>5.5063468694116231E-3</v>
      </c>
      <c r="J183" s="235">
        <f t="shared" si="24"/>
        <v>5.4699351284793829E-3</v>
      </c>
      <c r="K183" s="235">
        <f t="shared" si="24"/>
        <v>5.7866990068173229E-3</v>
      </c>
      <c r="L183" s="235">
        <f t="shared" si="24"/>
        <v>5.3830083983268592E-3</v>
      </c>
      <c r="M183" s="235">
        <f t="shared" si="24"/>
        <v>5.3737553951489015E-3</v>
      </c>
      <c r="N183" s="235">
        <f t="shared" si="24"/>
        <v>5.4557794750499326E-3</v>
      </c>
      <c r="O183" s="235">
        <f t="shared" si="24"/>
        <v>5.411382089897286E-3</v>
      </c>
      <c r="P183" s="235">
        <f t="shared" si="24"/>
        <v>5.3804478803645981E-3</v>
      </c>
      <c r="Q183" s="235">
        <f t="shared" si="24"/>
        <v>5.3866407934057082E-3</v>
      </c>
    </row>
    <row r="184" spans="1:17" x14ac:dyDescent="0.25">
      <c r="A184" s="127" t="s">
        <v>181</v>
      </c>
      <c r="B184" s="237">
        <f t="shared" ref="B184:Q184" si="25">IF(B$83=0,0,B$83/B$60)</f>
        <v>0.63106195922936559</v>
      </c>
      <c r="C184" s="237">
        <f t="shared" si="25"/>
        <v>0.63206918177533233</v>
      </c>
      <c r="D184" s="237">
        <f t="shared" si="25"/>
        <v>0.63168794071349044</v>
      </c>
      <c r="E184" s="237">
        <f t="shared" si="25"/>
        <v>0.6322643888785856</v>
      </c>
      <c r="F184" s="237">
        <f t="shared" si="25"/>
        <v>0.63290085004930718</v>
      </c>
      <c r="G184" s="237">
        <f t="shared" si="25"/>
        <v>0.63279712078151495</v>
      </c>
      <c r="H184" s="237">
        <f t="shared" si="25"/>
        <v>0.63025453282916255</v>
      </c>
      <c r="I184" s="237">
        <f t="shared" si="25"/>
        <v>0.63281929258742631</v>
      </c>
      <c r="J184" s="237">
        <f t="shared" si="25"/>
        <v>0.63360180575259539</v>
      </c>
      <c r="K184" s="237">
        <f t="shared" si="25"/>
        <v>0.6239854047081238</v>
      </c>
      <c r="L184" s="237">
        <f t="shared" si="25"/>
        <v>0.63479721834929381</v>
      </c>
      <c r="M184" s="237">
        <f t="shared" si="25"/>
        <v>0.6342635266638329</v>
      </c>
      <c r="N184" s="237">
        <f t="shared" si="25"/>
        <v>0.63222072961966469</v>
      </c>
      <c r="O184" s="237">
        <f t="shared" si="25"/>
        <v>0.63334623019574998</v>
      </c>
      <c r="P184" s="237">
        <f t="shared" si="25"/>
        <v>0.63378018131297165</v>
      </c>
      <c r="Q184" s="237">
        <f t="shared" si="25"/>
        <v>0.63296563177124832</v>
      </c>
    </row>
    <row r="185" spans="1:17" x14ac:dyDescent="0.25">
      <c r="A185" s="142" t="s">
        <v>190</v>
      </c>
      <c r="B185" s="235">
        <f t="shared" ref="B185:Q185" si="26">IF(B$84=0,0,B$84/B$60)</f>
        <v>0.34022394770757947</v>
      </c>
      <c r="C185" s="235">
        <f t="shared" si="26"/>
        <v>0.35030962492805257</v>
      </c>
      <c r="D185" s="235">
        <f t="shared" si="26"/>
        <v>0.34462008352128953</v>
      </c>
      <c r="E185" s="235">
        <f t="shared" si="26"/>
        <v>0.33320048434412369</v>
      </c>
      <c r="F185" s="235">
        <f t="shared" si="26"/>
        <v>0.32644487265013467</v>
      </c>
      <c r="G185" s="235">
        <f t="shared" si="26"/>
        <v>0.33964670360195287</v>
      </c>
      <c r="H185" s="235">
        <f t="shared" si="26"/>
        <v>0.39280422334401566</v>
      </c>
      <c r="I185" s="235">
        <f t="shared" si="26"/>
        <v>0.32772325349408066</v>
      </c>
      <c r="J185" s="235">
        <f t="shared" si="26"/>
        <v>0.30497793715175259</v>
      </c>
      <c r="K185" s="235">
        <f t="shared" si="26"/>
        <v>0.48057657693188449</v>
      </c>
      <c r="L185" s="235">
        <f t="shared" si="26"/>
        <v>0.22488889999978845</v>
      </c>
      <c r="M185" s="235">
        <f t="shared" si="26"/>
        <v>0.21203129204886692</v>
      </c>
      <c r="N185" s="235">
        <f t="shared" si="26"/>
        <v>0.25924216613710527</v>
      </c>
      <c r="O185" s="235">
        <f t="shared" si="26"/>
        <v>0.23060925853711631</v>
      </c>
      <c r="P185" s="235">
        <f t="shared" si="26"/>
        <v>0.20423307359894857</v>
      </c>
      <c r="Q185" s="235">
        <f t="shared" si="26"/>
        <v>0.19764457480820447</v>
      </c>
    </row>
    <row r="186" spans="1:17" x14ac:dyDescent="0.25">
      <c r="A186" s="142" t="s">
        <v>189</v>
      </c>
      <c r="B186" s="235">
        <f t="shared" ref="B186:Q186" si="27">IF(B$90=0,0,B$90/B$60)</f>
        <v>0.29083801152178618</v>
      </c>
      <c r="C186" s="235">
        <f t="shared" si="27"/>
        <v>0.28175955684727977</v>
      </c>
      <c r="D186" s="235">
        <f t="shared" si="27"/>
        <v>0.28706785719220085</v>
      </c>
      <c r="E186" s="235">
        <f t="shared" si="27"/>
        <v>0.29906390453446191</v>
      </c>
      <c r="F186" s="235">
        <f t="shared" si="27"/>
        <v>0.30645597739917252</v>
      </c>
      <c r="G186" s="235">
        <f t="shared" si="27"/>
        <v>0.29315041717956203</v>
      </c>
      <c r="H186" s="235">
        <f t="shared" si="27"/>
        <v>0.23745030948514692</v>
      </c>
      <c r="I186" s="235">
        <f t="shared" si="27"/>
        <v>0.30509603909334565</v>
      </c>
      <c r="J186" s="235">
        <f t="shared" si="27"/>
        <v>0.32862386860084269</v>
      </c>
      <c r="K186" s="235">
        <f t="shared" si="27"/>
        <v>0.14340882777623937</v>
      </c>
      <c r="L186" s="235">
        <f t="shared" si="27"/>
        <v>0.40990831834950525</v>
      </c>
      <c r="M186" s="235">
        <f t="shared" si="27"/>
        <v>0.42223223461496601</v>
      </c>
      <c r="N186" s="235">
        <f t="shared" si="27"/>
        <v>0.37297856348255948</v>
      </c>
      <c r="O186" s="235">
        <f t="shared" si="27"/>
        <v>0.4027369716586337</v>
      </c>
      <c r="P186" s="235">
        <f t="shared" si="27"/>
        <v>0.4295471077140231</v>
      </c>
      <c r="Q186" s="235">
        <f t="shared" si="27"/>
        <v>0.43532105696304385</v>
      </c>
    </row>
    <row r="187" spans="1:17" x14ac:dyDescent="0.25">
      <c r="A187" s="127" t="s">
        <v>180</v>
      </c>
      <c r="B187" s="236">
        <f t="shared" ref="B187:Q187" si="28">IF(B$91=0,0,B$91/B$60)</f>
        <v>0.12167883940604891</v>
      </c>
      <c r="C187" s="236">
        <f t="shared" si="28"/>
        <v>0.12111016066145704</v>
      </c>
      <c r="D187" s="236">
        <f t="shared" si="28"/>
        <v>0.12129863231214047</v>
      </c>
      <c r="E187" s="236">
        <f t="shared" si="28"/>
        <v>0.12147976006296869</v>
      </c>
      <c r="F187" s="236">
        <f t="shared" si="28"/>
        <v>0.12172549643445876</v>
      </c>
      <c r="G187" s="236">
        <f t="shared" si="28"/>
        <v>0.12144798191758756</v>
      </c>
      <c r="H187" s="236">
        <f t="shared" si="28"/>
        <v>0.11994968554030572</v>
      </c>
      <c r="I187" s="236">
        <f t="shared" si="28"/>
        <v>0.12168163082657345</v>
      </c>
      <c r="J187" s="236">
        <f t="shared" si="28"/>
        <v>0.12226692607553837</v>
      </c>
      <c r="K187" s="236">
        <f t="shared" si="28"/>
        <v>0.11825170590081385</v>
      </c>
      <c r="L187" s="236">
        <f t="shared" si="28"/>
        <v>0.12501141663444548</v>
      </c>
      <c r="M187" s="236">
        <f t="shared" si="28"/>
        <v>0.1255165612621387</v>
      </c>
      <c r="N187" s="236">
        <f t="shared" si="28"/>
        <v>0.12439223223088688</v>
      </c>
      <c r="O187" s="236">
        <f t="shared" si="28"/>
        <v>0.125159603266919</v>
      </c>
      <c r="P187" s="236">
        <f t="shared" si="28"/>
        <v>0.12602138098466417</v>
      </c>
      <c r="Q187" s="236">
        <f t="shared" si="28"/>
        <v>0.12645012801689437</v>
      </c>
    </row>
    <row r="188" spans="1:17" x14ac:dyDescent="0.25">
      <c r="A188" s="142" t="s">
        <v>188</v>
      </c>
      <c r="B188" s="235">
        <f t="shared" ref="B188:Q188" si="29">IF(B$92=0,0,B$92/B$60)</f>
        <v>4.029208670796762E-2</v>
      </c>
      <c r="C188" s="235">
        <f t="shared" si="29"/>
        <v>4.1102927951595883E-2</v>
      </c>
      <c r="D188" s="235">
        <f t="shared" si="29"/>
        <v>4.0533790979711944E-2</v>
      </c>
      <c r="E188" s="235">
        <f t="shared" si="29"/>
        <v>3.9095458779490236E-2</v>
      </c>
      <c r="F188" s="235">
        <f t="shared" si="29"/>
        <v>3.8302801652858293E-2</v>
      </c>
      <c r="G188" s="235">
        <f t="shared" si="29"/>
        <v>3.985181392037216E-2</v>
      </c>
      <c r="H188" s="235">
        <f t="shared" si="29"/>
        <v>4.6088952578758391E-2</v>
      </c>
      <c r="I188" s="235">
        <f t="shared" si="29"/>
        <v>3.8452798090250519E-2</v>
      </c>
      <c r="J188" s="235">
        <f t="shared" si="29"/>
        <v>3.578401872386297E-2</v>
      </c>
      <c r="K188" s="235">
        <f t="shared" si="29"/>
        <v>5.7161234660393585E-2</v>
      </c>
      <c r="L188" s="235">
        <f t="shared" si="29"/>
        <v>2.7038862870484025E-2</v>
      </c>
      <c r="M188" s="235">
        <f t="shared" si="29"/>
        <v>2.5760950730134371E-2</v>
      </c>
      <c r="N188" s="235">
        <f t="shared" si="29"/>
        <v>3.1418697315006058E-2</v>
      </c>
      <c r="O188" s="235">
        <f t="shared" si="29"/>
        <v>2.8063425780205827E-2</v>
      </c>
      <c r="P188" s="235">
        <f t="shared" si="29"/>
        <v>2.5151346013426411E-2</v>
      </c>
      <c r="Q188" s="235">
        <f t="shared" si="29"/>
        <v>2.4681281903797949E-2</v>
      </c>
    </row>
    <row r="189" spans="1:17" x14ac:dyDescent="0.25">
      <c r="A189" s="142" t="s">
        <v>187</v>
      </c>
      <c r="B189" s="235">
        <f t="shared" ref="B189:Q189" si="30">IF(B$93=0,0,B$93/B$60)</f>
        <v>3.8101647597802504E-2</v>
      </c>
      <c r="C189" s="235">
        <f t="shared" si="30"/>
        <v>3.8073264150084718E-2</v>
      </c>
      <c r="D189" s="235">
        <f t="shared" si="30"/>
        <v>3.8040844202687954E-2</v>
      </c>
      <c r="E189" s="235">
        <f t="shared" si="30"/>
        <v>3.7874945468053194E-2</v>
      </c>
      <c r="F189" s="235">
        <f t="shared" si="30"/>
        <v>3.7813184797248968E-2</v>
      </c>
      <c r="G189" s="235">
        <f t="shared" si="30"/>
        <v>3.7966910076582774E-2</v>
      </c>
      <c r="H189" s="235">
        <f t="shared" si="30"/>
        <v>3.8521261520454764E-2</v>
      </c>
      <c r="I189" s="235">
        <f t="shared" si="30"/>
        <v>3.7821720891711152E-2</v>
      </c>
      <c r="J189" s="235">
        <f t="shared" si="30"/>
        <v>3.7574174217312892E-2</v>
      </c>
      <c r="K189" s="235">
        <f t="shared" si="30"/>
        <v>3.9747091294579498E-2</v>
      </c>
      <c r="L189" s="235">
        <f t="shared" si="30"/>
        <v>3.69663443335006E-2</v>
      </c>
      <c r="M189" s="235">
        <f t="shared" si="30"/>
        <v>3.6915246040427799E-2</v>
      </c>
      <c r="N189" s="235">
        <f t="shared" si="30"/>
        <v>3.7463540757898352E-2</v>
      </c>
      <c r="O189" s="235">
        <f t="shared" si="30"/>
        <v>3.7157271788665805E-2</v>
      </c>
      <c r="P189" s="235">
        <f t="shared" si="30"/>
        <v>3.6941005867937422E-2</v>
      </c>
      <c r="Q189" s="235">
        <f t="shared" si="30"/>
        <v>3.6980486419616959E-2</v>
      </c>
    </row>
    <row r="190" spans="1:17" x14ac:dyDescent="0.25">
      <c r="A190" s="142" t="s">
        <v>186</v>
      </c>
      <c r="B190" s="235">
        <f t="shared" ref="B190:Q190" si="31">IF(B$104=0,0,B$104/B$60)</f>
        <v>4.3285105100278783E-2</v>
      </c>
      <c r="C190" s="235">
        <f t="shared" si="31"/>
        <v>4.1933968559776442E-2</v>
      </c>
      <c r="D190" s="235">
        <f t="shared" si="31"/>
        <v>4.2723997129740565E-2</v>
      </c>
      <c r="E190" s="235">
        <f t="shared" si="31"/>
        <v>4.4509355815425262E-2</v>
      </c>
      <c r="F190" s="235">
        <f t="shared" si="31"/>
        <v>4.5609509984351516E-2</v>
      </c>
      <c r="G190" s="235">
        <f t="shared" si="31"/>
        <v>4.3629257920632603E-2</v>
      </c>
      <c r="H190" s="235">
        <f t="shared" si="31"/>
        <v>3.5339471441092563E-2</v>
      </c>
      <c r="I190" s="235">
        <f t="shared" si="31"/>
        <v>4.5407111844611776E-2</v>
      </c>
      <c r="J190" s="235">
        <f t="shared" si="31"/>
        <v>4.890873313436251E-2</v>
      </c>
      <c r="K190" s="235">
        <f t="shared" si="31"/>
        <v>2.1343379945840783E-2</v>
      </c>
      <c r="L190" s="235">
        <f t="shared" si="31"/>
        <v>6.1006209430460853E-2</v>
      </c>
      <c r="M190" s="235">
        <f t="shared" si="31"/>
        <v>6.2840364491576539E-2</v>
      </c>
      <c r="N190" s="235">
        <f t="shared" si="31"/>
        <v>5.5509994157982488E-2</v>
      </c>
      <c r="O190" s="235">
        <f t="shared" si="31"/>
        <v>5.9938905698047384E-2</v>
      </c>
      <c r="P190" s="235">
        <f t="shared" si="31"/>
        <v>6.3929029103300339E-2</v>
      </c>
      <c r="Q190" s="235">
        <f t="shared" si="31"/>
        <v>6.4788359693479458E-2</v>
      </c>
    </row>
    <row r="191" spans="1:17" x14ac:dyDescent="0.25">
      <c r="A191" s="72" t="s">
        <v>179</v>
      </c>
      <c r="B191" s="234">
        <f t="shared" ref="B191:Q191" si="32">IF(B$105=0,0,B$105/B$60)</f>
        <v>9.7953998623279914E-2</v>
      </c>
      <c r="C191" s="234">
        <f t="shared" si="32"/>
        <v>9.7885730996237014E-2</v>
      </c>
      <c r="D191" s="234">
        <f t="shared" si="32"/>
        <v>9.7788321094951974E-2</v>
      </c>
      <c r="E191" s="234">
        <f t="shared" si="32"/>
        <v>9.7348296673448742E-2</v>
      </c>
      <c r="F191" s="234">
        <f t="shared" si="32"/>
        <v>9.7212496038271284E-2</v>
      </c>
      <c r="G191" s="234">
        <f t="shared" si="32"/>
        <v>9.7633599307863209E-2</v>
      </c>
      <c r="H191" s="234">
        <f t="shared" si="32"/>
        <v>9.9038934953354266E-2</v>
      </c>
      <c r="I191" s="234">
        <f t="shared" si="32"/>
        <v>9.7243504857335558E-2</v>
      </c>
      <c r="J191" s="234">
        <f t="shared" si="32"/>
        <v>9.6600464128122288E-2</v>
      </c>
      <c r="K191" s="234">
        <f t="shared" si="32"/>
        <v>0.10219459585870738</v>
      </c>
      <c r="L191" s="234">
        <f t="shared" si="32"/>
        <v>9.5065315670117001E-2</v>
      </c>
      <c r="M191" s="234">
        <f t="shared" si="32"/>
        <v>9.4901905249230034E-2</v>
      </c>
      <c r="N191" s="234">
        <f t="shared" si="32"/>
        <v>9.6350471640240243E-2</v>
      </c>
      <c r="O191" s="234">
        <f t="shared" si="32"/>
        <v>9.5566402375964976E-2</v>
      </c>
      <c r="P191" s="234">
        <f t="shared" si="32"/>
        <v>9.5020096262984549E-2</v>
      </c>
      <c r="Q191" s="234">
        <f t="shared" si="32"/>
        <v>9.5129464703381961E-2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1</v>
      </c>
      <c r="C194" s="77">
        <f t="shared" si="33"/>
        <v>1</v>
      </c>
      <c r="D194" s="77">
        <f t="shared" si="33"/>
        <v>1</v>
      </c>
      <c r="E194" s="77">
        <f t="shared" si="33"/>
        <v>1</v>
      </c>
      <c r="F194" s="77">
        <f t="shared" si="33"/>
        <v>1.0000000000000002</v>
      </c>
      <c r="G194" s="77">
        <f t="shared" si="33"/>
        <v>0.99999999999999978</v>
      </c>
      <c r="H194" s="77">
        <f t="shared" si="33"/>
        <v>1.0000000000000002</v>
      </c>
      <c r="I194" s="77">
        <f t="shared" si="33"/>
        <v>1.0000000000000002</v>
      </c>
      <c r="J194" s="77">
        <f t="shared" si="33"/>
        <v>1</v>
      </c>
      <c r="K194" s="77">
        <f t="shared" si="33"/>
        <v>0.99999999999999978</v>
      </c>
      <c r="L194" s="77">
        <f t="shared" si="33"/>
        <v>1</v>
      </c>
      <c r="M194" s="77">
        <f t="shared" si="33"/>
        <v>1</v>
      </c>
      <c r="N194" s="77">
        <f t="shared" si="33"/>
        <v>1</v>
      </c>
      <c r="O194" s="77">
        <f t="shared" si="33"/>
        <v>0.99999999999999978</v>
      </c>
      <c r="P194" s="77">
        <f t="shared" si="33"/>
        <v>1</v>
      </c>
      <c r="Q194" s="77">
        <f t="shared" si="33"/>
        <v>1</v>
      </c>
    </row>
    <row r="195" spans="1:17" x14ac:dyDescent="0.25">
      <c r="A195" s="132" t="s">
        <v>83</v>
      </c>
      <c r="B195" s="240">
        <f t="shared" ref="B195:Q195" si="34">IF(B$109=0,0,B$109/B$108)</f>
        <v>9.8421339846907121E-3</v>
      </c>
      <c r="C195" s="240">
        <f t="shared" si="34"/>
        <v>9.8474217938058477E-3</v>
      </c>
      <c r="D195" s="240">
        <f t="shared" si="34"/>
        <v>9.8371597326781003E-3</v>
      </c>
      <c r="E195" s="240">
        <f t="shared" si="34"/>
        <v>9.8107466778252599E-3</v>
      </c>
      <c r="F195" s="240">
        <f t="shared" si="34"/>
        <v>9.8052079078575858E-3</v>
      </c>
      <c r="G195" s="240">
        <f t="shared" si="34"/>
        <v>9.8343107537591755E-3</v>
      </c>
      <c r="H195" s="240">
        <f t="shared" si="34"/>
        <v>9.9167874915057803E-3</v>
      </c>
      <c r="I195" s="240">
        <f t="shared" si="34"/>
        <v>9.8069353562069157E-3</v>
      </c>
      <c r="J195" s="240">
        <f t="shared" si="34"/>
        <v>9.7663350515864774E-3</v>
      </c>
      <c r="K195" s="240">
        <f t="shared" si="34"/>
        <v>1.0087177736878563E-2</v>
      </c>
      <c r="L195" s="240">
        <f t="shared" si="34"/>
        <v>9.6579917813161102E-3</v>
      </c>
      <c r="M195" s="240">
        <f t="shared" si="34"/>
        <v>9.6405517175821055E-3</v>
      </c>
      <c r="N195" s="240">
        <f t="shared" si="34"/>
        <v>9.730058241926607E-3</v>
      </c>
      <c r="O195" s="240">
        <f t="shared" si="34"/>
        <v>9.6812795150516447E-3</v>
      </c>
      <c r="P195" s="240">
        <f t="shared" si="34"/>
        <v>9.64317607452847E-3</v>
      </c>
      <c r="Q195" s="240">
        <f t="shared" si="34"/>
        <v>9.6429668786265563E-3</v>
      </c>
    </row>
    <row r="196" spans="1:17" x14ac:dyDescent="0.25">
      <c r="A196" s="76" t="s">
        <v>82</v>
      </c>
      <c r="B196" s="239">
        <f t="shared" ref="B196:Q196" si="35">IF(B$110=0,0,B$110/B$108)</f>
        <v>1.5742256156922825E-2</v>
      </c>
      <c r="C196" s="239">
        <f t="shared" si="35"/>
        <v>1.5750713880189834E-2</v>
      </c>
      <c r="D196" s="239">
        <f t="shared" si="35"/>
        <v>1.5734299960685972E-2</v>
      </c>
      <c r="E196" s="239">
        <f t="shared" si="35"/>
        <v>1.569205291588582E-2</v>
      </c>
      <c r="F196" s="239">
        <f t="shared" si="35"/>
        <v>1.568319378678221E-2</v>
      </c>
      <c r="G196" s="239">
        <f t="shared" si="35"/>
        <v>1.5729743087552851E-2</v>
      </c>
      <c r="H196" s="239">
        <f t="shared" si="35"/>
        <v>1.5861662642256535E-2</v>
      </c>
      <c r="I196" s="239">
        <f t="shared" si="35"/>
        <v>1.5685956798793154E-2</v>
      </c>
      <c r="J196" s="239">
        <f t="shared" si="35"/>
        <v>1.5621017589839265E-2</v>
      </c>
      <c r="K196" s="239">
        <f t="shared" si="35"/>
        <v>1.6134197734084345E-2</v>
      </c>
      <c r="L196" s="239">
        <f t="shared" si="35"/>
        <v>1.5447725139632039E-2</v>
      </c>
      <c r="M196" s="239">
        <f t="shared" si="35"/>
        <v>1.5419830177917346E-2</v>
      </c>
      <c r="N196" s="239">
        <f t="shared" si="35"/>
        <v>1.5562993706897827E-2</v>
      </c>
      <c r="O196" s="239">
        <f t="shared" si="35"/>
        <v>1.548497330861137E-2</v>
      </c>
      <c r="P196" s="239">
        <f t="shared" si="35"/>
        <v>1.5424027773617746E-2</v>
      </c>
      <c r="Q196" s="239">
        <f t="shared" si="35"/>
        <v>1.5423693169813329E-2</v>
      </c>
    </row>
    <row r="197" spans="1:17" x14ac:dyDescent="0.25">
      <c r="A197" s="76" t="s">
        <v>81</v>
      </c>
      <c r="B197" s="239">
        <f t="shared" ref="B197:Q197" si="36">IF(B$111=0,0,B$111/B$108)</f>
        <v>1.5275659882311887E-2</v>
      </c>
      <c r="C197" s="239">
        <f t="shared" si="36"/>
        <v>1.5283866920916621E-2</v>
      </c>
      <c r="D197" s="239">
        <f t="shared" si="36"/>
        <v>1.5267939505609868E-2</v>
      </c>
      <c r="E197" s="239">
        <f t="shared" si="36"/>
        <v>1.5226944651951858E-2</v>
      </c>
      <c r="F197" s="239">
        <f t="shared" si="36"/>
        <v>1.521834810507248E-2</v>
      </c>
      <c r="G197" s="239">
        <f t="shared" si="36"/>
        <v>1.5263517696981262E-2</v>
      </c>
      <c r="H197" s="239">
        <f t="shared" si="36"/>
        <v>1.5391527191261616E-2</v>
      </c>
      <c r="I197" s="239">
        <f t="shared" si="36"/>
        <v>1.5221029222144213E-2</v>
      </c>
      <c r="J197" s="239">
        <f t="shared" si="36"/>
        <v>1.5158014794026817E-2</v>
      </c>
      <c r="K197" s="239">
        <f t="shared" si="36"/>
        <v>1.5655984415642723E-2</v>
      </c>
      <c r="L197" s="239">
        <f t="shared" si="36"/>
        <v>1.4989858685833017E-2</v>
      </c>
      <c r="M197" s="239">
        <f t="shared" si="36"/>
        <v>1.4962790523344991E-2</v>
      </c>
      <c r="N197" s="239">
        <f t="shared" si="36"/>
        <v>1.510171072350293E-2</v>
      </c>
      <c r="O197" s="239">
        <f t="shared" si="36"/>
        <v>1.5026002829016517E-2</v>
      </c>
      <c r="P197" s="239">
        <f t="shared" si="36"/>
        <v>1.4966863703428172E-2</v>
      </c>
      <c r="Q197" s="239">
        <f t="shared" si="36"/>
        <v>1.4966539017191289E-2</v>
      </c>
    </row>
    <row r="198" spans="1:17" x14ac:dyDescent="0.25">
      <c r="A198" s="76" t="s">
        <v>80</v>
      </c>
      <c r="B198" s="239">
        <f t="shared" ref="B198:Q198" si="37">IF(B$112=0,0,B$112/B$108)</f>
        <v>8.7756781213482377E-2</v>
      </c>
      <c r="C198" s="239">
        <f t="shared" si="37"/>
        <v>8.780392963762873E-2</v>
      </c>
      <c r="D198" s="239">
        <f t="shared" si="37"/>
        <v>8.7712428601919648E-2</v>
      </c>
      <c r="E198" s="239">
        <f t="shared" si="37"/>
        <v>8.7476918225866437E-2</v>
      </c>
      <c r="F198" s="239">
        <f t="shared" si="37"/>
        <v>8.742753212474233E-2</v>
      </c>
      <c r="G198" s="239">
        <f t="shared" si="37"/>
        <v>8.7687025856939854E-2</v>
      </c>
      <c r="H198" s="239">
        <f t="shared" si="37"/>
        <v>8.8422424606935432E-2</v>
      </c>
      <c r="I198" s="239">
        <f t="shared" si="37"/>
        <v>8.7442934811505724E-2</v>
      </c>
      <c r="J198" s="239">
        <f t="shared" si="37"/>
        <v>8.7080924697101866E-2</v>
      </c>
      <c r="K198" s="239">
        <f t="shared" si="37"/>
        <v>8.994169873055026E-2</v>
      </c>
      <c r="L198" s="239">
        <f t="shared" si="37"/>
        <v>8.611488860372421E-2</v>
      </c>
      <c r="M198" s="239">
        <f t="shared" si="37"/>
        <v>8.5959385350076661E-2</v>
      </c>
      <c r="N198" s="239">
        <f t="shared" si="37"/>
        <v>8.6757464759105021E-2</v>
      </c>
      <c r="O198" s="239">
        <f t="shared" si="37"/>
        <v>8.6322532246613667E-2</v>
      </c>
      <c r="P198" s="239">
        <f t="shared" si="37"/>
        <v>8.5982785267079059E-2</v>
      </c>
      <c r="Q198" s="239">
        <f t="shared" si="37"/>
        <v>8.5980919984710066E-2</v>
      </c>
    </row>
    <row r="199" spans="1:17" x14ac:dyDescent="0.25">
      <c r="A199" s="129" t="s">
        <v>79</v>
      </c>
      <c r="B199" s="238">
        <f t="shared" ref="B199:Q199" si="38">IF(B$113=0,0,B$113/B$108)</f>
        <v>4.3089655910493574E-2</v>
      </c>
      <c r="C199" s="238">
        <f t="shared" si="38"/>
        <v>4.2825299964918094E-2</v>
      </c>
      <c r="D199" s="238">
        <f t="shared" si="38"/>
        <v>4.3250028809232136E-2</v>
      </c>
      <c r="E199" s="238">
        <f t="shared" si="38"/>
        <v>4.3512091486743565E-2</v>
      </c>
      <c r="F199" s="238">
        <f t="shared" si="38"/>
        <v>4.2912931562732938E-2</v>
      </c>
      <c r="G199" s="238">
        <f t="shared" si="38"/>
        <v>4.2312145411838711E-2</v>
      </c>
      <c r="H199" s="238">
        <f t="shared" si="38"/>
        <v>4.3200967867515948E-2</v>
      </c>
      <c r="I199" s="238">
        <f t="shared" si="38"/>
        <v>4.2977925540227252E-2</v>
      </c>
      <c r="J199" s="238">
        <f t="shared" si="38"/>
        <v>4.3076074471800591E-2</v>
      </c>
      <c r="K199" s="238">
        <f t="shared" si="38"/>
        <v>4.3954256200549262E-2</v>
      </c>
      <c r="L199" s="238">
        <f t="shared" si="38"/>
        <v>4.2549718505063235E-2</v>
      </c>
      <c r="M199" s="238">
        <f t="shared" si="38"/>
        <v>4.2938534562207802E-2</v>
      </c>
      <c r="N199" s="238">
        <f t="shared" si="38"/>
        <v>4.2815133619237805E-2</v>
      </c>
      <c r="O199" s="238">
        <f t="shared" si="38"/>
        <v>4.2699244879441281E-2</v>
      </c>
      <c r="P199" s="238">
        <f t="shared" si="38"/>
        <v>4.2630954850411525E-2</v>
      </c>
      <c r="Q199" s="238">
        <f t="shared" si="38"/>
        <v>4.2755321230611598E-2</v>
      </c>
    </row>
    <row r="200" spans="1:17" x14ac:dyDescent="0.25">
      <c r="A200" s="127" t="s">
        <v>183</v>
      </c>
      <c r="B200" s="237">
        <f t="shared" ref="B200:Q200" si="39">IF(B$118=0,0,B$118/B$108)</f>
        <v>0.11950660506761104</v>
      </c>
      <c r="C200" s="237">
        <f t="shared" si="39"/>
        <v>0.11956581158372286</v>
      </c>
      <c r="D200" s="237">
        <f t="shared" si="39"/>
        <v>0.11945615855102672</v>
      </c>
      <c r="E200" s="237">
        <f t="shared" si="39"/>
        <v>0.11914986372027732</v>
      </c>
      <c r="F200" s="237">
        <f t="shared" si="39"/>
        <v>0.11905813469797911</v>
      </c>
      <c r="G200" s="237">
        <f t="shared" si="39"/>
        <v>0.11938394091482907</v>
      </c>
      <c r="H200" s="237">
        <f t="shared" si="39"/>
        <v>0.12040654641289059</v>
      </c>
      <c r="I200" s="237">
        <f t="shared" si="39"/>
        <v>0.11906944876953034</v>
      </c>
      <c r="J200" s="237">
        <f t="shared" si="39"/>
        <v>0.11858352925008928</v>
      </c>
      <c r="K200" s="237">
        <f t="shared" si="39"/>
        <v>0.12247116971285249</v>
      </c>
      <c r="L200" s="237">
        <f t="shared" si="39"/>
        <v>0.11723844859820405</v>
      </c>
      <c r="M200" s="237">
        <f t="shared" si="39"/>
        <v>0.11706109335976933</v>
      </c>
      <c r="N200" s="237">
        <f t="shared" si="39"/>
        <v>0.11810629649623174</v>
      </c>
      <c r="O200" s="237">
        <f t="shared" si="39"/>
        <v>0.11751034486896</v>
      </c>
      <c r="P200" s="237">
        <f t="shared" si="39"/>
        <v>0.11703721571496301</v>
      </c>
      <c r="Q200" s="237">
        <f t="shared" si="39"/>
        <v>0.11702630704509975</v>
      </c>
    </row>
    <row r="201" spans="1:17" x14ac:dyDescent="0.25">
      <c r="A201" s="142" t="s">
        <v>192</v>
      </c>
      <c r="B201" s="235">
        <f t="shared" ref="B201:Q201" si="40">IF(B$119=0,0,B$119/B$108)</f>
        <v>0.10402608359453425</v>
      </c>
      <c r="C201" s="235">
        <f t="shared" si="40"/>
        <v>0.10407697300759912</v>
      </c>
      <c r="D201" s="235">
        <f t="shared" si="40"/>
        <v>0.10398346099248038</v>
      </c>
      <c r="E201" s="235">
        <f t="shared" si="40"/>
        <v>0.10371871079660946</v>
      </c>
      <c r="F201" s="235">
        <f t="shared" si="40"/>
        <v>0.10363569360932105</v>
      </c>
      <c r="G201" s="235">
        <f t="shared" si="40"/>
        <v>0.10391572446570468</v>
      </c>
      <c r="H201" s="235">
        <f t="shared" si="40"/>
        <v>0.10480860373653726</v>
      </c>
      <c r="I201" s="235">
        <f t="shared" si="40"/>
        <v>0.10364429060738932</v>
      </c>
      <c r="J201" s="235">
        <f t="shared" si="40"/>
        <v>0.10322223060138995</v>
      </c>
      <c r="K201" s="235">
        <f t="shared" si="40"/>
        <v>0.10660522318119715</v>
      </c>
      <c r="L201" s="235">
        <f t="shared" si="40"/>
        <v>0.10204756119614013</v>
      </c>
      <c r="M201" s="235">
        <f t="shared" si="40"/>
        <v>0.10189763713081747</v>
      </c>
      <c r="N201" s="235">
        <f t="shared" si="40"/>
        <v>0.10280205701089962</v>
      </c>
      <c r="O201" s="235">
        <f t="shared" si="40"/>
        <v>0.10228282859528012</v>
      </c>
      <c r="P201" s="235">
        <f t="shared" si="40"/>
        <v>0.10186963168058558</v>
      </c>
      <c r="Q201" s="235">
        <f t="shared" si="40"/>
        <v>0.10185905205132029</v>
      </c>
    </row>
    <row r="202" spans="1:17" x14ac:dyDescent="0.25">
      <c r="A202" s="142" t="s">
        <v>191</v>
      </c>
      <c r="B202" s="235">
        <f t="shared" ref="B202:Q202" si="41">IF(B$130=0,0,B$130/B$108)</f>
        <v>1.5480521473076809E-2</v>
      </c>
      <c r="C202" s="235">
        <f t="shared" si="41"/>
        <v>1.5488838576123739E-2</v>
      </c>
      <c r="D202" s="235">
        <f t="shared" si="41"/>
        <v>1.5472697558546336E-2</v>
      </c>
      <c r="E202" s="235">
        <f t="shared" si="41"/>
        <v>1.5431152923667851E-2</v>
      </c>
      <c r="F202" s="235">
        <f t="shared" si="41"/>
        <v>1.5422441088658062E-2</v>
      </c>
      <c r="G202" s="235">
        <f t="shared" si="41"/>
        <v>1.546821644912439E-2</v>
      </c>
      <c r="H202" s="235">
        <f t="shared" si="41"/>
        <v>1.5597942676353331E-2</v>
      </c>
      <c r="I202" s="235">
        <f t="shared" si="41"/>
        <v>1.5425158162141015E-2</v>
      </c>
      <c r="J202" s="235">
        <f t="shared" si="41"/>
        <v>1.5361298648699326E-2</v>
      </c>
      <c r="K202" s="235">
        <f t="shared" si="41"/>
        <v>1.5865946531655347E-2</v>
      </c>
      <c r="L202" s="235">
        <f t="shared" si="41"/>
        <v>1.5190887402063931E-2</v>
      </c>
      <c r="M202" s="235">
        <f t="shared" si="41"/>
        <v>1.5163456228951865E-2</v>
      </c>
      <c r="N202" s="235">
        <f t="shared" si="41"/>
        <v>1.5304239485332124E-2</v>
      </c>
      <c r="O202" s="235">
        <f t="shared" si="41"/>
        <v>1.5227516273679872E-2</v>
      </c>
      <c r="P202" s="235">
        <f t="shared" si="41"/>
        <v>1.5167584034377436E-2</v>
      </c>
      <c r="Q202" s="235">
        <f t="shared" si="41"/>
        <v>1.5167254993779467E-2</v>
      </c>
    </row>
    <row r="203" spans="1:17" x14ac:dyDescent="0.25">
      <c r="A203" s="127" t="s">
        <v>181</v>
      </c>
      <c r="B203" s="237">
        <f t="shared" ref="B203:Q203" si="42">IF(B$131=0,0,B$131/B$108)</f>
        <v>0.21651076263460392</v>
      </c>
      <c r="C203" s="237">
        <f t="shared" si="42"/>
        <v>0.21712416048162961</v>
      </c>
      <c r="D203" s="237">
        <f t="shared" si="42"/>
        <v>0.21698299734118007</v>
      </c>
      <c r="E203" s="237">
        <f t="shared" si="42"/>
        <v>0.21757691331390422</v>
      </c>
      <c r="F203" s="237">
        <f t="shared" si="42"/>
        <v>0.21797705268991124</v>
      </c>
      <c r="G203" s="237">
        <f t="shared" si="42"/>
        <v>0.21764540688797998</v>
      </c>
      <c r="H203" s="237">
        <f t="shared" si="42"/>
        <v>0.21548716514890801</v>
      </c>
      <c r="I203" s="237">
        <f t="shared" si="42"/>
        <v>0.21791784965344746</v>
      </c>
      <c r="J203" s="237">
        <f t="shared" si="42"/>
        <v>0.21873042525948194</v>
      </c>
      <c r="K203" s="237">
        <f t="shared" si="42"/>
        <v>0.21030837064889199</v>
      </c>
      <c r="L203" s="237">
        <f t="shared" si="42"/>
        <v>0.22021157164331412</v>
      </c>
      <c r="M203" s="237">
        <f t="shared" si="42"/>
        <v>0.2200072942802182</v>
      </c>
      <c r="N203" s="237">
        <f t="shared" si="42"/>
        <v>0.2180071368327742</v>
      </c>
      <c r="O203" s="237">
        <f t="shared" si="42"/>
        <v>0.21908321042970297</v>
      </c>
      <c r="P203" s="237">
        <f t="shared" si="42"/>
        <v>0.21962595834038867</v>
      </c>
      <c r="Q203" s="237">
        <f t="shared" si="42"/>
        <v>0.21908676182632825</v>
      </c>
    </row>
    <row r="204" spans="1:17" x14ac:dyDescent="0.25">
      <c r="A204" s="142" t="s">
        <v>190</v>
      </c>
      <c r="B204" s="235">
        <f t="shared" ref="B204:Q204" si="43">IF(B$132=0,0,B$132/B$108)</f>
        <v>0.11672728059013045</v>
      </c>
      <c r="C204" s="235">
        <f t="shared" si="43"/>
        <v>0.12033600975054908</v>
      </c>
      <c r="D204" s="235">
        <f t="shared" si="43"/>
        <v>0.11837601107590728</v>
      </c>
      <c r="E204" s="235">
        <f t="shared" si="43"/>
        <v>0.11466205304852919</v>
      </c>
      <c r="F204" s="235">
        <f t="shared" si="43"/>
        <v>0.11243070885505388</v>
      </c>
      <c r="G204" s="235">
        <f t="shared" si="43"/>
        <v>0.11681871262674615</v>
      </c>
      <c r="H204" s="235">
        <f t="shared" si="43"/>
        <v>0.13430172119026107</v>
      </c>
      <c r="I204" s="235">
        <f t="shared" si="43"/>
        <v>0.11285488214314394</v>
      </c>
      <c r="J204" s="235">
        <f t="shared" si="43"/>
        <v>0.10528371807388771</v>
      </c>
      <c r="K204" s="235">
        <f t="shared" si="43"/>
        <v>0.16197378352758554</v>
      </c>
      <c r="L204" s="235">
        <f t="shared" si="43"/>
        <v>7.8014106997613963E-2</v>
      </c>
      <c r="M204" s="235">
        <f t="shared" si="43"/>
        <v>7.3547396161618123E-2</v>
      </c>
      <c r="N204" s="235">
        <f t="shared" si="43"/>
        <v>8.9393845753644161E-2</v>
      </c>
      <c r="O204" s="235">
        <f t="shared" si="43"/>
        <v>7.9770928295428006E-2</v>
      </c>
      <c r="P204" s="235">
        <f t="shared" si="43"/>
        <v>7.0773567613061847E-2</v>
      </c>
      <c r="Q204" s="235">
        <f t="shared" si="43"/>
        <v>6.841020699038515E-2</v>
      </c>
    </row>
    <row r="205" spans="1:17" x14ac:dyDescent="0.25">
      <c r="A205" s="142" t="s">
        <v>189</v>
      </c>
      <c r="B205" s="235">
        <f t="shared" ref="B205:Q205" si="44">IF(B$138=0,0,B$138/B$108)</f>
        <v>9.9783482044473445E-2</v>
      </c>
      <c r="C205" s="235">
        <f t="shared" si="44"/>
        <v>9.6788150731080547E-2</v>
      </c>
      <c r="D205" s="235">
        <f t="shared" si="44"/>
        <v>9.8606986265272784E-2</v>
      </c>
      <c r="E205" s="235">
        <f t="shared" si="44"/>
        <v>0.10291486026537502</v>
      </c>
      <c r="F205" s="235">
        <f t="shared" si="44"/>
        <v>0.10554634383485738</v>
      </c>
      <c r="G205" s="235">
        <f t="shared" si="44"/>
        <v>0.10082669426123385</v>
      </c>
      <c r="H205" s="235">
        <f t="shared" si="44"/>
        <v>8.1185443958646936E-2</v>
      </c>
      <c r="I205" s="235">
        <f t="shared" si="44"/>
        <v>0.10506296751030353</v>
      </c>
      <c r="J205" s="235">
        <f t="shared" si="44"/>
        <v>0.11344670718559423</v>
      </c>
      <c r="K205" s="235">
        <f t="shared" si="44"/>
        <v>4.8334587121306435E-2</v>
      </c>
      <c r="L205" s="235">
        <f t="shared" si="44"/>
        <v>0.14219746464570016</v>
      </c>
      <c r="M205" s="235">
        <f t="shared" si="44"/>
        <v>0.14645989811860011</v>
      </c>
      <c r="N205" s="235">
        <f t="shared" si="44"/>
        <v>0.12861329107913005</v>
      </c>
      <c r="O205" s="235">
        <f t="shared" si="44"/>
        <v>0.13931228213427493</v>
      </c>
      <c r="P205" s="235">
        <f t="shared" si="44"/>
        <v>0.14885239072732678</v>
      </c>
      <c r="Q205" s="235">
        <f t="shared" si="44"/>
        <v>0.15067655483594308</v>
      </c>
    </row>
    <row r="206" spans="1:17" x14ac:dyDescent="0.25">
      <c r="A206" s="127" t="s">
        <v>180</v>
      </c>
      <c r="B206" s="236">
        <f t="shared" ref="B206:Q206" si="45">IF(B$139=0,0,B$139/B$108)</f>
        <v>0.17760269876893298</v>
      </c>
      <c r="C206" s="236">
        <f t="shared" si="45"/>
        <v>0.1769562871263746</v>
      </c>
      <c r="D206" s="236">
        <f t="shared" si="45"/>
        <v>0.17724457827536694</v>
      </c>
      <c r="E206" s="236">
        <f t="shared" si="45"/>
        <v>0.17788453995721978</v>
      </c>
      <c r="F206" s="236">
        <f t="shared" si="45"/>
        <v>0.17842475604367083</v>
      </c>
      <c r="G206" s="236">
        <f t="shared" si="45"/>
        <v>0.17772058793562126</v>
      </c>
      <c r="H206" s="236">
        <f t="shared" si="45"/>
        <v>0.17425264473536423</v>
      </c>
      <c r="I206" s="236">
        <f t="shared" si="45"/>
        <v>0.17832984665862919</v>
      </c>
      <c r="J206" s="236">
        <f t="shared" si="45"/>
        <v>0.1797336816828127</v>
      </c>
      <c r="K206" s="236">
        <f t="shared" si="45"/>
        <v>0.16893914120485654</v>
      </c>
      <c r="L206" s="236">
        <f t="shared" si="45"/>
        <v>0.18500375900757157</v>
      </c>
      <c r="M206" s="236">
        <f t="shared" si="45"/>
        <v>0.18578207702006955</v>
      </c>
      <c r="N206" s="236">
        <f t="shared" si="45"/>
        <v>0.18282905329797311</v>
      </c>
      <c r="O206" s="236">
        <f t="shared" si="45"/>
        <v>0.18466181671659412</v>
      </c>
      <c r="P206" s="236">
        <f t="shared" si="45"/>
        <v>0.1863766691295301</v>
      </c>
      <c r="Q206" s="236">
        <f t="shared" si="45"/>
        <v>0.18681183012864142</v>
      </c>
    </row>
    <row r="207" spans="1:17" x14ac:dyDescent="0.25">
      <c r="A207" s="142" t="s">
        <v>188</v>
      </c>
      <c r="B207" s="235">
        <f t="shared" ref="B207:Q207" si="46">IF(B$140=0,0,B$140/B$108)</f>
        <v>6.1730850264656266E-2</v>
      </c>
      <c r="C207" s="235">
        <f t="shared" si="46"/>
        <v>6.3050902451518884E-2</v>
      </c>
      <c r="D207" s="235">
        <f t="shared" si="46"/>
        <v>6.217493678624187E-2</v>
      </c>
      <c r="E207" s="235">
        <f t="shared" si="46"/>
        <v>6.007799275246211E-2</v>
      </c>
      <c r="F207" s="235">
        <f t="shared" si="46"/>
        <v>5.8908864198422339E-2</v>
      </c>
      <c r="G207" s="235">
        <f t="shared" si="46"/>
        <v>6.1207989774709808E-2</v>
      </c>
      <c r="H207" s="235">
        <f t="shared" si="46"/>
        <v>7.0368335624487507E-2</v>
      </c>
      <c r="I207" s="235">
        <f t="shared" si="46"/>
        <v>5.9131112789391475E-2</v>
      </c>
      <c r="J207" s="235">
        <f t="shared" si="46"/>
        <v>5.516414788699299E-2</v>
      </c>
      <c r="K207" s="235">
        <f t="shared" si="46"/>
        <v>8.6031746360052647E-2</v>
      </c>
      <c r="L207" s="235">
        <f t="shared" si="46"/>
        <v>4.1885967879378774E-2</v>
      </c>
      <c r="M207" s="235">
        <f t="shared" si="46"/>
        <v>3.9902879770843828E-2</v>
      </c>
      <c r="N207" s="235">
        <f t="shared" si="46"/>
        <v>4.8379922079286077E-2</v>
      </c>
      <c r="O207" s="235">
        <f t="shared" si="46"/>
        <v>4.3349451094864364E-2</v>
      </c>
      <c r="P207" s="235">
        <f t="shared" si="46"/>
        <v>3.892075513201125E-2</v>
      </c>
      <c r="Q207" s="235">
        <f t="shared" si="46"/>
        <v>3.8148611000534904E-2</v>
      </c>
    </row>
    <row r="208" spans="1:17" x14ac:dyDescent="0.25">
      <c r="A208" s="142" t="s">
        <v>187</v>
      </c>
      <c r="B208" s="235">
        <f t="shared" ref="B208:Q208" si="47">IF(B$141=0,0,B$141/B$108)</f>
        <v>4.9555443474133827E-2</v>
      </c>
      <c r="C208" s="235">
        <f t="shared" si="47"/>
        <v>4.9579685927040137E-2</v>
      </c>
      <c r="D208" s="235">
        <f t="shared" si="47"/>
        <v>4.9535139124745504E-2</v>
      </c>
      <c r="E208" s="235">
        <f t="shared" si="47"/>
        <v>4.9409018704626786E-2</v>
      </c>
      <c r="F208" s="235">
        <f t="shared" si="47"/>
        <v>4.9369471377745888E-2</v>
      </c>
      <c r="G208" s="235">
        <f t="shared" si="47"/>
        <v>4.9502871125146002E-2</v>
      </c>
      <c r="H208" s="235">
        <f t="shared" si="47"/>
        <v>4.9928216641443944E-2</v>
      </c>
      <c r="I208" s="235">
        <f t="shared" si="47"/>
        <v>4.937356677418013E-2</v>
      </c>
      <c r="J208" s="235">
        <f t="shared" si="47"/>
        <v>4.9172507866190117E-2</v>
      </c>
      <c r="K208" s="235">
        <f t="shared" si="47"/>
        <v>5.0784081538572994E-2</v>
      </c>
      <c r="L208" s="235">
        <f t="shared" si="47"/>
        <v>4.8612924526116083E-2</v>
      </c>
      <c r="M208" s="235">
        <f t="shared" si="47"/>
        <v>4.8541504423697646E-2</v>
      </c>
      <c r="N208" s="235">
        <f t="shared" si="47"/>
        <v>4.8972347599712848E-2</v>
      </c>
      <c r="O208" s="235">
        <f t="shared" si="47"/>
        <v>4.872500007386843E-2</v>
      </c>
      <c r="P208" s="235">
        <f t="shared" si="47"/>
        <v>4.8528163322524034E-2</v>
      </c>
      <c r="Q208" s="235">
        <f t="shared" si="47"/>
        <v>4.8523123449812099E-2</v>
      </c>
    </row>
    <row r="209" spans="1:17" x14ac:dyDescent="0.25">
      <c r="A209" s="142" t="s">
        <v>186</v>
      </c>
      <c r="B209" s="235">
        <f t="shared" ref="B209:Q209" si="48">IF(B$152=0,0,B$152/B$108)</f>
        <v>6.6316405030142911E-2</v>
      </c>
      <c r="C209" s="235">
        <f t="shared" si="48"/>
        <v>6.432569874781556E-2</v>
      </c>
      <c r="D209" s="235">
        <f t="shared" si="48"/>
        <v>6.5534502364379549E-2</v>
      </c>
      <c r="E209" s="235">
        <f t="shared" si="48"/>
        <v>6.839752850013088E-2</v>
      </c>
      <c r="F209" s="235">
        <f t="shared" si="48"/>
        <v>7.0146420467502607E-2</v>
      </c>
      <c r="G209" s="235">
        <f t="shared" si="48"/>
        <v>6.7009727035765465E-2</v>
      </c>
      <c r="H209" s="235">
        <f t="shared" si="48"/>
        <v>5.3956092469432802E-2</v>
      </c>
      <c r="I209" s="235">
        <f t="shared" si="48"/>
        <v>6.9825167095057553E-2</v>
      </c>
      <c r="J209" s="235">
        <f t="shared" si="48"/>
        <v>7.5397025929629588E-2</v>
      </c>
      <c r="K209" s="235">
        <f t="shared" si="48"/>
        <v>3.2123313306230916E-2</v>
      </c>
      <c r="L209" s="235">
        <f t="shared" si="48"/>
        <v>9.4504866602076715E-2</v>
      </c>
      <c r="M209" s="235">
        <f t="shared" si="48"/>
        <v>9.7337692825528066E-2</v>
      </c>
      <c r="N209" s="235">
        <f t="shared" si="48"/>
        <v>8.5476783618974206E-2</v>
      </c>
      <c r="O209" s="235">
        <f t="shared" si="48"/>
        <v>9.2587365547861331E-2</v>
      </c>
      <c r="P209" s="235">
        <f t="shared" si="48"/>
        <v>9.8927750674994819E-2</v>
      </c>
      <c r="Q209" s="235">
        <f t="shared" si="48"/>
        <v>0.10014009567829438</v>
      </c>
    </row>
    <row r="210" spans="1:17" x14ac:dyDescent="0.25">
      <c r="A210" s="72" t="s">
        <v>179</v>
      </c>
      <c r="B210" s="234">
        <f t="shared" ref="B210:Q210" si="49">IF(B$153=0,0,B$153/B$108)</f>
        <v>0.31467344638095057</v>
      </c>
      <c r="C210" s="234">
        <f t="shared" si="49"/>
        <v>0.3148425086108137</v>
      </c>
      <c r="D210" s="234">
        <f t="shared" si="49"/>
        <v>0.31451440922230073</v>
      </c>
      <c r="E210" s="234">
        <f t="shared" si="49"/>
        <v>0.3136699290503257</v>
      </c>
      <c r="F210" s="234">
        <f t="shared" si="49"/>
        <v>0.3134928430812513</v>
      </c>
      <c r="G210" s="234">
        <f t="shared" si="49"/>
        <v>0.31442332145449764</v>
      </c>
      <c r="H210" s="234">
        <f t="shared" si="49"/>
        <v>0.31706027390336194</v>
      </c>
      <c r="I210" s="234">
        <f t="shared" si="49"/>
        <v>0.31354807318951589</v>
      </c>
      <c r="J210" s="234">
        <f t="shared" si="49"/>
        <v>0.31224999720326113</v>
      </c>
      <c r="K210" s="234">
        <f t="shared" si="49"/>
        <v>0.32250800361569371</v>
      </c>
      <c r="L210" s="234">
        <f t="shared" si="49"/>
        <v>0.30878603803534171</v>
      </c>
      <c r="M210" s="234">
        <f t="shared" si="49"/>
        <v>0.30822844300881402</v>
      </c>
      <c r="N210" s="234">
        <f t="shared" si="49"/>
        <v>0.31109015232235077</v>
      </c>
      <c r="O210" s="234">
        <f t="shared" si="49"/>
        <v>0.30953059520600834</v>
      </c>
      <c r="P210" s="234">
        <f t="shared" si="49"/>
        <v>0.30831234914605327</v>
      </c>
      <c r="Q210" s="234">
        <f t="shared" si="49"/>
        <v>0.30830566071897775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128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194</v>
      </c>
      <c r="B214" s="253">
        <f>IF(B$5=0,0,(B$5-B$15)/(CHI_fec!B$5-CHI_fec!B$15))</f>
        <v>0.53969399386009442</v>
      </c>
      <c r="C214" s="253">
        <f>IF(C$5=0,0,(C$5-C$15)/(CHI_fec!C$5-CHI_fec!C$15))</f>
        <v>0.53713204052274854</v>
      </c>
      <c r="D214" s="253">
        <f>IF(D$5=0,0,(D$5-D$15)/(CHI_fec!D$5-CHI_fec!D$15))</f>
        <v>0.54778673005071621</v>
      </c>
      <c r="E214" s="253">
        <f>IF(E$5=0,0,(E$5-E$15)/(CHI_fec!E$5-CHI_fec!E$15))</f>
        <v>0.55497109479673634</v>
      </c>
      <c r="F214" s="253">
        <f>IF(F$5=0,0,(F$5-F$15)/(CHI_fec!F$5-CHI_fec!F$15))</f>
        <v>0.55811688723229202</v>
      </c>
      <c r="G214" s="253">
        <f>IF(G$5=0,0,(G$5-G$15)/(CHI_fec!G$5-CHI_fec!G$15))</f>
        <v>0.56480313989812958</v>
      </c>
      <c r="H214" s="253">
        <f>IF(H$5=0,0,(H$5-H$15)/(CHI_fec!H$5-CHI_fec!H$15))</f>
        <v>0.56586346306992519</v>
      </c>
      <c r="I214" s="253">
        <f>IF(I$5=0,0,(I$5-I$15)/(CHI_fec!I$5-CHI_fec!I$15))</f>
        <v>0.57580554137622852</v>
      </c>
      <c r="J214" s="253">
        <f>IF(J$5=0,0,(J$5-J$15)/(CHI_fec!J$5-CHI_fec!J$15))</f>
        <v>0.60266284556684102</v>
      </c>
      <c r="K214" s="253">
        <f>IF(K$5=0,0,(K$5-K$15)/(CHI_fec!K$5-CHI_fec!K$15))</f>
        <v>0.59644985379762927</v>
      </c>
      <c r="L214" s="253">
        <f>IF(L$5=0,0,(L$5-L$15)/(CHI_fec!L$5-CHI_fec!L$15))</f>
        <v>0.64126030949438539</v>
      </c>
      <c r="M214" s="253">
        <f>IF(M$5=0,0,(M$5-M$15)/(CHI_fec!M$5-CHI_fec!M$15))</f>
        <v>0.65671890216944684</v>
      </c>
      <c r="N214" s="253">
        <f>IF(N$5=0,0,(N$5-N$15)/(CHI_fec!N$5-CHI_fec!N$15))</f>
        <v>0.6529139381913861</v>
      </c>
      <c r="O214" s="253">
        <f>IF(O$5=0,0,(O$5-O$15)/(CHI_fec!O$5-CHI_fec!O$15))</f>
        <v>0.65337514071814584</v>
      </c>
      <c r="P214" s="253">
        <f>IF(P$5=0,0,(P$5-P$15)/(CHI_fec!P$5-CHI_fec!P$15))</f>
        <v>0.65467588187819037</v>
      </c>
      <c r="Q214" s="253">
        <f>IF(Q$5=0,0,(Q$5-Q$15)/(CHI_fec!Q$5-CHI_fec!Q$15))</f>
        <v>0.67937057186934902</v>
      </c>
    </row>
    <row r="215" spans="1:17" x14ac:dyDescent="0.25">
      <c r="A215" s="132" t="s">
        <v>83</v>
      </c>
      <c r="B215" s="252">
        <f>IF(B$6=0,0,B$6/CHI_fec!B$6)</f>
        <v>0.43099939637260382</v>
      </c>
      <c r="C215" s="252">
        <f>IF(C$6=0,0,C$6/CHI_fec!C$6)</f>
        <v>0.43099939637260376</v>
      </c>
      <c r="D215" s="252">
        <f>IF(D$6=0,0,D$6/CHI_fec!D$6)</f>
        <v>0.43650940985000963</v>
      </c>
      <c r="E215" s="252">
        <f>IF(E$6=0,0,E$6/CHI_fec!E$6)</f>
        <v>0.44104940952820287</v>
      </c>
      <c r="F215" s="252">
        <f>IF(F$6=0,0,F$6/CHI_fec!F$6)</f>
        <v>0.4437850872086373</v>
      </c>
      <c r="G215" s="252">
        <f>IF(G$6=0,0,G$6/CHI_fec!G$6)</f>
        <v>0.45033714413307424</v>
      </c>
      <c r="H215" s="252">
        <f>IF(H$6=0,0,H$6/CHI_fec!H$6)</f>
        <v>0.45033714413307419</v>
      </c>
      <c r="I215" s="252">
        <f>IF(I$6=0,0,I$6/CHI_fec!I$6)</f>
        <v>0.45502094243979946</v>
      </c>
      <c r="J215" s="252">
        <f>IF(J$6=0,0,J$6/CHI_fec!J$6)</f>
        <v>0.47332460259501891</v>
      </c>
      <c r="K215" s="252">
        <f>IF(K$6=0,0,K$6/CHI_fec!K$6)</f>
        <v>0.47332460259501891</v>
      </c>
      <c r="L215" s="252">
        <f>IF(L$6=0,0,L$6/CHI_fec!L$6)</f>
        <v>0.49578675708379372</v>
      </c>
      <c r="M215" s="252">
        <f>IF(M$6=0,0,M$6/CHI_fec!M$6)</f>
        <v>0.50776395050139811</v>
      </c>
      <c r="N215" s="252">
        <f>IF(N$6=0,0,N$6/CHI_fec!N$6)</f>
        <v>0.507763950501398</v>
      </c>
      <c r="O215" s="252">
        <f>IF(O$6=0,0,O$6/CHI_fec!O$6)</f>
        <v>0.507763950501398</v>
      </c>
      <c r="P215" s="252">
        <f>IF(P$6=0,0,P$6/CHI_fec!P$6)</f>
        <v>0.50776395050139811</v>
      </c>
      <c r="Q215" s="252">
        <f>IF(Q$6=0,0,Q$6/CHI_fec!Q$6)</f>
        <v>0.52715641398236024</v>
      </c>
    </row>
    <row r="216" spans="1:17" x14ac:dyDescent="0.25">
      <c r="A216" s="76" t="s">
        <v>82</v>
      </c>
      <c r="B216" s="251">
        <f>IF(B$7=0,0,B$7/CHI_fec!B$7)</f>
        <v>0.11315575533341141</v>
      </c>
      <c r="C216" s="251">
        <f>IF(C$7=0,0,C$7/CHI_fec!C$7)</f>
        <v>0.11315575533341141</v>
      </c>
      <c r="D216" s="251">
        <f>IF(D$7=0,0,D$7/CHI_fec!D$7)</f>
        <v>0.11460236927807256</v>
      </c>
      <c r="E216" s="251">
        <f>IF(E$7=0,0,E$7/CHI_fec!E$7)</f>
        <v>0.11579431315809434</v>
      </c>
      <c r="F216" s="251">
        <f>IF(F$7=0,0,F$7/CHI_fec!F$7)</f>
        <v>0.11651254542682517</v>
      </c>
      <c r="G216" s="251">
        <f>IF(G$7=0,0,G$7/CHI_fec!G$7)</f>
        <v>0.11823274029603377</v>
      </c>
      <c r="H216" s="251">
        <f>IF(H$7=0,0,H$7/CHI_fec!H$7)</f>
        <v>0.11823274029603378</v>
      </c>
      <c r="I216" s="251">
        <f>IF(I$7=0,0,I$7/CHI_fec!I$7)</f>
        <v>0.11946243745962021</v>
      </c>
      <c r="J216" s="251">
        <f>IF(J$7=0,0,J$7/CHI_fec!J$7)</f>
        <v>0.1242679302460634</v>
      </c>
      <c r="K216" s="251">
        <f>IF(K$7=0,0,K$7/CHI_fec!K$7)</f>
        <v>0.12426793024606339</v>
      </c>
      <c r="L216" s="251">
        <f>IF(L$7=0,0,L$7/CHI_fec!L$7)</f>
        <v>0.13016520546033247</v>
      </c>
      <c r="M216" s="251">
        <f>IF(M$7=0,0,M$7/CHI_fec!M$7)</f>
        <v>0.13330973043960118</v>
      </c>
      <c r="N216" s="251">
        <f>IF(N$7=0,0,N$7/CHI_fec!N$7)</f>
        <v>0.13330973043960118</v>
      </c>
      <c r="O216" s="251">
        <f>IF(O$7=0,0,O$7/CHI_fec!O$7)</f>
        <v>0.13330973043960118</v>
      </c>
      <c r="P216" s="251">
        <f>IF(P$7=0,0,P$7/CHI_fec!P$7)</f>
        <v>0.13330973043960118</v>
      </c>
      <c r="Q216" s="251">
        <f>IF(Q$7=0,0,Q$7/CHI_fec!Q$7)</f>
        <v>0.13840108061649756</v>
      </c>
    </row>
    <row r="217" spans="1:17" x14ac:dyDescent="0.25">
      <c r="A217" s="76" t="s">
        <v>81</v>
      </c>
      <c r="B217" s="251">
        <f>IF(B$8=0,0,B$8/CHI_fec!B$8)</f>
        <v>0.61393559103829554</v>
      </c>
      <c r="C217" s="251">
        <f>IF(C$8=0,0,C$8/CHI_fec!C$8)</f>
        <v>0.61393559103829565</v>
      </c>
      <c r="D217" s="251">
        <f>IF(D$8=0,0,D$8/CHI_fec!D$8)</f>
        <v>0.62178431057096928</v>
      </c>
      <c r="E217" s="251">
        <f>IF(E$8=0,0,E$8/CHI_fec!E$8)</f>
        <v>0.62825129732130724</v>
      </c>
      <c r="F217" s="251">
        <f>IF(F$8=0,0,F$8/CHI_fec!F$8)</f>
        <v>0.6321481238778246</v>
      </c>
      <c r="G217" s="251">
        <f>IF(G$8=0,0,G$8/CHI_fec!G$8)</f>
        <v>0.64148117857413134</v>
      </c>
      <c r="H217" s="251">
        <f>IF(H$8=0,0,H$8/CHI_fec!H$8)</f>
        <v>0.64148117857413145</v>
      </c>
      <c r="I217" s="251">
        <f>IF(I$8=0,0,I$8/CHI_fec!I$8)</f>
        <v>0.64815299878071375</v>
      </c>
      <c r="J217" s="251">
        <f>IF(J$8=0,0,J$8/CHI_fec!J$8)</f>
        <v>0.67422558382406728</v>
      </c>
      <c r="K217" s="251">
        <f>IF(K$8=0,0,K$8/CHI_fec!K$8)</f>
        <v>0.67422558382406728</v>
      </c>
      <c r="L217" s="251">
        <f>IF(L$8=0,0,L$8/CHI_fec!L$8)</f>
        <v>0.70622172165656105</v>
      </c>
      <c r="M217" s="251">
        <f>IF(M$8=0,0,M$8/CHI_fec!M$8)</f>
        <v>0.72328259316056653</v>
      </c>
      <c r="N217" s="251">
        <f>IF(N$8=0,0,N$8/CHI_fec!N$8)</f>
        <v>0.72328259316056653</v>
      </c>
      <c r="O217" s="251">
        <f>IF(O$8=0,0,O$8/CHI_fec!O$8)</f>
        <v>0.72328259316056664</v>
      </c>
      <c r="P217" s="251">
        <f>IF(P$8=0,0,P$8/CHI_fec!P$8)</f>
        <v>0.72328259316056653</v>
      </c>
      <c r="Q217" s="251">
        <f>IF(Q$8=0,0,Q$8/CHI_fec!Q$8)</f>
        <v>0.75090612031414183</v>
      </c>
    </row>
    <row r="218" spans="1:17" x14ac:dyDescent="0.25">
      <c r="A218" s="76" t="s">
        <v>80</v>
      </c>
      <c r="B218" s="251">
        <f>IF(B$9=0,0,B$9/CHI_fec!B$9)</f>
        <v>0.43517716779207805</v>
      </c>
      <c r="C218" s="251">
        <f>IF(C$9=0,0,C$9/CHI_fec!C$9)</f>
        <v>0.43517716779207799</v>
      </c>
      <c r="D218" s="251">
        <f>IF(D$9=0,0,D$9/CHI_fec!D$9)</f>
        <v>0.44074059103529928</v>
      </c>
      <c r="E218" s="251">
        <f>IF(E$9=0,0,E$9/CHI_fec!E$9)</f>
        <v>0.44532459792338558</v>
      </c>
      <c r="F218" s="251">
        <f>IF(F$9=0,0,F$9/CHI_fec!F$9)</f>
        <v>0.44808679312593824</v>
      </c>
      <c r="G218" s="251">
        <f>IF(G$9=0,0,G$9/CHI_fec!G$9)</f>
        <v>0.45470236057124364</v>
      </c>
      <c r="H218" s="251">
        <f>IF(H$9=0,0,H$9/CHI_fec!H$9)</f>
        <v>0.45470236057124369</v>
      </c>
      <c r="I218" s="251">
        <f>IF(I$9=0,0,I$9/CHI_fec!I$9)</f>
        <v>0.45943155995942081</v>
      </c>
      <c r="J218" s="251">
        <f>IF(J$9=0,0,J$9/CHI_fec!J$9)</f>
        <v>0.47791264149599677</v>
      </c>
      <c r="K218" s="251">
        <f>IF(K$9=0,0,K$9/CHI_fec!K$9)</f>
        <v>0.47791264149599677</v>
      </c>
      <c r="L218" s="251">
        <f>IF(L$9=0,0,L$9/CHI_fec!L$9)</f>
        <v>0.50059252656127073</v>
      </c>
      <c r="M218" s="251">
        <f>IF(M$9=0,0,M$9/CHI_fec!M$9)</f>
        <v>0.51268581753438602</v>
      </c>
      <c r="N218" s="251">
        <f>IF(N$9=0,0,N$9/CHI_fec!N$9)</f>
        <v>0.51268581753438613</v>
      </c>
      <c r="O218" s="251">
        <f>IF(O$9=0,0,O$9/CHI_fec!O$9)</f>
        <v>0.51268581753438625</v>
      </c>
      <c r="P218" s="251">
        <f>IF(P$9=0,0,P$9/CHI_fec!P$9)</f>
        <v>0.51268581753438602</v>
      </c>
      <c r="Q218" s="251">
        <f>IF(Q$9=0,0,Q$9/CHI_fec!Q$9)</f>
        <v>0.53226625640549008</v>
      </c>
    </row>
    <row r="219" spans="1:17" x14ac:dyDescent="0.25">
      <c r="A219" s="129" t="s">
        <v>79</v>
      </c>
      <c r="B219" s="250">
        <f>IF(B$10=0,0,B$10/CHI_fec!B$10)</f>
        <v>0.67085343176657974</v>
      </c>
      <c r="C219" s="250">
        <f>IF(C$10=0,0,C$10/CHI_fec!C$10)</f>
        <v>0.66637971104581151</v>
      </c>
      <c r="D219" s="250">
        <f>IF(D$10=0,0,D$10/CHI_fec!D$10)</f>
        <v>0.68230337367849259</v>
      </c>
      <c r="E219" s="250">
        <f>IF(E$10=0,0,E$10/CHI_fec!E$10)</f>
        <v>0.69544433322007182</v>
      </c>
      <c r="F219" s="250">
        <f>IF(F$10=0,0,F$10/CHI_fec!F$10)</f>
        <v>0.69051213019793967</v>
      </c>
      <c r="G219" s="250">
        <f>IF(G$10=0,0,G$10/CHI_fec!G$10)</f>
        <v>0.68885231014194392</v>
      </c>
      <c r="H219" s="250">
        <f>IF(H$10=0,0,H$10/CHI_fec!H$10)</f>
        <v>0.6974731122378508</v>
      </c>
      <c r="I219" s="250">
        <f>IF(I$10=0,0,I$10/CHI_fec!I$10)</f>
        <v>0.70894207631681649</v>
      </c>
      <c r="J219" s="250">
        <f>IF(J$10=0,0,J$10/CHI_fec!J$10)</f>
        <v>0.74221684953348388</v>
      </c>
      <c r="K219" s="250">
        <f>IF(K$10=0,0,K$10/CHI_fec!K$10)</f>
        <v>0.73325928621178416</v>
      </c>
      <c r="L219" s="250">
        <f>IF(L$10=0,0,L$10/CHI_fec!L$10)</f>
        <v>0.77655462872227132</v>
      </c>
      <c r="M219" s="250">
        <f>IF(M$10=0,0,M$10/CHI_fec!M$10)</f>
        <v>0.80403401950946884</v>
      </c>
      <c r="N219" s="250">
        <f>IF(N$10=0,0,N$10/CHI_fec!N$10)</f>
        <v>0.79434827870470792</v>
      </c>
      <c r="O219" s="250">
        <f>IF(O$10=0,0,O$10/CHI_fec!O$10)</f>
        <v>0.79618965522797736</v>
      </c>
      <c r="P219" s="250">
        <f>IF(P$10=0,0,P$10/CHI_fec!P$10)</f>
        <v>0.79805727041790941</v>
      </c>
      <c r="Q219" s="250">
        <f>IF(Q$10=0,0,Q$10/CHI_fec!Q$10)</f>
        <v>0.83097168263063803</v>
      </c>
    </row>
    <row r="220" spans="1:17" x14ac:dyDescent="0.25">
      <c r="A220" s="232" t="s">
        <v>185</v>
      </c>
      <c r="B220" s="254">
        <f>IF(B$15=0,0,B$15/CHI_fec!B$15)</f>
        <v>1</v>
      </c>
      <c r="C220" s="254">
        <f>IF(C$15=0,0,C$15/CHI_fec!C$15)</f>
        <v>1</v>
      </c>
      <c r="D220" s="254">
        <f>IF(D$15=0,0,D$15/CHI_fec!D$15)</f>
        <v>1</v>
      </c>
      <c r="E220" s="254">
        <f>IF(E$15=0,0,E$15/CHI_fec!E$15)</f>
        <v>1</v>
      </c>
      <c r="F220" s="254">
        <f>IF(F$15=0,0,F$15/CHI_fec!F$15)</f>
        <v>1</v>
      </c>
      <c r="G220" s="254">
        <f>IF(G$15=0,0,G$15/CHI_fec!G$15)</f>
        <v>1</v>
      </c>
      <c r="H220" s="254">
        <f>IF(H$15=0,0,H$15/CHI_fec!H$15)</f>
        <v>1</v>
      </c>
      <c r="I220" s="254">
        <f>IF(I$15=0,0,I$15/CHI_fec!I$15)</f>
        <v>1</v>
      </c>
      <c r="J220" s="254">
        <f>IF(J$15=0,0,J$15/CHI_fec!J$15)</f>
        <v>1</v>
      </c>
      <c r="K220" s="254">
        <f>IF(K$15=0,0,K$15/CHI_fec!K$15)</f>
        <v>1</v>
      </c>
      <c r="L220" s="254">
        <f>IF(L$15=0,0,L$15/CHI_fec!L$15)</f>
        <v>1</v>
      </c>
      <c r="M220" s="254">
        <f>IF(M$15=0,0,M$15/CHI_fec!M$15)</f>
        <v>1</v>
      </c>
      <c r="N220" s="254">
        <f>IF(N$15=0,0,N$15/CHI_fec!N$15)</f>
        <v>1</v>
      </c>
      <c r="O220" s="254">
        <f>IF(O$15=0,0,O$15/CHI_fec!O$15)</f>
        <v>1</v>
      </c>
      <c r="P220" s="254">
        <f>IF(P$15=0,0,P$15/CHI_fec!P$15)</f>
        <v>1</v>
      </c>
      <c r="Q220" s="254">
        <f>IF(Q$15=0,0,Q$15/CHI_fec!Q$15)</f>
        <v>1</v>
      </c>
    </row>
    <row r="221" spans="1:17" x14ac:dyDescent="0.25">
      <c r="A221" s="127" t="s">
        <v>184</v>
      </c>
      <c r="B221" s="249">
        <f>IF(B$24=0,0,B$24/CHI_fec!B$24)</f>
        <v>0.61746599936404833</v>
      </c>
      <c r="C221" s="249">
        <f>IF(C$24=0,0,C$24/CHI_fec!C$24)</f>
        <v>0.61327877722844337</v>
      </c>
      <c r="D221" s="249">
        <f>IF(D$24=0,0,D$24/CHI_fec!D$24)</f>
        <v>0.62697828234945641</v>
      </c>
      <c r="E221" s="249">
        <f>IF(E$24=0,0,E$24/CHI_fec!E$24)</f>
        <v>0.63457179630559579</v>
      </c>
      <c r="F221" s="249">
        <f>IF(F$24=0,0,F$24/CHI_fec!F$24)</f>
        <v>0.63790412141130515</v>
      </c>
      <c r="G221" s="249">
        <f>IF(G$24=0,0,G$24/CHI_fec!G$24)</f>
        <v>0.64625192223519845</v>
      </c>
      <c r="H221" s="249">
        <f>IF(H$24=0,0,H$24/CHI_fec!H$24)</f>
        <v>0.65238637541418554</v>
      </c>
      <c r="I221" s="249">
        <f>IF(I$24=0,0,I$24/CHI_fec!I$24)</f>
        <v>0.66016652262041287</v>
      </c>
      <c r="J221" s="249">
        <f>IF(J$24=0,0,J$24/CHI_fec!J$24)</f>
        <v>0.69077179102746178</v>
      </c>
      <c r="K221" s="249">
        <f>IF(K$24=0,0,K$24/CHI_fec!K$24)</f>
        <v>0.69810946925661499</v>
      </c>
      <c r="L221" s="249">
        <f>IF(L$24=0,0,L$24/CHI_fec!L$24)</f>
        <v>0.73479266309952174</v>
      </c>
      <c r="M221" s="249">
        <f>IF(M$24=0,0,M$24/CHI_fec!M$24)</f>
        <v>0.75137465031366724</v>
      </c>
      <c r="N221" s="249">
        <f>IF(N$24=0,0,N$24/CHI_fec!N$24)</f>
        <v>0.75044149705165941</v>
      </c>
      <c r="O221" s="249">
        <f>IF(O$24=0,0,O$24/CHI_fec!O$24)</f>
        <v>0.74813948387715346</v>
      </c>
      <c r="P221" s="249">
        <f>IF(P$24=0,0,P$24/CHI_fec!P$24)</f>
        <v>0.74806846140661087</v>
      </c>
      <c r="Q221" s="249">
        <f>IF(Q$24=0,0,Q$24/CHI_fec!Q$24)</f>
        <v>0.77616815147990559</v>
      </c>
    </row>
    <row r="222" spans="1:17" x14ac:dyDescent="0.25">
      <c r="A222" s="127" t="s">
        <v>181</v>
      </c>
      <c r="B222" s="249">
        <f>IF(B$35=0,0,B$35/CHI_fec!B$35)</f>
        <v>0.44359801204344096</v>
      </c>
      <c r="C222" s="249">
        <f>IF(C$35=0,0,C$35/CHI_fec!C$35)</f>
        <v>0.44461589661073897</v>
      </c>
      <c r="D222" s="249">
        <f>IF(D$35=0,0,D$35/CHI_fec!D$35)</f>
        <v>0.45047666948141385</v>
      </c>
      <c r="E222" s="249">
        <f>IF(E$35=0,0,E$35/CHI_fec!E$35)</f>
        <v>0.45763655405237746</v>
      </c>
      <c r="F222" s="249">
        <f>IF(F$35=0,0,F$35/CHI_fec!F$35)</f>
        <v>0.46158255422463695</v>
      </c>
      <c r="G222" s="249">
        <f>IF(G$35=0,0,G$35/CHI_fec!G$35)</f>
        <v>0.46630069292647069</v>
      </c>
      <c r="H222" s="249">
        <f>IF(H$35=0,0,H$35/CHI_fec!H$35)</f>
        <v>0.45783699548256268</v>
      </c>
      <c r="I222" s="249">
        <f>IF(I$35=0,0,I$35/CHI_fec!I$35)</f>
        <v>0.47305712742706635</v>
      </c>
      <c r="J222" s="249">
        <f>IF(J$35=0,0,J$35/CHI_fec!J$35)</f>
        <v>0.4959745239830653</v>
      </c>
      <c r="K222" s="249">
        <f>IF(K$35=0,0,K$35/CHI_fec!K$35)</f>
        <v>0.46170935794368323</v>
      </c>
      <c r="L222" s="249">
        <f>IF(L$35=0,0,L$35/CHI_fec!L$35)</f>
        <v>0.52889680029781994</v>
      </c>
      <c r="M222" s="249">
        <f>IF(M$35=0,0,M$35/CHI_fec!M$35)</f>
        <v>0.54215038171131025</v>
      </c>
      <c r="N222" s="249">
        <f>IF(N$35=0,0,N$35/CHI_fec!N$35)</f>
        <v>0.5322796320977049</v>
      </c>
      <c r="O222" s="249">
        <f>IF(O$35=0,0,O$35/CHI_fec!O$35)</f>
        <v>0.53760204737116868</v>
      </c>
      <c r="P222" s="249">
        <f>IF(P$35=0,0,P$35/CHI_fec!P$35)</f>
        <v>0.54106339050584196</v>
      </c>
      <c r="Q222" s="249">
        <f>IF(Q$35=0,0,Q$35/CHI_fec!Q$35)</f>
        <v>0.56036069959055246</v>
      </c>
    </row>
    <row r="223" spans="1:17" x14ac:dyDescent="0.25">
      <c r="A223" s="127" t="s">
        <v>180</v>
      </c>
      <c r="B223" s="248">
        <f>IF(B$43=0,0,B$43/CHI_fec!B$43)</f>
        <v>0.60323370312686897</v>
      </c>
      <c r="C223" s="248">
        <f>IF(C$43=0,0,C$43/CHI_fec!C$43)</f>
        <v>0.59911004634345555</v>
      </c>
      <c r="D223" s="248">
        <f>IF(D$43=0,0,D$43/CHI_fec!D$43)</f>
        <v>0.61096559921493432</v>
      </c>
      <c r="E223" s="248">
        <f>IF(E$43=0,0,E$43/CHI_fec!E$43)</f>
        <v>0.62183970812837519</v>
      </c>
      <c r="F223" s="248">
        <f>IF(F$43=0,0,F$43/CHI_fec!F$43)</f>
        <v>0.6270461366706539</v>
      </c>
      <c r="G223" s="248">
        <f>IF(G$43=0,0,G$43/CHI_fec!G$43)</f>
        <v>0.63203713354886393</v>
      </c>
      <c r="H223" s="248">
        <f>IF(H$43=0,0,H$43/CHI_fec!H$43)</f>
        <v>0.61489214346312349</v>
      </c>
      <c r="I223" s="248">
        <f>IF(I$43=0,0,I$43/CHI_fec!I$43)</f>
        <v>0.64505289403107757</v>
      </c>
      <c r="J223" s="248">
        <f>IF(J$43=0,0,J$43/CHI_fec!J$43)</f>
        <v>0.68043608721590132</v>
      </c>
      <c r="K223" s="248">
        <f>IF(K$43=0,0,K$43/CHI_fec!K$43)</f>
        <v>0.61775982596991008</v>
      </c>
      <c r="L223" s="248">
        <f>IF(L$43=0,0,L$43/CHI_fec!L$43)</f>
        <v>0.74419920337141621</v>
      </c>
      <c r="M223" s="248">
        <f>IF(M$43=0,0,M$43/CHI_fec!M$43)</f>
        <v>0.76692309075214982</v>
      </c>
      <c r="N223" s="248">
        <f>IF(N$43=0,0,N$43/CHI_fec!N$43)</f>
        <v>0.74703101807421546</v>
      </c>
      <c r="O223" s="248">
        <f>IF(O$43=0,0,O$43/CHI_fec!O$43)</f>
        <v>0.75882627359032695</v>
      </c>
      <c r="P223" s="248">
        <f>IF(P$43=0,0,P$43/CHI_fec!P$43)</f>
        <v>0.76926262553626701</v>
      </c>
      <c r="Q223" s="248">
        <f>IF(Q$43=0,0,Q$43/CHI_fec!Q$43)</f>
        <v>0.800593041809882</v>
      </c>
    </row>
    <row r="224" spans="1:17" x14ac:dyDescent="0.25">
      <c r="A224" s="72" t="s">
        <v>179</v>
      </c>
      <c r="B224" s="247">
        <f>IF(B$57=0,0,B$57/CHI_fec!B$57)</f>
        <v>0.61606141860965391</v>
      </c>
      <c r="C224" s="247">
        <f>IF(C$57=0,0,C$57/CHI_fec!C$57)</f>
        <v>0.61606141860965402</v>
      </c>
      <c r="D224" s="247">
        <f>IF(D$57=0,0,D$57/CHI_fec!D$57)</f>
        <v>0.62393731530003904</v>
      </c>
      <c r="E224" s="247">
        <f>IF(E$57=0,0,E$57/CHI_fec!E$57)</f>
        <v>0.63042669478821167</v>
      </c>
      <c r="F224" s="247">
        <f>IF(F$57=0,0,F$57/CHI_fec!F$57)</f>
        <v>0.63433701458645619</v>
      </c>
      <c r="G224" s="247">
        <f>IF(G$57=0,0,G$57/CHI_fec!G$57)</f>
        <v>0.64370238613372899</v>
      </c>
      <c r="H224" s="247">
        <f>IF(H$57=0,0,H$57/CHI_fec!H$57)</f>
        <v>0.64370238613372899</v>
      </c>
      <c r="I224" s="247">
        <f>IF(I$57=0,0,I$57/CHI_fec!I$57)</f>
        <v>0.65039730833920739</v>
      </c>
      <c r="J224" s="247">
        <f>IF(J$57=0,0,J$57/CHI_fec!J$57)</f>
        <v>0.67656017291831472</v>
      </c>
      <c r="K224" s="247">
        <f>IF(K$57=0,0,K$57/CHI_fec!K$57)</f>
        <v>0.67656017291831483</v>
      </c>
      <c r="L224" s="247">
        <f>IF(L$57=0,0,L$57/CHI_fec!L$57)</f>
        <v>0.70866710131739941</v>
      </c>
      <c r="M224" s="247">
        <f>IF(M$57=0,0,M$57/CHI_fec!M$57)</f>
        <v>0.72578704818951179</v>
      </c>
      <c r="N224" s="247">
        <f>IF(N$57=0,0,N$57/CHI_fec!N$57)</f>
        <v>0.72578704818951167</v>
      </c>
      <c r="O224" s="247">
        <f>IF(O$57=0,0,O$57/CHI_fec!O$57)</f>
        <v>0.72578704818951167</v>
      </c>
      <c r="P224" s="247">
        <f>IF(P$57=0,0,P$57/CHI_fec!P$57)</f>
        <v>0.72578704818951156</v>
      </c>
      <c r="Q224" s="247">
        <f>IF(Q$57=0,0,Q$57/CHI_fec!Q$57)</f>
        <v>0.75350622520684862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53">
        <f>IF(B$60=0,0,B$60/CHI_fec!B$60)</f>
        <v>0.48136523053269437</v>
      </c>
      <c r="C226" s="253">
        <f>IF(C$60=0,0,C$60/CHI_fec!C$60)</f>
        <v>0.48170094506120603</v>
      </c>
      <c r="D226" s="253">
        <f>IF(D$60=0,0,D$60/CHI_fec!D$60)</f>
        <v>0.48475846851961163</v>
      </c>
      <c r="E226" s="253">
        <f>IF(E$60=0,0,E$60/CHI_fec!E$60)</f>
        <v>0.4939059984918367</v>
      </c>
      <c r="F226" s="253">
        <f>IF(F$60=0,0,F$60/CHI_fec!F$60)</f>
        <v>0.49459595864147377</v>
      </c>
      <c r="G226" s="253">
        <f>IF(G$60=0,0,G$60/CHI_fec!G$60)</f>
        <v>0.49807699942880351</v>
      </c>
      <c r="H226" s="253">
        <f>IF(H$60=0,0,H$60/CHI_fec!H$60)</f>
        <v>0.49751579280225994</v>
      </c>
      <c r="I226" s="253">
        <f>IF(I$60=0,0,I$60/CHI_fec!I$60)</f>
        <v>0.50670154591710559</v>
      </c>
      <c r="J226" s="253">
        <f>IF(J$60=0,0,J$60/CHI_fec!J$60)</f>
        <v>0.51007450829902445</v>
      </c>
      <c r="K226" s="253">
        <f>IF(K$60=0,0,K$60/CHI_fec!K$60)</f>
        <v>0.52371790455865741</v>
      </c>
      <c r="L226" s="253">
        <f>IF(L$60=0,0,L$60/CHI_fec!L$60)</f>
        <v>0.56299334013745883</v>
      </c>
      <c r="M226" s="253">
        <f>IF(M$60=0,0,M$60/CHI_fec!M$60)</f>
        <v>0.56396275143038066</v>
      </c>
      <c r="N226" s="253">
        <f>IF(N$60=0,0,N$60/CHI_fec!N$60)</f>
        <v>0.5554839399248801</v>
      </c>
      <c r="O226" s="253">
        <f>IF(O$60=0,0,O$60/CHI_fec!O$60)</f>
        <v>0.56004137719640357</v>
      </c>
      <c r="P226" s="253">
        <f>IF(P$60=0,0,P$60/CHI_fec!P$60)</f>
        <v>0.5632612647772115</v>
      </c>
      <c r="Q226" s="253">
        <f>IF(Q$60=0,0,Q$60/CHI_fec!Q$60)</f>
        <v>0.56261369458161514</v>
      </c>
    </row>
    <row r="227" spans="1:17" x14ac:dyDescent="0.25">
      <c r="A227" s="132" t="s">
        <v>83</v>
      </c>
      <c r="B227" s="252">
        <f>IF(B$61=0,0,B$61/CHI_fec!B$61)</f>
        <v>0.41439152215412012</v>
      </c>
      <c r="C227" s="252">
        <f>IF(C$61=0,0,C$61/CHI_fec!C$61)</f>
        <v>0.41439152215412012</v>
      </c>
      <c r="D227" s="252">
        <f>IF(D$61=0,0,D$61/CHI_fec!D$61)</f>
        <v>0.41660681465597338</v>
      </c>
      <c r="E227" s="252">
        <f>IF(E$61=0,0,E$61/CHI_fec!E$61)</f>
        <v>0.42255829613613366</v>
      </c>
      <c r="F227" s="252">
        <f>IF(F$61=0,0,F$61/CHI_fec!F$61)</f>
        <v>0.42255829613613355</v>
      </c>
      <c r="G227" s="252">
        <f>IF(G$61=0,0,G$61/CHI_fec!G$61)</f>
        <v>0.4273756379694626</v>
      </c>
      <c r="H227" s="252">
        <f>IF(H$61=0,0,H$61/CHI_fec!H$61)</f>
        <v>0.43303879703815334</v>
      </c>
      <c r="I227" s="252">
        <f>IF(I$61=0,0,I$61/CHI_fec!I$61)</f>
        <v>0.43303879703815329</v>
      </c>
      <c r="J227" s="252">
        <f>IF(J$61=0,0,J$61/CHI_fec!J$61)</f>
        <v>0.43303879703815323</v>
      </c>
      <c r="K227" s="252">
        <f>IF(K$61=0,0,K$61/CHI_fec!K$61)</f>
        <v>0.47036968835979609</v>
      </c>
      <c r="L227" s="252">
        <f>IF(L$61=0,0,L$61/CHI_fec!L$61)</f>
        <v>0.47036968835979615</v>
      </c>
      <c r="M227" s="252">
        <f>IF(M$61=0,0,M$61/CHI_fec!M$61)</f>
        <v>0.47036968835979631</v>
      </c>
      <c r="N227" s="252">
        <f>IF(N$61=0,0,N$61/CHI_fec!N$61)</f>
        <v>0.47036968835979615</v>
      </c>
      <c r="O227" s="252">
        <f>IF(O$61=0,0,O$61/CHI_fec!O$61)</f>
        <v>0.47036968835979615</v>
      </c>
      <c r="P227" s="252">
        <f>IF(P$61=0,0,P$61/CHI_fec!P$61)</f>
        <v>0.47036968835979626</v>
      </c>
      <c r="Q227" s="252">
        <f>IF(Q$61=0,0,Q$61/CHI_fec!Q$61)</f>
        <v>0.47036968835979615</v>
      </c>
    </row>
    <row r="228" spans="1:17" x14ac:dyDescent="0.25">
      <c r="A228" s="76" t="s">
        <v>82</v>
      </c>
      <c r="B228" s="251">
        <f>IF(B$62=0,0,B$62/CHI_fec!B$62)</f>
        <v>0.11135730752268434</v>
      </c>
      <c r="C228" s="251">
        <f>IF(C$62=0,0,C$62/CHI_fec!C$62)</f>
        <v>0.11135730752268434</v>
      </c>
      <c r="D228" s="251">
        <f>IF(D$62=0,0,D$62/CHI_fec!D$62)</f>
        <v>0.11195261171013303</v>
      </c>
      <c r="E228" s="251">
        <f>IF(E$62=0,0,E$62/CHI_fec!E$62)</f>
        <v>0.11355192279149069</v>
      </c>
      <c r="F228" s="251">
        <f>IF(F$62=0,0,F$62/CHI_fec!F$62)</f>
        <v>0.11355192279149068</v>
      </c>
      <c r="G228" s="251">
        <f>IF(G$62=0,0,G$62/CHI_fec!G$62)</f>
        <v>0.11484646234477912</v>
      </c>
      <c r="H228" s="251">
        <f>IF(H$62=0,0,H$62/CHI_fec!H$62)</f>
        <v>0.11636829402387298</v>
      </c>
      <c r="I228" s="251">
        <f>IF(I$62=0,0,I$62/CHI_fec!I$62)</f>
        <v>0.11636829402387298</v>
      </c>
      <c r="J228" s="251">
        <f>IF(J$62=0,0,J$62/CHI_fec!J$62)</f>
        <v>0.116368294023873</v>
      </c>
      <c r="K228" s="251">
        <f>IF(K$62=0,0,K$62/CHI_fec!K$62)</f>
        <v>0.12640003290547588</v>
      </c>
      <c r="L228" s="251">
        <f>IF(L$62=0,0,L$62/CHI_fec!L$62)</f>
        <v>0.12640003290547588</v>
      </c>
      <c r="M228" s="251">
        <f>IF(M$62=0,0,M$62/CHI_fec!M$62)</f>
        <v>0.12640003290547588</v>
      </c>
      <c r="N228" s="251">
        <f>IF(N$62=0,0,N$62/CHI_fec!N$62)</f>
        <v>0.12640003290547588</v>
      </c>
      <c r="O228" s="251">
        <f>IF(O$62=0,0,O$62/CHI_fec!O$62)</f>
        <v>0.12640003290547588</v>
      </c>
      <c r="P228" s="251">
        <f>IF(P$62=0,0,P$62/CHI_fec!P$62)</f>
        <v>0.12640003290547591</v>
      </c>
      <c r="Q228" s="251">
        <f>IF(Q$62=0,0,Q$62/CHI_fec!Q$62)</f>
        <v>0.12640003290547586</v>
      </c>
    </row>
    <row r="229" spans="1:17" x14ac:dyDescent="0.25">
      <c r="A229" s="76" t="s">
        <v>81</v>
      </c>
      <c r="B229" s="251">
        <f>IF(B$63=0,0,B$63/CHI_fec!B$63)</f>
        <v>0.59134754992461369</v>
      </c>
      <c r="C229" s="251">
        <f>IF(C$63=0,0,C$63/CHI_fec!C$63)</f>
        <v>0.59134754992461358</v>
      </c>
      <c r="D229" s="251">
        <f>IF(D$63=0,0,D$63/CHI_fec!D$63)</f>
        <v>0.59450883031598734</v>
      </c>
      <c r="E229" s="251">
        <f>IF(E$63=0,0,E$63/CHI_fec!E$63)</f>
        <v>0.60300175018418267</v>
      </c>
      <c r="F229" s="251">
        <f>IF(F$63=0,0,F$63/CHI_fec!F$63)</f>
        <v>0.60300175018418267</v>
      </c>
      <c r="G229" s="251">
        <f>IF(G$63=0,0,G$63/CHI_fec!G$63)</f>
        <v>0.60987622308719946</v>
      </c>
      <c r="H229" s="251">
        <f>IF(H$63=0,0,H$63/CHI_fec!H$63)</f>
        <v>0.61795769932661482</v>
      </c>
      <c r="I229" s="251">
        <f>IF(I$63=0,0,I$63/CHI_fec!I$63)</f>
        <v>0.61795769932661482</v>
      </c>
      <c r="J229" s="251">
        <f>IF(J$63=0,0,J$63/CHI_fec!J$63)</f>
        <v>0.61795769932661482</v>
      </c>
      <c r="K229" s="251">
        <f>IF(K$63=0,0,K$63/CHI_fec!K$63)</f>
        <v>0.67122985847890848</v>
      </c>
      <c r="L229" s="251">
        <f>IF(L$63=0,0,L$63/CHI_fec!L$63)</f>
        <v>0.6712298584789087</v>
      </c>
      <c r="M229" s="251">
        <f>IF(M$63=0,0,M$63/CHI_fec!M$63)</f>
        <v>0.67122985847890859</v>
      </c>
      <c r="N229" s="251">
        <f>IF(N$63=0,0,N$63/CHI_fec!N$63)</f>
        <v>0.67122985847890848</v>
      </c>
      <c r="O229" s="251">
        <f>IF(O$63=0,0,O$63/CHI_fec!O$63)</f>
        <v>0.67122985847890848</v>
      </c>
      <c r="P229" s="251">
        <f>IF(P$63=0,0,P$63/CHI_fec!P$63)</f>
        <v>0.67122985847890848</v>
      </c>
      <c r="Q229" s="251">
        <f>IF(Q$63=0,0,Q$63/CHI_fec!Q$63)</f>
        <v>0.67122985847890837</v>
      </c>
    </row>
    <row r="230" spans="1:17" x14ac:dyDescent="0.25">
      <c r="A230" s="76" t="s">
        <v>80</v>
      </c>
      <c r="B230" s="251">
        <f>IF(B$64=0,0,B$64/CHI_fec!B$64)</f>
        <v>0.4361447010235181</v>
      </c>
      <c r="C230" s="251">
        <f>IF(C$64=0,0,C$64/CHI_fec!C$64)</f>
        <v>0.4361447010235181</v>
      </c>
      <c r="D230" s="251">
        <f>IF(D$64=0,0,D$64/CHI_fec!D$64)</f>
        <v>0.43847628367964475</v>
      </c>
      <c r="E230" s="251">
        <f>IF(E$64=0,0,E$64/CHI_fec!E$64)</f>
        <v>0.4447401838128287</v>
      </c>
      <c r="F230" s="251">
        <f>IF(F$64=0,0,F$64/CHI_fec!F$64)</f>
        <v>0.44474018381282865</v>
      </c>
      <c r="G230" s="251">
        <f>IF(G$64=0,0,G$64/CHI_fec!G$64)</f>
        <v>0.44981040847066783</v>
      </c>
      <c r="H230" s="251">
        <f>IF(H$64=0,0,H$64/CHI_fec!H$64)</f>
        <v>0.45577085091896713</v>
      </c>
      <c r="I230" s="251">
        <f>IF(I$64=0,0,I$64/CHI_fec!I$64)</f>
        <v>0.45577085091896713</v>
      </c>
      <c r="J230" s="251">
        <f>IF(J$64=0,0,J$64/CHI_fec!J$64)</f>
        <v>0.45577085091896713</v>
      </c>
      <c r="K230" s="251">
        <f>IF(K$64=0,0,K$64/CHI_fec!K$64)</f>
        <v>0.49506139998662868</v>
      </c>
      <c r="L230" s="251">
        <f>IF(L$64=0,0,L$64/CHI_fec!L$64)</f>
        <v>0.49506139998662863</v>
      </c>
      <c r="M230" s="251">
        <f>IF(M$64=0,0,M$64/CHI_fec!M$64)</f>
        <v>0.49506139998662857</v>
      </c>
      <c r="N230" s="251">
        <f>IF(N$64=0,0,N$64/CHI_fec!N$64)</f>
        <v>0.49506139998662857</v>
      </c>
      <c r="O230" s="251">
        <f>IF(O$64=0,0,O$64/CHI_fec!O$64)</f>
        <v>0.49506139998662863</v>
      </c>
      <c r="P230" s="251">
        <f>IF(P$64=0,0,P$64/CHI_fec!P$64)</f>
        <v>0.49506139998662863</v>
      </c>
      <c r="Q230" s="251">
        <f>IF(Q$64=0,0,Q$64/CHI_fec!Q$64)</f>
        <v>0.49506139998662857</v>
      </c>
    </row>
    <row r="231" spans="1:17" x14ac:dyDescent="0.25">
      <c r="A231" s="129" t="s">
        <v>79</v>
      </c>
      <c r="B231" s="250">
        <f>IF(B$65=0,0,B$65/CHI_fec!B$65)</f>
        <v>0.64749407809476545</v>
      </c>
      <c r="C231" s="250">
        <f>IF(C$65=0,0,C$65/CHI_fec!C$65)</f>
        <v>0.64317613391116135</v>
      </c>
      <c r="D231" s="250">
        <f>IF(D$65=0,0,D$65/CHI_fec!D$65)</f>
        <v>0.65370865230830311</v>
      </c>
      <c r="E231" s="250">
        <f>IF(E$65=0,0,E$65/CHI_fec!E$65)</f>
        <v>0.66886075614205209</v>
      </c>
      <c r="F231" s="250">
        <f>IF(F$65=0,0,F$65/CHI_fec!F$65)</f>
        <v>0.66002319144253119</v>
      </c>
      <c r="G231" s="250">
        <f>IF(G$65=0,0,G$65/CHI_fec!G$65)</f>
        <v>0.65625415644476126</v>
      </c>
      <c r="H231" s="250">
        <f>IF(H$65=0,0,H$65/CHI_fec!H$65)</f>
        <v>0.67327186059734734</v>
      </c>
      <c r="I231" s="250">
        <f>IF(I$65=0,0,I$65/CHI_fec!I$65)</f>
        <v>0.67729852530375823</v>
      </c>
      <c r="J231" s="250">
        <f>IF(J$65=0,0,J$65/CHI_fec!J$65)</f>
        <v>0.68166735026337533</v>
      </c>
      <c r="K231" s="250">
        <f>IF(K$65=0,0,K$65/CHI_fec!K$65)</f>
        <v>0.73149569576075657</v>
      </c>
      <c r="L231" s="250">
        <f>IF(L$65=0,0,L$65/CHI_fec!L$65)</f>
        <v>0.73958887996146117</v>
      </c>
      <c r="M231" s="250">
        <f>IF(M$65=0,0,M$65/CHI_fec!M$65)</f>
        <v>0.74769735202330945</v>
      </c>
      <c r="N231" s="250">
        <f>IF(N$65=0,0,N$65/CHI_fec!N$65)</f>
        <v>0.73869026702891805</v>
      </c>
      <c r="O231" s="250">
        <f>IF(O$65=0,0,O$65/CHI_fec!O$65)</f>
        <v>0.74040262287098324</v>
      </c>
      <c r="P231" s="250">
        <f>IF(P$65=0,0,P$65/CHI_fec!P$65)</f>
        <v>0.74213937890148407</v>
      </c>
      <c r="Q231" s="250">
        <f>IF(Q$65=0,0,Q$65/CHI_fec!Q$65)</f>
        <v>0.74432055341378911</v>
      </c>
    </row>
    <row r="232" spans="1:17" x14ac:dyDescent="0.25">
      <c r="A232" s="127" t="s">
        <v>183</v>
      </c>
      <c r="B232" s="249">
        <f>IF(B$70=0,0,B$70/CHI_fec!B$70)</f>
        <v>0.61747317577861072</v>
      </c>
      <c r="C232" s="249">
        <f>IF(C$70=0,0,C$70/CHI_fec!C$70)</f>
        <v>0.61744611251019688</v>
      </c>
      <c r="D232" s="249">
        <f>IF(D$70=0,0,D$70/CHI_fec!D$70)</f>
        <v>0.6208283364093955</v>
      </c>
      <c r="E232" s="249">
        <f>IF(E$70=0,0,E$70/CHI_fec!E$70)</f>
        <v>0.62977729141994099</v>
      </c>
      <c r="F232" s="249">
        <f>IF(F$70=0,0,F$70/CHI_fec!F$70)</f>
        <v>0.62964169584705287</v>
      </c>
      <c r="G232" s="249">
        <f>IF(G$70=0,0,G$70/CHI_fec!G$70)</f>
        <v>0.63666576248625451</v>
      </c>
      <c r="H232" s="249">
        <f>IF(H$70=0,0,H$70/CHI_fec!H$70)</f>
        <v>0.64522229359233707</v>
      </c>
      <c r="I232" s="249">
        <f>IF(I$70=0,0,I$70/CHI_fec!I$70)</f>
        <v>0.64520350964117912</v>
      </c>
      <c r="J232" s="249">
        <f>IF(J$70=0,0,J$70/CHI_fec!J$70)</f>
        <v>0.64524356417857687</v>
      </c>
      <c r="K232" s="249">
        <f>IF(K$70=0,0,K$70/CHI_fec!K$70)</f>
        <v>0.70081964298479171</v>
      </c>
      <c r="L232" s="249">
        <f>IF(L$70=0,0,L$70/CHI_fec!L$70)</f>
        <v>0.70068271672941107</v>
      </c>
      <c r="M232" s="249">
        <f>IF(M$70=0,0,M$70/CHI_fec!M$70)</f>
        <v>0.70089828915454833</v>
      </c>
      <c r="N232" s="249">
        <f>IF(N$70=0,0,N$70/CHI_fec!N$70)</f>
        <v>0.700639392334375</v>
      </c>
      <c r="O232" s="249">
        <f>IF(O$70=0,0,O$70/CHI_fec!O$70)</f>
        <v>0.70061526247887196</v>
      </c>
      <c r="P232" s="249">
        <f>IF(P$70=0,0,P$70/CHI_fec!P$70)</f>
        <v>0.70054854621639551</v>
      </c>
      <c r="Q232" s="249">
        <f>IF(Q$70=0,0,Q$70/CHI_fec!Q$70)</f>
        <v>0.70049603288129103</v>
      </c>
    </row>
    <row r="233" spans="1:17" x14ac:dyDescent="0.25">
      <c r="A233" s="127" t="s">
        <v>181</v>
      </c>
      <c r="B233" s="249">
        <f>IF(B$83=0,0,B$83/CHI_fec!B$83)</f>
        <v>0.44550774417195382</v>
      </c>
      <c r="C233" s="249">
        <f>IF(C$83=0,0,C$83/CHI_fec!C$83)</f>
        <v>0.44653001083026356</v>
      </c>
      <c r="D233" s="249">
        <f>IF(D$83=0,0,D$83/CHI_fec!D$83)</f>
        <v>0.44909325199428046</v>
      </c>
      <c r="E233" s="249">
        <f>IF(E$83=0,0,E$83/CHI_fec!E$83)</f>
        <v>0.45798532363641686</v>
      </c>
      <c r="F233" s="249">
        <f>IF(F$83=0,0,F$83/CHI_fec!F$83)</f>
        <v>0.45908677385352503</v>
      </c>
      <c r="G233" s="249">
        <f>IF(G$83=0,0,G$83/CHI_fec!G$83)</f>
        <v>0.46224212407556509</v>
      </c>
      <c r="H233" s="249">
        <f>IF(H$83=0,0,H$83/CHI_fec!H$83)</f>
        <v>0.45986609146177376</v>
      </c>
      <c r="I233" s="249">
        <f>IF(I$83=0,0,I$83/CHI_fec!I$83)</f>
        <v>0.47026264138337864</v>
      </c>
      <c r="J233" s="249">
        <f>IF(J$83=0,0,J$83/CHI_fec!J$83)</f>
        <v>0.47397841526651602</v>
      </c>
      <c r="K233" s="249">
        <f>IF(K$83=0,0,K$83/CHI_fec!K$83)</f>
        <v>0.47927016178568116</v>
      </c>
      <c r="L233" s="249">
        <f>IF(L$83=0,0,L$83/CHI_fec!L$83)</f>
        <v>0.52413940475574794</v>
      </c>
      <c r="M233" s="249">
        <f>IF(M$83=0,0,M$83/CHI_fec!M$83)</f>
        <v>0.52460049658928232</v>
      </c>
      <c r="N233" s="249">
        <f>IF(N$83=0,0,N$83/CHI_fec!N$83)</f>
        <v>0.51504927183009142</v>
      </c>
      <c r="O233" s="249">
        <f>IF(O$83=0,0,O$83/CHI_fec!O$83)</f>
        <v>0.5201993958357225</v>
      </c>
      <c r="P233" s="249">
        <f>IF(P$83=0,0,P$83/CHI_fec!P$83)</f>
        <v>0.5235486922460354</v>
      </c>
      <c r="Q233" s="249">
        <f>IF(Q$83=0,0,Q$83/CHI_fec!Q$83)</f>
        <v>0.52227467501427738</v>
      </c>
    </row>
    <row r="234" spans="1:17" x14ac:dyDescent="0.25">
      <c r="A234" s="127" t="s">
        <v>180</v>
      </c>
      <c r="B234" s="248">
        <f>IF(B$91=0,0,B$91/CHI_fec!B$91)</f>
        <v>0.59343337345382074</v>
      </c>
      <c r="C234" s="248">
        <f>IF(C$91=0,0,C$91/CHI_fec!C$91)</f>
        <v>0.59107183969657728</v>
      </c>
      <c r="D234" s="248">
        <f>IF(D$91=0,0,D$91/CHI_fec!D$91)</f>
        <v>0.59574924281215458</v>
      </c>
      <c r="E234" s="248">
        <f>IF(E$91=0,0,E$91/CHI_fec!E$91)</f>
        <v>0.60789758266111138</v>
      </c>
      <c r="F234" s="248">
        <f>IF(F$91=0,0,F$91/CHI_fec!F$91)</f>
        <v>0.60997819156636535</v>
      </c>
      <c r="G234" s="248">
        <f>IF(G$91=0,0,G$91/CHI_fec!G$91)</f>
        <v>0.61287087027052212</v>
      </c>
      <c r="H234" s="248">
        <f>IF(H$91=0,0,H$91/CHI_fec!H$91)</f>
        <v>0.60462788859631944</v>
      </c>
      <c r="I234" s="248">
        <f>IF(I$91=0,0,I$91/CHI_fec!I$91)</f>
        <v>0.624682646009172</v>
      </c>
      <c r="J234" s="248">
        <f>IF(J$91=0,0,J$91/CHI_fec!J$91)</f>
        <v>0.63186573290857528</v>
      </c>
      <c r="K234" s="248">
        <f>IF(K$91=0,0,K$91/CHI_fec!K$91)</f>
        <v>0.62746141764389574</v>
      </c>
      <c r="L234" s="248">
        <f>IF(L$91=0,0,L$91/CHI_fec!L$91)</f>
        <v>0.71307485833486906</v>
      </c>
      <c r="M234" s="248">
        <f>IF(M$91=0,0,M$91/CHI_fec!M$91)</f>
        <v>0.7171890388691452</v>
      </c>
      <c r="N234" s="248">
        <f>IF(N$91=0,0,N$91/CHI_fec!N$91)</f>
        <v>0.70007885215564436</v>
      </c>
      <c r="O234" s="248">
        <f>IF(O$91=0,0,O$91/CHI_fec!O$91)</f>
        <v>0.71017680371892755</v>
      </c>
      <c r="P234" s="248">
        <f>IF(P$91=0,0,P$91/CHI_fec!P$91)</f>
        <v>0.71917786263724504</v>
      </c>
      <c r="Q234" s="248">
        <f>IF(Q$91=0,0,Q$91/CHI_fec!Q$91)</f>
        <v>0.72079499556543214</v>
      </c>
    </row>
    <row r="235" spans="1:17" x14ac:dyDescent="0.25">
      <c r="A235" s="72" t="s">
        <v>179</v>
      </c>
      <c r="B235" s="247">
        <f>IF(B$105=0,0,B$105/CHI_fec!B$105)</f>
        <v>0.59715777338576226</v>
      </c>
      <c r="C235" s="247">
        <f>IF(C$105=0,0,C$105/CHI_fec!C$105)</f>
        <v>0.59715777338576226</v>
      </c>
      <c r="D235" s="247">
        <f>IF(D$105=0,0,D$105/CHI_fec!D$105)</f>
        <v>0.60035011460676069</v>
      </c>
      <c r="E235" s="247">
        <f>IF(E$105=0,0,E$105/CHI_fec!E$105)</f>
        <v>0.60892648077024902</v>
      </c>
      <c r="F235" s="247">
        <f>IF(F$105=0,0,F$105/CHI_fec!F$105)</f>
        <v>0.60892648077024913</v>
      </c>
      <c r="G235" s="247">
        <f>IF(G$105=0,0,G$105/CHI_fec!G$105)</f>
        <v>0.61586849808728994</v>
      </c>
      <c r="H235" s="247">
        <f>IF(H$105=0,0,H$105/CHI_fec!H$105)</f>
        <v>0.62402937802568559</v>
      </c>
      <c r="I235" s="247">
        <f>IF(I$105=0,0,I$105/CHI_fec!I$105)</f>
        <v>0.62402937802568537</v>
      </c>
      <c r="J235" s="247">
        <f>IF(J$105=0,0,J$105/CHI_fec!J$105)</f>
        <v>0.62402937802568548</v>
      </c>
      <c r="K235" s="247">
        <f>IF(K$105=0,0,K$105/CHI_fec!K$105)</f>
        <v>0.67782495720224778</v>
      </c>
      <c r="L235" s="247">
        <f>IF(L$105=0,0,L$105/CHI_fec!L$105)</f>
        <v>0.67782495720224778</v>
      </c>
      <c r="M235" s="247">
        <f>IF(M$105=0,0,M$105/CHI_fec!M$105)</f>
        <v>0.67782495720224767</v>
      </c>
      <c r="N235" s="247">
        <f>IF(N$105=0,0,N$105/CHI_fec!N$105)</f>
        <v>0.67782495720224778</v>
      </c>
      <c r="O235" s="247">
        <f>IF(O$105=0,0,O$105/CHI_fec!O$105)</f>
        <v>0.67782495720224778</v>
      </c>
      <c r="P235" s="247">
        <f>IF(P$105=0,0,P$105/CHI_fec!P$105)</f>
        <v>0.67782495720224767</v>
      </c>
      <c r="Q235" s="247">
        <f>IF(Q$105=0,0,Q$105/CHI_fec!Q$105)</f>
        <v>0.67782495720224767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53">
        <f>IF(B$108=0,0,B$108/CHI_fec!B$108)</f>
        <v>0.52187700298000994</v>
      </c>
      <c r="C237" s="253">
        <f>IF(C$108=0,0,C$108/CHI_fec!C$108)</f>
        <v>0.52159676861703463</v>
      </c>
      <c r="D237" s="253">
        <f>IF(D$108=0,0,D$108/CHI_fec!D$108)</f>
        <v>0.52214089497759386</v>
      </c>
      <c r="E237" s="253">
        <f>IF(E$108=0,0,E$108/CHI_fec!E$108)</f>
        <v>0.53124412654776698</v>
      </c>
      <c r="F237" s="253">
        <f>IF(F$108=0,0,F$108/CHI_fec!F$108)</f>
        <v>0.53154421595344559</v>
      </c>
      <c r="G237" s="253">
        <f>IF(G$108=0,0,G$108/CHI_fec!G$108)</f>
        <v>0.55296183726559522</v>
      </c>
      <c r="H237" s="253">
        <f>IF(H$108=0,0,H$108/CHI_fec!H$108)</f>
        <v>0.54836291967508533</v>
      </c>
      <c r="I237" s="253">
        <f>IF(I$108=0,0,I$108/CHI_fec!I$108)</f>
        <v>0.55450539287971412</v>
      </c>
      <c r="J237" s="253">
        <f>IF(J$108=0,0,J$108/CHI_fec!J$108)</f>
        <v>0.55681056546960328</v>
      </c>
      <c r="K237" s="253">
        <f>IF(K$108=0,0,K$108/CHI_fec!K$108)</f>
        <v>0.58659164980965173</v>
      </c>
      <c r="L237" s="253">
        <f>IF(L$108=0,0,L$108/CHI_fec!L$108)</f>
        <v>0.6126588595825514</v>
      </c>
      <c r="M237" s="253">
        <f>IF(M$108=0,0,M$108/CHI_fec!M$108)</f>
        <v>0.61376717888536025</v>
      </c>
      <c r="N237" s="253">
        <f>IF(N$108=0,0,N$108/CHI_fec!N$108)</f>
        <v>0.6386414296203583</v>
      </c>
      <c r="O237" s="253">
        <f>IF(O$108=0,0,O$108/CHI_fec!O$108)</f>
        <v>0.64185919807937797</v>
      </c>
      <c r="P237" s="253">
        <f>IF(P$108=0,0,P$108/CHI_fec!P$108)</f>
        <v>0.64439540021747566</v>
      </c>
      <c r="Q237" s="253">
        <f>IF(Q$108=0,0,Q$108/CHI_fec!Q$108)</f>
        <v>0.64440937982340341</v>
      </c>
    </row>
    <row r="238" spans="1:17" x14ac:dyDescent="0.25">
      <c r="A238" s="132" t="s">
        <v>83</v>
      </c>
      <c r="B238" s="252">
        <f>IF(B$109=0,0,B$109/CHI_fec!B$109)</f>
        <v>0.42224000718238891</v>
      </c>
      <c r="C238" s="252">
        <f>IF(C$109=0,0,C$109/CHI_fec!C$109)</f>
        <v>0.42224000718238897</v>
      </c>
      <c r="D238" s="252">
        <f>IF(D$109=0,0,D$109/CHI_fec!D$109)</f>
        <v>0.42224000718238885</v>
      </c>
      <c r="E238" s="252">
        <f>IF(E$109=0,0,E$109/CHI_fec!E$109)</f>
        <v>0.42844803084319155</v>
      </c>
      <c r="F238" s="252">
        <f>IF(F$109=0,0,F$109/CHI_fec!F$109)</f>
        <v>0.42844803084319155</v>
      </c>
      <c r="G238" s="252">
        <f>IF(G$109=0,0,G$109/CHI_fec!G$109)</f>
        <v>0.44703449309815907</v>
      </c>
      <c r="H238" s="252">
        <f>IF(H$109=0,0,H$109/CHI_fec!H$109)</f>
        <v>0.44703449309815901</v>
      </c>
      <c r="I238" s="252">
        <f>IF(I$109=0,0,I$109/CHI_fec!I$109)</f>
        <v>0.44703449309815907</v>
      </c>
      <c r="J238" s="252">
        <f>IF(J$109=0,0,J$109/CHI_fec!J$109)</f>
        <v>0.44703449309815901</v>
      </c>
      <c r="K238" s="252">
        <f>IF(K$109=0,0,K$109/CHI_fec!K$109)</f>
        <v>0.48641560270190209</v>
      </c>
      <c r="L238" s="252">
        <f>IF(L$109=0,0,L$109/CHI_fec!L$109)</f>
        <v>0.48641560270190204</v>
      </c>
      <c r="M238" s="252">
        <f>IF(M$109=0,0,M$109/CHI_fec!M$109)</f>
        <v>0.48641560270190209</v>
      </c>
      <c r="N238" s="252">
        <f>IF(N$109=0,0,N$109/CHI_fec!N$109)</f>
        <v>0.51082774327819924</v>
      </c>
      <c r="O238" s="252">
        <f>IF(O$109=0,0,O$109/CHI_fec!O$109)</f>
        <v>0.51082774327819935</v>
      </c>
      <c r="P238" s="252">
        <f>IF(P$109=0,0,P$109/CHI_fec!P$109)</f>
        <v>0.51082774327819935</v>
      </c>
      <c r="Q238" s="252">
        <f>IF(Q$109=0,0,Q$109/CHI_fec!Q$109)</f>
        <v>0.51082774327819935</v>
      </c>
    </row>
    <row r="239" spans="1:17" x14ac:dyDescent="0.25">
      <c r="A239" s="76" t="s">
        <v>82</v>
      </c>
      <c r="B239" s="251">
        <f>IF(B$110=0,0,B$110/CHI_fec!B$110)</f>
        <v>0.11479037558680445</v>
      </c>
      <c r="C239" s="251">
        <f>IF(C$110=0,0,C$110/CHI_fec!C$110)</f>
        <v>0.11479037558680444</v>
      </c>
      <c r="D239" s="251">
        <f>IF(D$110=0,0,D$110/CHI_fec!D$110)</f>
        <v>0.11479037558680444</v>
      </c>
      <c r="E239" s="251">
        <f>IF(E$110=0,0,E$110/CHI_fec!E$110)</f>
        <v>0.11647809194611064</v>
      </c>
      <c r="F239" s="251">
        <f>IF(F$110=0,0,F$110/CHI_fec!F$110)</f>
        <v>0.11647809194611064</v>
      </c>
      <c r="G239" s="251">
        <f>IF(G$110=0,0,G$110/CHI_fec!G$110)</f>
        <v>0.12153101669692921</v>
      </c>
      <c r="H239" s="251">
        <f>IF(H$110=0,0,H$110/CHI_fec!H$110)</f>
        <v>0.12153101669692921</v>
      </c>
      <c r="I239" s="251">
        <f>IF(I$110=0,0,I$110/CHI_fec!I$110)</f>
        <v>0.12153101669692921</v>
      </c>
      <c r="J239" s="251">
        <f>IF(J$110=0,0,J$110/CHI_fec!J$110)</f>
        <v>0.12153101669692923</v>
      </c>
      <c r="K239" s="251">
        <f>IF(K$110=0,0,K$110/CHI_fec!K$110)</f>
        <v>0.13223718448193991</v>
      </c>
      <c r="L239" s="251">
        <f>IF(L$110=0,0,L$110/CHI_fec!L$110)</f>
        <v>0.13223718448193988</v>
      </c>
      <c r="M239" s="251">
        <f>IF(M$110=0,0,M$110/CHI_fec!M$110)</f>
        <v>0.13223718448193986</v>
      </c>
      <c r="N239" s="251">
        <f>IF(N$110=0,0,N$110/CHI_fec!N$110)</f>
        <v>0.13887388100042153</v>
      </c>
      <c r="O239" s="251">
        <f>IF(O$110=0,0,O$110/CHI_fec!O$110)</f>
        <v>0.13887388100042153</v>
      </c>
      <c r="P239" s="251">
        <f>IF(P$110=0,0,P$110/CHI_fec!P$110)</f>
        <v>0.13887388100042153</v>
      </c>
      <c r="Q239" s="251">
        <f>IF(Q$110=0,0,Q$110/CHI_fec!Q$110)</f>
        <v>0.13887388100042156</v>
      </c>
    </row>
    <row r="240" spans="1:17" x14ac:dyDescent="0.25">
      <c r="A240" s="76" t="s">
        <v>81</v>
      </c>
      <c r="B240" s="251">
        <f>IF(B$111=0,0,B$111/CHI_fec!B$111)</f>
        <v>0.60278392170386375</v>
      </c>
      <c r="C240" s="251">
        <f>IF(C$111=0,0,C$111/CHI_fec!C$111)</f>
        <v>0.60278392170386363</v>
      </c>
      <c r="D240" s="251">
        <f>IF(D$111=0,0,D$111/CHI_fec!D$111)</f>
        <v>0.60278392170386363</v>
      </c>
      <c r="E240" s="251">
        <f>IF(E$111=0,0,E$111/CHI_fec!E$111)</f>
        <v>0.6116464093522036</v>
      </c>
      <c r="F240" s="251">
        <f>IF(F$111=0,0,F$111/CHI_fec!F$111)</f>
        <v>0.61164640935220371</v>
      </c>
      <c r="G240" s="251">
        <f>IF(G$111=0,0,G$111/CHI_fec!G$111)</f>
        <v>0.63818018260455855</v>
      </c>
      <c r="H240" s="251">
        <f>IF(H$111=0,0,H$111/CHI_fec!H$111)</f>
        <v>0.63818018260455855</v>
      </c>
      <c r="I240" s="251">
        <f>IF(I$111=0,0,I$111/CHI_fec!I$111)</f>
        <v>0.63818018260455855</v>
      </c>
      <c r="J240" s="251">
        <f>IF(J$111=0,0,J$111/CHI_fec!J$111)</f>
        <v>0.63818018260455855</v>
      </c>
      <c r="K240" s="251">
        <f>IF(K$111=0,0,K$111/CHI_fec!K$111)</f>
        <v>0.69440010322837564</v>
      </c>
      <c r="L240" s="251">
        <f>IF(L$111=0,0,L$111/CHI_fec!L$111)</f>
        <v>0.69440010322837564</v>
      </c>
      <c r="M240" s="251">
        <f>IF(M$111=0,0,M$111/CHI_fec!M$111)</f>
        <v>0.69440010322837564</v>
      </c>
      <c r="N240" s="251">
        <f>IF(N$111=0,0,N$111/CHI_fec!N$111)</f>
        <v>0.72925053327635114</v>
      </c>
      <c r="O240" s="251">
        <f>IF(O$111=0,0,O$111/CHI_fec!O$111)</f>
        <v>0.72925053327635103</v>
      </c>
      <c r="P240" s="251">
        <f>IF(P$111=0,0,P$111/CHI_fec!P$111)</f>
        <v>0.72925053327635103</v>
      </c>
      <c r="Q240" s="251">
        <f>IF(Q$111=0,0,Q$111/CHI_fec!Q$111)</f>
        <v>0.72925053327635103</v>
      </c>
    </row>
    <row r="241" spans="1:17" x14ac:dyDescent="0.25">
      <c r="A241" s="76" t="s">
        <v>80</v>
      </c>
      <c r="B241" s="251">
        <f>IF(B$112=0,0,B$112/CHI_fec!B$112)</f>
        <v>0.45355951262626476</v>
      </c>
      <c r="C241" s="251">
        <f>IF(C$112=0,0,C$112/CHI_fec!C$112)</f>
        <v>0.45355951262626482</v>
      </c>
      <c r="D241" s="251">
        <f>IF(D$112=0,0,D$112/CHI_fec!D$112)</f>
        <v>0.45355951262626476</v>
      </c>
      <c r="E241" s="251">
        <f>IF(E$112=0,0,E$112/CHI_fec!E$112)</f>
        <v>0.4602280142795192</v>
      </c>
      <c r="F241" s="251">
        <f>IF(F$112=0,0,F$112/CHI_fec!F$112)</f>
        <v>0.46022801427951915</v>
      </c>
      <c r="G241" s="251">
        <f>IF(G$112=0,0,G$112/CHI_fec!G$112)</f>
        <v>0.4801931208975857</v>
      </c>
      <c r="H241" s="251">
        <f>IF(H$112=0,0,H$112/CHI_fec!H$112)</f>
        <v>0.48019312089758581</v>
      </c>
      <c r="I241" s="251">
        <f>IF(I$112=0,0,I$112/CHI_fec!I$112)</f>
        <v>0.48019312089758565</v>
      </c>
      <c r="J241" s="251">
        <f>IF(J$112=0,0,J$112/CHI_fec!J$112)</f>
        <v>0.48019312089758581</v>
      </c>
      <c r="K241" s="251">
        <f>IF(K$112=0,0,K$112/CHI_fec!K$112)</f>
        <v>0.52249531058763021</v>
      </c>
      <c r="L241" s="251">
        <f>IF(L$112=0,0,L$112/CHI_fec!L$112)</f>
        <v>0.52249531058763021</v>
      </c>
      <c r="M241" s="251">
        <f>IF(M$112=0,0,M$112/CHI_fec!M$112)</f>
        <v>0.52249531058763021</v>
      </c>
      <c r="N241" s="251">
        <f>IF(N$112=0,0,N$112/CHI_fec!N$112)</f>
        <v>0.54871821318711433</v>
      </c>
      <c r="O241" s="251">
        <f>IF(O$112=0,0,O$112/CHI_fec!O$112)</f>
        <v>0.54871821318711445</v>
      </c>
      <c r="P241" s="251">
        <f>IF(P$112=0,0,P$112/CHI_fec!P$112)</f>
        <v>0.54871821318711433</v>
      </c>
      <c r="Q241" s="251">
        <f>IF(Q$112=0,0,Q$112/CHI_fec!Q$112)</f>
        <v>0.54871821318711433</v>
      </c>
    </row>
    <row r="242" spans="1:17" x14ac:dyDescent="0.25">
      <c r="A242" s="129" t="s">
        <v>79</v>
      </c>
      <c r="B242" s="250">
        <f>IF(B$113=0,0,B$113/CHI_fec!B$113)</f>
        <v>0.66021456646910104</v>
      </c>
      <c r="C242" s="250">
        <f>IF(C$113=0,0,C$113/CHI_fec!C$113)</f>
        <v>0.65581179315632554</v>
      </c>
      <c r="D242" s="250">
        <f>IF(D$113=0,0,D$113/CHI_fec!D$113)</f>
        <v>0.66300686708468615</v>
      </c>
      <c r="E242" s="250">
        <f>IF(E$113=0,0,E$113/CHI_fec!E$113)</f>
        <v>0.67865338052130897</v>
      </c>
      <c r="F242" s="250">
        <f>IF(F$113=0,0,F$113/CHI_fec!F$113)</f>
        <v>0.66968642722971572</v>
      </c>
      <c r="G242" s="250">
        <f>IF(G$113=0,0,G$113/CHI_fec!G$113)</f>
        <v>0.6869167749847731</v>
      </c>
      <c r="H242" s="250">
        <f>IF(H$113=0,0,H$113/CHI_fec!H$113)</f>
        <v>0.69551335437677964</v>
      </c>
      <c r="I242" s="250">
        <f>IF(I$113=0,0,I$113/CHI_fec!I$113)</f>
        <v>0.6996730396997658</v>
      </c>
      <c r="J242" s="250">
        <f>IF(J$113=0,0,J$113/CHI_fec!J$113)</f>
        <v>0.70418618851850934</v>
      </c>
      <c r="K242" s="250">
        <f>IF(K$113=0,0,K$113/CHI_fec!K$113)</f>
        <v>0.75697359058898928</v>
      </c>
      <c r="L242" s="250">
        <f>IF(L$113=0,0,L$113/CHI_fec!L$113)</f>
        <v>0.76534865928619333</v>
      </c>
      <c r="M242" s="250">
        <f>IF(M$113=0,0,M$113/CHI_fec!M$113)</f>
        <v>0.77373954831864933</v>
      </c>
      <c r="N242" s="250">
        <f>IF(N$113=0,0,N$113/CHI_fec!N$113)</f>
        <v>0.802783261234298</v>
      </c>
      <c r="O242" s="250">
        <f>IF(O$113=0,0,O$113/CHI_fec!O$113)</f>
        <v>0.80464419086697847</v>
      </c>
      <c r="P242" s="250">
        <f>IF(P$113=0,0,P$113/CHI_fec!P$113)</f>
        <v>0.80653163778805603</v>
      </c>
      <c r="Q242" s="250">
        <f>IF(Q$113=0,0,Q$113/CHI_fec!Q$113)</f>
        <v>0.80890206348129312</v>
      </c>
    </row>
    <row r="243" spans="1:17" x14ac:dyDescent="0.25">
      <c r="A243" s="127" t="s">
        <v>182</v>
      </c>
      <c r="B243" s="249">
        <f>IF(B$118=0,0,B$118/CHI_fec!B$118)</f>
        <v>0.64126548426580088</v>
      </c>
      <c r="C243" s="249">
        <f>IF(C$118=0,0,C$118/CHI_fec!C$118)</f>
        <v>0.64123866951887187</v>
      </c>
      <c r="D243" s="249">
        <f>IF(D$118=0,0,D$118/CHI_fec!D$118)</f>
        <v>0.64131891621873116</v>
      </c>
      <c r="E243" s="249">
        <f>IF(E$118=0,0,E$118/CHI_fec!E$118)</f>
        <v>0.6508268889285832</v>
      </c>
      <c r="F243" s="249">
        <f>IF(F$118=0,0,F$118/CHI_fec!F$118)</f>
        <v>0.65069319799132919</v>
      </c>
      <c r="G243" s="249">
        <f>IF(G$118=0,0,G$118/CHI_fec!G$118)</f>
        <v>0.67876410349382954</v>
      </c>
      <c r="H243" s="249">
        <f>IF(H$118=0,0,H$118/CHI_fec!H$118)</f>
        <v>0.67888462946797901</v>
      </c>
      <c r="I243" s="249">
        <f>IF(I$118=0,0,I$118/CHI_fec!I$118)</f>
        <v>0.67886577361790512</v>
      </c>
      <c r="J243" s="249">
        <f>IF(J$118=0,0,J$118/CHI_fec!J$118)</f>
        <v>0.67890598147117254</v>
      </c>
      <c r="K243" s="249">
        <f>IF(K$118=0,0,K$118/CHI_fec!K$118)</f>
        <v>0.73866502869455875</v>
      </c>
      <c r="L243" s="249">
        <f>IF(L$118=0,0,L$118/CHI_fec!L$118)</f>
        <v>0.73852733950592497</v>
      </c>
      <c r="M243" s="249">
        <f>IF(M$118=0,0,M$118/CHI_fec!M$118)</f>
        <v>0.73874411306937682</v>
      </c>
      <c r="N243" s="249">
        <f>IF(N$118=0,0,N$118/CHI_fec!N$118)</f>
        <v>0.77554666724968302</v>
      </c>
      <c r="O243" s="249">
        <f>IF(O$118=0,0,O$118/CHI_fec!O$118)</f>
        <v>0.77552118517352908</v>
      </c>
      <c r="P243" s="249">
        <f>IF(P$118=0,0,P$118/CHI_fec!P$118)</f>
        <v>0.77545073017719024</v>
      </c>
      <c r="Q243" s="249">
        <f>IF(Q$118=0,0,Q$118/CHI_fec!Q$118)</f>
        <v>0.77539527403059028</v>
      </c>
    </row>
    <row r="244" spans="1:17" x14ac:dyDescent="0.25">
      <c r="A244" s="127" t="s">
        <v>181</v>
      </c>
      <c r="B244" s="249">
        <f>IF(B$131=0,0,B$131/CHI_fec!B$131)</f>
        <v>0.44101954940247912</v>
      </c>
      <c r="C244" s="249">
        <f>IF(C$131=0,0,C$131/CHI_fec!C$131)</f>
        <v>0.4420315174028443</v>
      </c>
      <c r="D244" s="249">
        <f>IF(D$131=0,0,D$131/CHI_fec!D$131)</f>
        <v>0.4422049554891514</v>
      </c>
      <c r="E244" s="249">
        <f>IF(E$131=0,0,E$131/CHI_fec!E$131)</f>
        <v>0.45114603470840403</v>
      </c>
      <c r="F244" s="249">
        <f>IF(F$131=0,0,F$131/CHI_fec!F$131)</f>
        <v>0.45223103650263524</v>
      </c>
      <c r="G244" s="249">
        <f>IF(G$131=0,0,G$131/CHI_fec!G$131)</f>
        <v>0.46973709494115251</v>
      </c>
      <c r="H244" s="249">
        <f>IF(H$131=0,0,H$131/CHI_fec!H$131)</f>
        <v>0.46121102429602678</v>
      </c>
      <c r="I244" s="249">
        <f>IF(I$131=0,0,I$131/CHI_fec!I$131)</f>
        <v>0.47163798015886571</v>
      </c>
      <c r="J244" s="249">
        <f>IF(J$131=0,0,J$131/CHI_fec!J$131)</f>
        <v>0.47536462126268514</v>
      </c>
      <c r="K244" s="249">
        <f>IF(K$131=0,0,K$131/CHI_fec!K$131)</f>
        <v>0.48150702416429098</v>
      </c>
      <c r="L244" s="249">
        <f>IF(L$131=0,0,L$131/CHI_fec!L$131)</f>
        <v>0.52658568205220391</v>
      </c>
      <c r="M244" s="249">
        <f>IF(M$131=0,0,M$131/CHI_fec!M$131)</f>
        <v>0.52704892590574237</v>
      </c>
      <c r="N244" s="249">
        <f>IF(N$131=0,0,N$131/CHI_fec!N$131)</f>
        <v>0.54342296961575232</v>
      </c>
      <c r="O244" s="249">
        <f>IF(O$131=0,0,O$131/CHI_fec!O$131)</f>
        <v>0.54885681028712141</v>
      </c>
      <c r="P244" s="249">
        <f>IF(P$131=0,0,P$131/CHI_fec!P$131)</f>
        <v>0.55239061705273129</v>
      </c>
      <c r="Q244" s="249">
        <f>IF(Q$131=0,0,Q$131/CHI_fec!Q$131)</f>
        <v>0.55104641511848984</v>
      </c>
    </row>
    <row r="245" spans="1:17" x14ac:dyDescent="0.25">
      <c r="A245" s="127" t="s">
        <v>180</v>
      </c>
      <c r="B245" s="248">
        <f>IF(B$139=0,0,B$139/CHI_fec!B$139)</f>
        <v>0.62604946920543492</v>
      </c>
      <c r="C245" s="248">
        <f>IF(C$139=0,0,C$139/CHI_fec!C$139)</f>
        <v>0.62343591960964739</v>
      </c>
      <c r="D245" s="248">
        <f>IF(D$139=0,0,D$139/CHI_fec!D$139)</f>
        <v>0.62510302400410711</v>
      </c>
      <c r="E245" s="248">
        <f>IF(E$139=0,0,E$139/CHI_fec!E$139)</f>
        <v>0.6382976972199973</v>
      </c>
      <c r="F245" s="248">
        <f>IF(F$139=0,0,F$139/CHI_fec!F$139)</f>
        <v>0.6405977950704369</v>
      </c>
      <c r="G245" s="248">
        <f>IF(G$139=0,0,G$139/CHI_fec!G$139)</f>
        <v>0.66377949432099903</v>
      </c>
      <c r="H245" s="248">
        <f>IF(H$139=0,0,H$139/CHI_fec!H$139)</f>
        <v>0.64541401183106184</v>
      </c>
      <c r="I245" s="248">
        <f>IF(I$139=0,0,I$139/CHI_fec!I$139)</f>
        <v>0.66791429967458416</v>
      </c>
      <c r="J245" s="248">
        <f>IF(J$139=0,0,J$139/CHI_fec!J$139)</f>
        <v>0.67597069578020597</v>
      </c>
      <c r="K245" s="248">
        <f>IF(K$139=0,0,K$139/CHI_fec!K$139)</f>
        <v>0.66935589069272106</v>
      </c>
      <c r="L245" s="248">
        <f>IF(L$139=0,0,L$139/CHI_fec!L$139)</f>
        <v>0.76557933480386031</v>
      </c>
      <c r="M245" s="248">
        <f>IF(M$139=0,0,M$139/CHI_fec!M$139)</f>
        <v>0.77019094071388738</v>
      </c>
      <c r="N245" s="248">
        <f>IF(N$139=0,0,N$139/CHI_fec!N$139)</f>
        <v>0.78866620269101773</v>
      </c>
      <c r="O245" s="248">
        <f>IF(O$139=0,0,O$139/CHI_fec!O$139)</f>
        <v>0.8005856552355044</v>
      </c>
      <c r="P245" s="248">
        <f>IF(P$139=0,0,P$139/CHI_fec!P$139)</f>
        <v>0.81121301302501925</v>
      </c>
      <c r="Q245" s="248">
        <f>IF(Q$139=0,0,Q$139/CHI_fec!Q$139)</f>
        <v>0.81312471092246885</v>
      </c>
    </row>
    <row r="246" spans="1:17" x14ac:dyDescent="0.25">
      <c r="A246" s="72" t="s">
        <v>179</v>
      </c>
      <c r="B246" s="247">
        <f>IF(B$153=0,0,B$153/CHI_fec!B$153)</f>
        <v>0.6162354558966846</v>
      </c>
      <c r="C246" s="247">
        <f>IF(C$153=0,0,C$153/CHI_fec!C$153)</f>
        <v>0.6162354558966846</v>
      </c>
      <c r="D246" s="247">
        <f>IF(D$153=0,0,D$153/CHI_fec!D$153)</f>
        <v>0.61623545589668449</v>
      </c>
      <c r="E246" s="247">
        <f>IF(E$153=0,0,E$153/CHI_fec!E$153)</f>
        <v>0.62529571599936962</v>
      </c>
      <c r="F246" s="247">
        <f>IF(F$153=0,0,F$153/CHI_fec!F$153)</f>
        <v>0.62529571599936973</v>
      </c>
      <c r="G246" s="247">
        <f>IF(G$153=0,0,G$153/CHI_fec!G$153)</f>
        <v>0.65242160849266206</v>
      </c>
      <c r="H246" s="247">
        <f>IF(H$153=0,0,H$153/CHI_fec!H$153)</f>
        <v>0.65242160849266195</v>
      </c>
      <c r="I246" s="247">
        <f>IF(I$153=0,0,I$153/CHI_fec!I$153)</f>
        <v>0.65242160849266195</v>
      </c>
      <c r="J246" s="247">
        <f>IF(J$153=0,0,J$153/CHI_fec!J$153)</f>
        <v>0.65242160849266206</v>
      </c>
      <c r="K246" s="247">
        <f>IF(K$153=0,0,K$153/CHI_fec!K$153)</f>
        <v>0.70989611497612071</v>
      </c>
      <c r="L246" s="247">
        <f>IF(L$153=0,0,L$153/CHI_fec!L$153)</f>
        <v>0.70989611497612071</v>
      </c>
      <c r="M246" s="247">
        <f>IF(M$153=0,0,M$153/CHI_fec!M$153)</f>
        <v>0.70989611497612071</v>
      </c>
      <c r="N246" s="247">
        <f>IF(N$153=0,0,N$153/CHI_fec!N$153)</f>
        <v>0.745524256131751</v>
      </c>
      <c r="O246" s="247">
        <f>IF(O$153=0,0,O$153/CHI_fec!O$153)</f>
        <v>0.745524256131751</v>
      </c>
      <c r="P246" s="247">
        <f>IF(P$153=0,0,P$153/CHI_fec!P$153)</f>
        <v>0.745524256131751</v>
      </c>
      <c r="Q246" s="247">
        <f>IF(Q$153=0,0,Q$153/CHI_fec!Q$153)</f>
        <v>0.745524256131751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8922.1122592900883</v>
      </c>
      <c r="C5" s="96">
        <v>8601.1988405933553</v>
      </c>
      <c r="D5" s="96">
        <v>8273.0681649714843</v>
      </c>
      <c r="E5" s="96">
        <v>9187.564172227836</v>
      </c>
      <c r="F5" s="96">
        <v>9419.8415602752193</v>
      </c>
      <c r="G5" s="96">
        <v>9884.5738241337458</v>
      </c>
      <c r="H5" s="96">
        <v>9847.6578690922743</v>
      </c>
      <c r="I5" s="96">
        <v>10368.250160492822</v>
      </c>
      <c r="J5" s="96">
        <v>10144.411681240901</v>
      </c>
      <c r="K5" s="96">
        <v>8760.8398626348971</v>
      </c>
      <c r="L5" s="96">
        <v>8668.2906242148656</v>
      </c>
      <c r="M5" s="96">
        <v>8846.5113882018959</v>
      </c>
      <c r="N5" s="96">
        <v>8649.6179806896689</v>
      </c>
      <c r="O5" s="96">
        <v>9672.8833251285123</v>
      </c>
      <c r="P5" s="96">
        <v>9407.7276450655299</v>
      </c>
      <c r="Q5" s="96">
        <v>9951.0239884585972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58.966419216598808</v>
      </c>
      <c r="C10" s="158">
        <v>61.505552228404895</v>
      </c>
      <c r="D10" s="158">
        <v>60.981511197450075</v>
      </c>
      <c r="E10" s="158">
        <v>61.492695176143194</v>
      </c>
      <c r="F10" s="158">
        <v>65.999189801782492</v>
      </c>
      <c r="G10" s="158">
        <v>76.273264453531397</v>
      </c>
      <c r="H10" s="158">
        <v>86.863619576982501</v>
      </c>
      <c r="I10" s="158">
        <v>95.402713521483918</v>
      </c>
      <c r="J10" s="158">
        <v>90.805513518665606</v>
      </c>
      <c r="K10" s="158">
        <v>78.569209614749184</v>
      </c>
      <c r="L10" s="158">
        <v>75.414495976739232</v>
      </c>
      <c r="M10" s="158">
        <v>72.065907826180606</v>
      </c>
      <c r="N10" s="158">
        <v>79.847263967618318</v>
      </c>
      <c r="O10" s="158">
        <v>86.32222919587052</v>
      </c>
      <c r="P10" s="158">
        <v>79.316117617725766</v>
      </c>
      <c r="Q10" s="158">
        <v>79.867832901664016</v>
      </c>
    </row>
    <row r="11" spans="1:17" x14ac:dyDescent="0.25">
      <c r="A11" s="92" t="s">
        <v>125</v>
      </c>
      <c r="B11" s="91">
        <v>11.045120231255231</v>
      </c>
      <c r="C11" s="91">
        <v>13.691612946834343</v>
      </c>
      <c r="D11" s="91">
        <v>9.9532093651362139</v>
      </c>
      <c r="E11" s="91">
        <v>6.6516324958649822</v>
      </c>
      <c r="F11" s="91">
        <v>12.490240453284843</v>
      </c>
      <c r="G11" s="91">
        <v>20.951878616748722</v>
      </c>
      <c r="H11" s="91">
        <v>18.613270824910067</v>
      </c>
      <c r="I11" s="91">
        <v>13.190239353677164</v>
      </c>
      <c r="J11" s="91">
        <v>6.6039982329988831</v>
      </c>
      <c r="K11" s="91">
        <v>9.1888113174995816</v>
      </c>
      <c r="L11" s="91">
        <v>5.4630472163776007</v>
      </c>
      <c r="M11" s="91">
        <v>4.6757093939795729</v>
      </c>
      <c r="N11" s="91">
        <v>12.527532759911347</v>
      </c>
      <c r="O11" s="91">
        <v>12.47274079697778</v>
      </c>
      <c r="P11" s="91">
        <v>10.13576750345184</v>
      </c>
      <c r="Q11" s="91">
        <v>8.6721761883202895</v>
      </c>
    </row>
    <row r="12" spans="1:17" x14ac:dyDescent="0.25">
      <c r="A12" s="92" t="s">
        <v>26</v>
      </c>
      <c r="B12" s="91">
        <v>47.921298985343576</v>
      </c>
      <c r="C12" s="91">
        <v>47.813939281570555</v>
      </c>
      <c r="D12" s="91">
        <v>51.028301832313858</v>
      </c>
      <c r="E12" s="91">
        <v>54.841062680278213</v>
      </c>
      <c r="F12" s="91">
        <v>53.508949348497651</v>
      </c>
      <c r="G12" s="91">
        <v>55.321385836782667</v>
      </c>
      <c r="H12" s="91">
        <v>68.250348752072426</v>
      </c>
      <c r="I12" s="91">
        <v>82.212474167806761</v>
      </c>
      <c r="J12" s="91">
        <v>84.20151528566673</v>
      </c>
      <c r="K12" s="91">
        <v>69.380398297249599</v>
      </c>
      <c r="L12" s="91">
        <v>69.951448760361629</v>
      </c>
      <c r="M12" s="91">
        <v>67.390198432201032</v>
      </c>
      <c r="N12" s="91">
        <v>67.319731207706965</v>
      </c>
      <c r="O12" s="91">
        <v>73.849488398892746</v>
      </c>
      <c r="P12" s="91">
        <v>69.180350114273921</v>
      </c>
      <c r="Q12" s="91">
        <v>71.195656713343723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232" t="s">
        <v>185</v>
      </c>
      <c r="B15" s="246">
        <v>0</v>
      </c>
      <c r="C15" s="246">
        <v>0</v>
      </c>
      <c r="D15" s="246">
        <v>0</v>
      </c>
      <c r="E15" s="246">
        <v>0</v>
      </c>
      <c r="F15" s="246">
        <v>0</v>
      </c>
      <c r="G15" s="246">
        <v>0</v>
      </c>
      <c r="H15" s="246">
        <v>0</v>
      </c>
      <c r="I15" s="246">
        <v>0</v>
      </c>
      <c r="J15" s="246">
        <v>0</v>
      </c>
      <c r="K15" s="246">
        <v>0</v>
      </c>
      <c r="L15" s="246">
        <v>0</v>
      </c>
      <c r="M15" s="246">
        <v>0</v>
      </c>
      <c r="N15" s="246">
        <v>0</v>
      </c>
      <c r="O15" s="246">
        <v>0</v>
      </c>
      <c r="P15" s="246">
        <v>0</v>
      </c>
      <c r="Q15" s="246">
        <v>0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25">
      <c r="A22" s="245" t="s">
        <v>67</v>
      </c>
      <c r="B22" s="244">
        <v>0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25">
      <c r="A24" s="156" t="s">
        <v>184</v>
      </c>
      <c r="B24" s="206">
        <v>1889.0231166436074</v>
      </c>
      <c r="C24" s="206">
        <v>1924.5003279434573</v>
      </c>
      <c r="D24" s="206">
        <v>2023.5803750997745</v>
      </c>
      <c r="E24" s="206">
        <v>2184.7609969653477</v>
      </c>
      <c r="F24" s="206">
        <v>2139.24801155766</v>
      </c>
      <c r="G24" s="206">
        <v>2255.3530732996646</v>
      </c>
      <c r="H24" s="206">
        <v>2521.6412285718866</v>
      </c>
      <c r="I24" s="206">
        <v>3111.3204795388774</v>
      </c>
      <c r="J24" s="206">
        <v>3045.2185976901073</v>
      </c>
      <c r="K24" s="206">
        <v>2160.6753103736855</v>
      </c>
      <c r="L24" s="206">
        <v>1948.6326983389602</v>
      </c>
      <c r="M24" s="206">
        <v>1967.8751982314529</v>
      </c>
      <c r="N24" s="206">
        <v>2016.6105101699507</v>
      </c>
      <c r="O24" s="206">
        <v>2325.3961156373234</v>
      </c>
      <c r="P24" s="206">
        <v>2188.0482345257374</v>
      </c>
      <c r="Q24" s="206">
        <v>2313.0554170300429</v>
      </c>
    </row>
    <row r="25" spans="1:17" x14ac:dyDescent="0.25">
      <c r="A25" s="88" t="s">
        <v>33</v>
      </c>
      <c r="B25" s="87">
        <v>5.8849707939925988</v>
      </c>
      <c r="C25" s="87">
        <v>6.0518487695368419</v>
      </c>
      <c r="D25" s="87">
        <v>0</v>
      </c>
      <c r="E25" s="87">
        <v>0</v>
      </c>
      <c r="F25" s="87">
        <v>26.389785199973716</v>
      </c>
      <c r="G25" s="87">
        <v>14.179098554955674</v>
      </c>
      <c r="H25" s="87">
        <v>11.419139193868288</v>
      </c>
      <c r="I25" s="87">
        <v>0</v>
      </c>
      <c r="J25" s="87">
        <v>0</v>
      </c>
      <c r="K25" s="87">
        <v>7.4827627197631577</v>
      </c>
      <c r="L25" s="87">
        <v>0</v>
      </c>
      <c r="M25" s="87">
        <v>0</v>
      </c>
      <c r="N25" s="87">
        <v>2.8908799733120216</v>
      </c>
      <c r="O25" s="87">
        <v>0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16.484522932830409</v>
      </c>
      <c r="C28" s="87">
        <v>16.957450795947494</v>
      </c>
      <c r="D28" s="87">
        <v>14.864064664718192</v>
      </c>
      <c r="E28" s="87">
        <v>10.653389328552159</v>
      </c>
      <c r="F28" s="87">
        <v>19.956540457080632</v>
      </c>
      <c r="G28" s="87">
        <v>32.712114445038523</v>
      </c>
      <c r="H28" s="87">
        <v>27.541785086170652</v>
      </c>
      <c r="I28" s="87">
        <v>27.397632980899871</v>
      </c>
      <c r="J28" s="87">
        <v>16.069245465995557</v>
      </c>
      <c r="K28" s="87">
        <v>14.497326433202868</v>
      </c>
      <c r="L28" s="87">
        <v>16.074823044624448</v>
      </c>
      <c r="M28" s="87">
        <v>17.292554742767148</v>
      </c>
      <c r="N28" s="87">
        <v>40.159777558216497</v>
      </c>
      <c r="O28" s="87">
        <v>46.405265642981242</v>
      </c>
      <c r="P28" s="87">
        <v>48.518835659427566</v>
      </c>
      <c r="Q28" s="87">
        <v>56.407635449854496</v>
      </c>
    </row>
    <row r="29" spans="1:17" x14ac:dyDescent="0.25">
      <c r="A29" s="88" t="s">
        <v>29</v>
      </c>
      <c r="B29" s="87">
        <v>415.24736404035957</v>
      </c>
      <c r="C29" s="87">
        <v>546.7158552488022</v>
      </c>
      <c r="D29" s="87">
        <v>370.43704645783578</v>
      </c>
      <c r="E29" s="87">
        <v>352.65389417175794</v>
      </c>
      <c r="F29" s="87">
        <v>343.60770951998529</v>
      </c>
      <c r="G29" s="87">
        <v>379.3962383552136</v>
      </c>
      <c r="H29" s="87">
        <v>346.65513406294741</v>
      </c>
      <c r="I29" s="87">
        <v>301.85890945681268</v>
      </c>
      <c r="J29" s="87">
        <v>164.42800171380003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28</v>
      </c>
      <c r="B30" s="87">
        <v>5.9664605501004182</v>
      </c>
      <c r="C30" s="87">
        <v>2.904887643691473</v>
      </c>
      <c r="D30" s="87">
        <v>12.067858663288378</v>
      </c>
      <c r="E30" s="87">
        <v>2.9063690326925919</v>
      </c>
      <c r="F30" s="87">
        <v>2.9522339980389427</v>
      </c>
      <c r="G30" s="87">
        <v>2.9832320659330618</v>
      </c>
      <c r="H30" s="87">
        <v>3.0540141364641786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1445.4397983263245</v>
      </c>
      <c r="C31" s="87">
        <v>1351.8702854854794</v>
      </c>
      <c r="D31" s="87">
        <v>1626.2114053139321</v>
      </c>
      <c r="E31" s="87">
        <v>1818.5473444323447</v>
      </c>
      <c r="F31" s="87">
        <v>1746.3417423825813</v>
      </c>
      <c r="G31" s="87">
        <v>1826.0823898785238</v>
      </c>
      <c r="H31" s="87">
        <v>2132.9711560924361</v>
      </c>
      <c r="I31" s="87">
        <v>2782.0639371011648</v>
      </c>
      <c r="J31" s="87">
        <v>2864.7213505103118</v>
      </c>
      <c r="K31" s="87">
        <v>2138.6952212207193</v>
      </c>
      <c r="L31" s="87">
        <v>1932.5578752943356</v>
      </c>
      <c r="M31" s="87">
        <v>1950.5826434886858</v>
      </c>
      <c r="N31" s="87">
        <v>1973.5598526384222</v>
      </c>
      <c r="O31" s="87">
        <v>2156.6021483105242</v>
      </c>
      <c r="P31" s="87">
        <v>2053.2904358876822</v>
      </c>
      <c r="Q31" s="87">
        <v>2208.2164123017096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122.38870168381801</v>
      </c>
      <c r="P33" s="87">
        <v>86.238962978627427</v>
      </c>
      <c r="Q33" s="87">
        <v>48.431369278478989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387.46952762136698</v>
      </c>
      <c r="C35" s="204">
        <v>388.79413559747809</v>
      </c>
      <c r="D35" s="204">
        <v>411.21571348357168</v>
      </c>
      <c r="E35" s="204">
        <v>426.49665284051645</v>
      </c>
      <c r="F35" s="204">
        <v>408.2692579647283</v>
      </c>
      <c r="G35" s="204">
        <v>437.27399790581438</v>
      </c>
      <c r="H35" s="204">
        <v>615.04594635149272</v>
      </c>
      <c r="I35" s="204">
        <v>629.53063792391458</v>
      </c>
      <c r="J35" s="204">
        <v>604.00650377046588</v>
      </c>
      <c r="K35" s="204">
        <v>768.79201762484217</v>
      </c>
      <c r="L35" s="204">
        <v>400.9477858428088</v>
      </c>
      <c r="M35" s="204">
        <v>374.24785565753837</v>
      </c>
      <c r="N35" s="204">
        <v>447.62362672586983</v>
      </c>
      <c r="O35" s="204">
        <v>445.79744260808343</v>
      </c>
      <c r="P35" s="204">
        <v>383.25488114925218</v>
      </c>
      <c r="Q35" s="204">
        <v>394.22489020460489</v>
      </c>
    </row>
    <row r="36" spans="1:17" x14ac:dyDescent="0.25">
      <c r="A36" s="152" t="s">
        <v>190</v>
      </c>
      <c r="B36" s="151">
        <v>387.46952762136698</v>
      </c>
      <c r="C36" s="151">
        <v>388.79413559747809</v>
      </c>
      <c r="D36" s="151">
        <v>411.21571348357168</v>
      </c>
      <c r="E36" s="151">
        <v>426.49665284051645</v>
      </c>
      <c r="F36" s="151">
        <v>408.2692579647283</v>
      </c>
      <c r="G36" s="151">
        <v>437.27399790581438</v>
      </c>
      <c r="H36" s="151">
        <v>615.04594635149272</v>
      </c>
      <c r="I36" s="151">
        <v>629.53063792391458</v>
      </c>
      <c r="J36" s="151">
        <v>604.00650377046588</v>
      </c>
      <c r="K36" s="151">
        <v>768.79201762484217</v>
      </c>
      <c r="L36" s="151">
        <v>400.9477858428088</v>
      </c>
      <c r="M36" s="151">
        <v>374.24785565753837</v>
      </c>
      <c r="N36" s="151">
        <v>447.62362672586983</v>
      </c>
      <c r="O36" s="151">
        <v>445.79744260808343</v>
      </c>
      <c r="P36" s="151">
        <v>383.25488114925218</v>
      </c>
      <c r="Q36" s="151">
        <v>394.22489020460489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51.882823947085932</v>
      </c>
      <c r="C38" s="208">
        <v>0</v>
      </c>
      <c r="D38" s="208">
        <v>14.622229005805645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150.23961851414097</v>
      </c>
      <c r="L38" s="208">
        <v>137.08024843651216</v>
      </c>
      <c r="M38" s="208">
        <v>178.63999764375779</v>
      </c>
      <c r="N38" s="208">
        <v>199.53586202088792</v>
      </c>
      <c r="O38" s="208">
        <v>222.46666020159392</v>
      </c>
      <c r="P38" s="208">
        <v>247.56686993837201</v>
      </c>
      <c r="Q38" s="208">
        <v>318.94690500440043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335.58670367428107</v>
      </c>
      <c r="C41" s="208">
        <v>388.79413559747809</v>
      </c>
      <c r="D41" s="208">
        <v>396.59348447776603</v>
      </c>
      <c r="E41" s="208">
        <v>426.49665284051645</v>
      </c>
      <c r="F41" s="208">
        <v>408.2692579647283</v>
      </c>
      <c r="G41" s="208">
        <v>437.27399790581438</v>
      </c>
      <c r="H41" s="208">
        <v>615.04594635149272</v>
      </c>
      <c r="I41" s="208">
        <v>629.53063792391458</v>
      </c>
      <c r="J41" s="208">
        <v>604.00650377046588</v>
      </c>
      <c r="K41" s="208">
        <v>618.55239911070123</v>
      </c>
      <c r="L41" s="208">
        <v>263.86753740629666</v>
      </c>
      <c r="M41" s="208">
        <v>195.6078580137806</v>
      </c>
      <c r="N41" s="208">
        <v>248.08776470498188</v>
      </c>
      <c r="O41" s="208">
        <v>223.3307824064895</v>
      </c>
      <c r="P41" s="208">
        <v>135.68801121088018</v>
      </c>
      <c r="Q41" s="208">
        <v>75.277985200204455</v>
      </c>
    </row>
    <row r="42" spans="1:17" x14ac:dyDescent="0.25">
      <c r="A42" s="152" t="s">
        <v>189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6" t="s">
        <v>180</v>
      </c>
      <c r="B43" s="155">
        <v>169.7336658085149</v>
      </c>
      <c r="C43" s="155">
        <v>172.8979248240143</v>
      </c>
      <c r="D43" s="155">
        <v>182.00657519068807</v>
      </c>
      <c r="E43" s="155">
        <v>192.34202724582866</v>
      </c>
      <c r="F43" s="155">
        <v>185.86211095104889</v>
      </c>
      <c r="G43" s="155">
        <v>197.76183847473544</v>
      </c>
      <c r="H43" s="155">
        <v>254.50232459191295</v>
      </c>
      <c r="I43" s="155">
        <v>279.77938950854576</v>
      </c>
      <c r="J43" s="155">
        <v>270.61929626166238</v>
      </c>
      <c r="K43" s="155">
        <v>277.49340502162136</v>
      </c>
      <c r="L43" s="155">
        <v>172.84487405635696</v>
      </c>
      <c r="M43" s="155">
        <v>165.32805648672456</v>
      </c>
      <c r="N43" s="155">
        <v>185.85708982622936</v>
      </c>
      <c r="O43" s="155">
        <v>195.72236768723431</v>
      </c>
      <c r="P43" s="155">
        <v>173.43044177281601</v>
      </c>
      <c r="Q43" s="155">
        <v>178.79618832228476</v>
      </c>
    </row>
    <row r="44" spans="1:17" x14ac:dyDescent="0.25">
      <c r="A44" s="152" t="s">
        <v>193</v>
      </c>
      <c r="B44" s="151">
        <v>101.04191611238366</v>
      </c>
      <c r="C44" s="151">
        <v>102.91609471697947</v>
      </c>
      <c r="D44" s="151">
        <v>108.42183427796894</v>
      </c>
      <c r="E44" s="151">
        <v>112.89617281072492</v>
      </c>
      <c r="F44" s="151">
        <v>108.07127416713392</v>
      </c>
      <c r="G44" s="151">
        <v>115.74899944565674</v>
      </c>
      <c r="H44" s="151">
        <v>162.80627991657155</v>
      </c>
      <c r="I44" s="151">
        <v>166.64046297985971</v>
      </c>
      <c r="J44" s="151">
        <v>159.88407452747646</v>
      </c>
      <c r="K44" s="151">
        <v>198.92339373530544</v>
      </c>
      <c r="L44" s="151">
        <v>101.98550320766724</v>
      </c>
      <c r="M44" s="151">
        <v>93.76895836921743</v>
      </c>
      <c r="N44" s="151">
        <v>112.52579854732201</v>
      </c>
      <c r="O44" s="151">
        <v>111.16250893678604</v>
      </c>
      <c r="P44" s="151">
        <v>93.865051426425396</v>
      </c>
      <c r="Q44" s="151">
        <v>94.685082248464994</v>
      </c>
    </row>
    <row r="45" spans="1:17" x14ac:dyDescent="0.25">
      <c r="A45" s="152" t="s">
        <v>187</v>
      </c>
      <c r="B45" s="151">
        <v>68.691749696131225</v>
      </c>
      <c r="C45" s="151">
        <v>69.981830107034824</v>
      </c>
      <c r="D45" s="151">
        <v>73.584740912719141</v>
      </c>
      <c r="E45" s="151">
        <v>79.445854435103755</v>
      </c>
      <c r="F45" s="151">
        <v>77.790836783914969</v>
      </c>
      <c r="G45" s="151">
        <v>82.012839029078705</v>
      </c>
      <c r="H45" s="151">
        <v>91.696044675341412</v>
      </c>
      <c r="I45" s="151">
        <v>113.13892652868607</v>
      </c>
      <c r="J45" s="151">
        <v>110.7352217341859</v>
      </c>
      <c r="K45" s="151">
        <v>78.570011286315946</v>
      </c>
      <c r="L45" s="151">
        <v>70.859370848689707</v>
      </c>
      <c r="M45" s="151">
        <v>71.559098117507119</v>
      </c>
      <c r="N45" s="151">
        <v>73.331291278907344</v>
      </c>
      <c r="O45" s="151">
        <v>84.559858750448271</v>
      </c>
      <c r="P45" s="151">
        <v>79.565390346390615</v>
      </c>
      <c r="Q45" s="151">
        <v>84.111106073819784</v>
      </c>
    </row>
    <row r="46" spans="1:17" x14ac:dyDescent="0.25">
      <c r="A46" s="150" t="s">
        <v>33</v>
      </c>
      <c r="B46" s="87">
        <v>0.21399893796336672</v>
      </c>
      <c r="C46" s="87">
        <v>0.22006722798315845</v>
      </c>
      <c r="D46" s="87">
        <v>0</v>
      </c>
      <c r="E46" s="87">
        <v>0</v>
      </c>
      <c r="F46" s="87">
        <v>0.95962855272631609</v>
      </c>
      <c r="G46" s="87">
        <v>0.51560358381656834</v>
      </c>
      <c r="H46" s="87">
        <v>0.4152414252315747</v>
      </c>
      <c r="I46" s="87">
        <v>0</v>
      </c>
      <c r="J46" s="87">
        <v>0</v>
      </c>
      <c r="K46" s="87">
        <v>0.2721004625368425</v>
      </c>
      <c r="L46" s="87">
        <v>0</v>
      </c>
      <c r="M46" s="87">
        <v>0</v>
      </c>
      <c r="N46" s="87">
        <v>0.10512290812043705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0.59943719755746883</v>
      </c>
      <c r="C49" s="87">
        <v>0.61663457439809155</v>
      </c>
      <c r="D49" s="87">
        <v>0.54051144235338833</v>
      </c>
      <c r="E49" s="87">
        <v>0.38739597558371658</v>
      </c>
      <c r="F49" s="87">
        <v>0.7256923802574764</v>
      </c>
      <c r="G49" s="87">
        <v>1.1895314343650403</v>
      </c>
      <c r="H49" s="87">
        <v>1.0015194576789315</v>
      </c>
      <c r="I49" s="87">
        <v>0.99627756294181469</v>
      </c>
      <c r="J49" s="87">
        <v>0.5843361987634762</v>
      </c>
      <c r="K49" s="87">
        <v>0.52717550666192381</v>
      </c>
      <c r="L49" s="87">
        <v>0.58453901980452483</v>
      </c>
      <c r="M49" s="87">
        <v>0.62882017246425848</v>
      </c>
      <c r="N49" s="87">
        <v>1.4603555475715093</v>
      </c>
      <c r="O49" s="87">
        <v>1.6874642051993212</v>
      </c>
      <c r="P49" s="87">
        <v>1.7643212967064552</v>
      </c>
      <c r="Q49" s="87">
        <v>2.0511867436310656</v>
      </c>
    </row>
    <row r="50" spans="1:17" x14ac:dyDescent="0.25">
      <c r="A50" s="150" t="s">
        <v>29</v>
      </c>
      <c r="B50" s="87">
        <v>15.099904146922187</v>
      </c>
      <c r="C50" s="87">
        <v>19.880576554501914</v>
      </c>
      <c r="D50" s="87">
        <v>13.470438053012266</v>
      </c>
      <c r="E50" s="87">
        <v>12.823777969882162</v>
      </c>
      <c r="F50" s="87">
        <v>12.494825800726719</v>
      </c>
      <c r="G50" s="87">
        <v>13.796226849280464</v>
      </c>
      <c r="H50" s="87">
        <v>12.605641238652643</v>
      </c>
      <c r="I50" s="87">
        <v>10.976687616611404</v>
      </c>
      <c r="J50" s="87">
        <v>5.9792000623200083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0.21696220182183287</v>
      </c>
      <c r="C51" s="87">
        <v>0.10563227795241746</v>
      </c>
      <c r="D51" s="87">
        <v>0.43883122411957926</v>
      </c>
      <c r="E51" s="87">
        <v>0.10568614664336737</v>
      </c>
      <c r="F51" s="87">
        <v>0.10735396356505232</v>
      </c>
      <c r="G51" s="87">
        <v>0.10848116603392989</v>
      </c>
      <c r="H51" s="87">
        <v>0.11105505950778818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52.561447211866373</v>
      </c>
      <c r="C52" s="87">
        <v>49.158919472199251</v>
      </c>
      <c r="D52" s="87">
        <v>59.134960193233908</v>
      </c>
      <c r="E52" s="87">
        <v>66.128994342994503</v>
      </c>
      <c r="F52" s="87">
        <v>63.503336086639408</v>
      </c>
      <c r="G52" s="87">
        <v>66.4029959955827</v>
      </c>
      <c r="H52" s="87">
        <v>77.562587494270474</v>
      </c>
      <c r="I52" s="87">
        <v>101.16596134913286</v>
      </c>
      <c r="J52" s="87">
        <v>104.17168547310241</v>
      </c>
      <c r="K52" s="87">
        <v>77.770735317117186</v>
      </c>
      <c r="L52" s="87">
        <v>70.274831828885183</v>
      </c>
      <c r="M52" s="87">
        <v>70.93027794504286</v>
      </c>
      <c r="N52" s="87">
        <v>71.765812823215398</v>
      </c>
      <c r="O52" s="87">
        <v>78.421896302201034</v>
      </c>
      <c r="P52" s="87">
        <v>74.665106759552245</v>
      </c>
      <c r="Q52" s="87">
        <v>80.298778629153119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4.4504982430479156</v>
      </c>
      <c r="P54" s="87">
        <v>3.1359622901319115</v>
      </c>
      <c r="Q54" s="87">
        <v>1.7611407010355986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75" t="s">
        <v>179</v>
      </c>
      <c r="B57" s="255">
        <v>0</v>
      </c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</row>
    <row r="58" spans="1:17" x14ac:dyDescent="0.25">
      <c r="A58" s="177" t="s">
        <v>98</v>
      </c>
      <c r="B58" s="176">
        <v>6416.9195300000001</v>
      </c>
      <c r="C58" s="176">
        <v>6053.5009</v>
      </c>
      <c r="D58" s="176">
        <v>5595.2839899999999</v>
      </c>
      <c r="E58" s="176">
        <v>6322.4718000000003</v>
      </c>
      <c r="F58" s="176">
        <v>6620.46299</v>
      </c>
      <c r="G58" s="176">
        <v>6917.91165</v>
      </c>
      <c r="H58" s="176">
        <v>6369.6047500000004</v>
      </c>
      <c r="I58" s="176">
        <v>6252.2169400000002</v>
      </c>
      <c r="J58" s="176">
        <v>6133.7617700000001</v>
      </c>
      <c r="K58" s="176">
        <v>5475.3099199999997</v>
      </c>
      <c r="L58" s="176">
        <v>6070.4507700000004</v>
      </c>
      <c r="M58" s="176">
        <v>6266.9943700000003</v>
      </c>
      <c r="N58" s="176">
        <v>5919.6794900000004</v>
      </c>
      <c r="O58" s="176">
        <v>6619.6451699999998</v>
      </c>
      <c r="P58" s="176">
        <v>6583.6779699999997</v>
      </c>
      <c r="Q58" s="176">
        <v>6985.0796600000003</v>
      </c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1978.4206814050369</v>
      </c>
      <c r="C60" s="96">
        <v>1975.8553110018636</v>
      </c>
      <c r="D60" s="96">
        <v>1821.0107806668557</v>
      </c>
      <c r="E60" s="96">
        <v>1675.5557246317856</v>
      </c>
      <c r="F60" s="96">
        <v>1646.076381328289</v>
      </c>
      <c r="G60" s="96">
        <v>1775.1659680703574</v>
      </c>
      <c r="H60" s="96">
        <v>1442.1824205753337</v>
      </c>
      <c r="I60" s="96">
        <v>907.76861438116521</v>
      </c>
      <c r="J60" s="96">
        <v>526.80466824944597</v>
      </c>
      <c r="K60" s="96">
        <v>1140.9986641170051</v>
      </c>
      <c r="L60" s="96">
        <v>655.08955680283384</v>
      </c>
      <c r="M60" s="96">
        <v>573.78673056465016</v>
      </c>
      <c r="N60" s="96">
        <v>560.96408138030267</v>
      </c>
      <c r="O60" s="96">
        <v>525.49190310690187</v>
      </c>
      <c r="P60" s="96">
        <v>531.09121781547583</v>
      </c>
      <c r="Q60" s="96">
        <v>527.07196621393655</v>
      </c>
    </row>
    <row r="61" spans="1:17" x14ac:dyDescent="0.25">
      <c r="A61" s="132" t="s">
        <v>83</v>
      </c>
      <c r="B61" s="160">
        <v>0</v>
      </c>
      <c r="C61" s="160">
        <v>0</v>
      </c>
      <c r="D61" s="160">
        <v>0</v>
      </c>
      <c r="E61" s="160">
        <v>0</v>
      </c>
      <c r="F61" s="160">
        <v>0</v>
      </c>
      <c r="G61" s="160">
        <v>0</v>
      </c>
      <c r="H61" s="160">
        <v>0</v>
      </c>
      <c r="I61" s="160">
        <v>0</v>
      </c>
      <c r="J61" s="160">
        <v>0</v>
      </c>
      <c r="K61" s="160">
        <v>0</v>
      </c>
      <c r="L61" s="160">
        <v>0</v>
      </c>
      <c r="M61" s="160">
        <v>0</v>
      </c>
      <c r="N61" s="160">
        <v>0</v>
      </c>
      <c r="O61" s="160">
        <v>0</v>
      </c>
      <c r="P61" s="160">
        <v>0</v>
      </c>
      <c r="Q61" s="160">
        <v>0</v>
      </c>
    </row>
    <row r="62" spans="1:17" x14ac:dyDescent="0.25">
      <c r="A62" s="76" t="s">
        <v>82</v>
      </c>
      <c r="B62" s="159">
        <v>0</v>
      </c>
      <c r="C62" s="159">
        <v>0</v>
      </c>
      <c r="D62" s="159">
        <v>0</v>
      </c>
      <c r="E62" s="159">
        <v>0</v>
      </c>
      <c r="F62" s="159">
        <v>0</v>
      </c>
      <c r="G62" s="159">
        <v>0</v>
      </c>
      <c r="H62" s="159">
        <v>0</v>
      </c>
      <c r="I62" s="159">
        <v>0</v>
      </c>
      <c r="J62" s="159">
        <v>0</v>
      </c>
      <c r="K62" s="159">
        <v>0</v>
      </c>
      <c r="L62" s="159">
        <v>0</v>
      </c>
      <c r="M62" s="159">
        <v>0</v>
      </c>
      <c r="N62" s="159">
        <v>0</v>
      </c>
      <c r="O62" s="159">
        <v>0</v>
      </c>
      <c r="P62" s="159">
        <v>0</v>
      </c>
      <c r="Q62" s="159">
        <v>0</v>
      </c>
    </row>
    <row r="63" spans="1:17" x14ac:dyDescent="0.25">
      <c r="A63" s="76" t="s">
        <v>81</v>
      </c>
      <c r="B63" s="159">
        <v>0</v>
      </c>
      <c r="C63" s="159">
        <v>0</v>
      </c>
      <c r="D63" s="159">
        <v>0</v>
      </c>
      <c r="E63" s="159">
        <v>0</v>
      </c>
      <c r="F63" s="159">
        <v>0</v>
      </c>
      <c r="G63" s="159">
        <v>0</v>
      </c>
      <c r="H63" s="159">
        <v>0</v>
      </c>
      <c r="I63" s="159">
        <v>0</v>
      </c>
      <c r="J63" s="159">
        <v>0</v>
      </c>
      <c r="K63" s="159">
        <v>0</v>
      </c>
      <c r="L63" s="159">
        <v>0</v>
      </c>
      <c r="M63" s="159">
        <v>0</v>
      </c>
      <c r="N63" s="159">
        <v>0</v>
      </c>
      <c r="O63" s="159">
        <v>0</v>
      </c>
      <c r="P63" s="159">
        <v>0</v>
      </c>
      <c r="Q63" s="159">
        <v>0</v>
      </c>
    </row>
    <row r="64" spans="1:17" x14ac:dyDescent="0.25">
      <c r="A64" s="76" t="s">
        <v>80</v>
      </c>
      <c r="B64" s="159">
        <v>0</v>
      </c>
      <c r="C64" s="159">
        <v>0</v>
      </c>
      <c r="D64" s="159">
        <v>0</v>
      </c>
      <c r="E64" s="159">
        <v>0</v>
      </c>
      <c r="F64" s="159">
        <v>0</v>
      </c>
      <c r="G64" s="159">
        <v>0</v>
      </c>
      <c r="H64" s="159">
        <v>0</v>
      </c>
      <c r="I64" s="159">
        <v>0</v>
      </c>
      <c r="J64" s="159">
        <v>0</v>
      </c>
      <c r="K64" s="159">
        <v>0</v>
      </c>
      <c r="L64" s="159">
        <v>0</v>
      </c>
      <c r="M64" s="159">
        <v>0</v>
      </c>
      <c r="N64" s="159">
        <v>0</v>
      </c>
      <c r="O64" s="159">
        <v>0</v>
      </c>
      <c r="P64" s="159">
        <v>0</v>
      </c>
      <c r="Q64" s="159">
        <v>0</v>
      </c>
    </row>
    <row r="65" spans="1:17" x14ac:dyDescent="0.25">
      <c r="A65" s="129" t="s">
        <v>79</v>
      </c>
      <c r="B65" s="158">
        <v>65.275399552719449</v>
      </c>
      <c r="C65" s="158">
        <v>67.66479443048803</v>
      </c>
      <c r="D65" s="158">
        <v>58.528722141927538</v>
      </c>
      <c r="E65" s="158">
        <v>52.11485030052728</v>
      </c>
      <c r="F65" s="158">
        <v>57.006252737242136</v>
      </c>
      <c r="G65" s="158">
        <v>66.497812727760902</v>
      </c>
      <c r="H65" s="158">
        <v>44.909648081296439</v>
      </c>
      <c r="I65" s="158">
        <v>29.56686436957294</v>
      </c>
      <c r="J65" s="158">
        <v>16.856740140921229</v>
      </c>
      <c r="K65" s="158">
        <v>26.683571520533715</v>
      </c>
      <c r="L65" s="158">
        <v>25.062528815219757</v>
      </c>
      <c r="M65" s="158">
        <v>22.303253110805201</v>
      </c>
      <c r="N65" s="158">
        <v>20.939927529944612</v>
      </c>
      <c r="O65" s="158">
        <v>20.862027039161354</v>
      </c>
      <c r="P65" s="158">
        <v>22.119479273676983</v>
      </c>
      <c r="Q65" s="158">
        <v>21.528756249613654</v>
      </c>
    </row>
    <row r="66" spans="1:17" x14ac:dyDescent="0.25">
      <c r="A66" s="92" t="s">
        <v>125</v>
      </c>
      <c r="B66" s="91">
        <v>12.226868203658174</v>
      </c>
      <c r="C66" s="91">
        <v>15.062708030471105</v>
      </c>
      <c r="D66" s="91">
        <v>9.5528728939870486</v>
      </c>
      <c r="E66" s="91">
        <v>5.6372359478335667</v>
      </c>
      <c r="F66" s="91">
        <v>10.788341586727347</v>
      </c>
      <c r="G66" s="91">
        <v>18.26661164345678</v>
      </c>
      <c r="H66" s="91">
        <v>9.6233088888006435</v>
      </c>
      <c r="I66" s="91">
        <v>4.0878713359086225</v>
      </c>
      <c r="J66" s="91">
        <v>1.2259374766035795</v>
      </c>
      <c r="K66" s="91">
        <v>3.1206920011215451</v>
      </c>
      <c r="L66" s="91">
        <v>1.815536608792035</v>
      </c>
      <c r="M66" s="91">
        <v>1.4470577452243119</v>
      </c>
      <c r="N66" s="91">
        <v>3.2853427291877595</v>
      </c>
      <c r="O66" s="91">
        <v>3.0143644132333076</v>
      </c>
      <c r="P66" s="91">
        <v>2.8266373336118424</v>
      </c>
      <c r="Q66" s="91">
        <v>2.3376265578900073</v>
      </c>
    </row>
    <row r="67" spans="1:17" x14ac:dyDescent="0.25">
      <c r="A67" s="92" t="s">
        <v>26</v>
      </c>
      <c r="B67" s="91">
        <v>53.048531349061278</v>
      </c>
      <c r="C67" s="91">
        <v>52.602086400016923</v>
      </c>
      <c r="D67" s="91">
        <v>48.975849247940488</v>
      </c>
      <c r="E67" s="91">
        <v>46.477614352693713</v>
      </c>
      <c r="F67" s="91">
        <v>46.217911150514787</v>
      </c>
      <c r="G67" s="91">
        <v>48.231201084304125</v>
      </c>
      <c r="H67" s="91">
        <v>35.286339192495795</v>
      </c>
      <c r="I67" s="91">
        <v>25.478993033664317</v>
      </c>
      <c r="J67" s="91">
        <v>15.630802664317649</v>
      </c>
      <c r="K67" s="91">
        <v>23.562879519412171</v>
      </c>
      <c r="L67" s="91">
        <v>23.246992206427723</v>
      </c>
      <c r="M67" s="91">
        <v>20.856195365580888</v>
      </c>
      <c r="N67" s="91">
        <v>17.654584800756851</v>
      </c>
      <c r="O67" s="91">
        <v>17.847662625928045</v>
      </c>
      <c r="P67" s="91">
        <v>19.292841940065141</v>
      </c>
      <c r="Q67" s="91">
        <v>19.191129691723646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0</v>
      </c>
      <c r="C69" s="157">
        <v>0</v>
      </c>
      <c r="D69" s="157">
        <v>0</v>
      </c>
      <c r="E69" s="157">
        <v>0</v>
      </c>
      <c r="F69" s="157">
        <v>0</v>
      </c>
      <c r="G69" s="157">
        <v>0</v>
      </c>
      <c r="H69" s="157">
        <v>0</v>
      </c>
      <c r="I69" s="157">
        <v>0</v>
      </c>
      <c r="J69" s="157">
        <v>0</v>
      </c>
      <c r="K69" s="157">
        <v>0</v>
      </c>
      <c r="L69" s="157">
        <v>0</v>
      </c>
      <c r="M69" s="157">
        <v>0</v>
      </c>
      <c r="N69" s="157">
        <v>0</v>
      </c>
      <c r="O69" s="157">
        <v>0</v>
      </c>
      <c r="P69" s="157">
        <v>0</v>
      </c>
      <c r="Q69" s="157">
        <v>0</v>
      </c>
    </row>
    <row r="70" spans="1:17" x14ac:dyDescent="0.25">
      <c r="A70" s="156" t="s">
        <v>183</v>
      </c>
      <c r="B70" s="204">
        <v>160.7794067677427</v>
      </c>
      <c r="C70" s="204">
        <v>159.46953188256856</v>
      </c>
      <c r="D70" s="204">
        <v>148.35576249593572</v>
      </c>
      <c r="E70" s="204">
        <v>140.67746612407842</v>
      </c>
      <c r="F70" s="204">
        <v>140.07794488574197</v>
      </c>
      <c r="G70" s="204">
        <v>146.42327913763211</v>
      </c>
      <c r="H70" s="204">
        <v>106.98660123271148</v>
      </c>
      <c r="I70" s="204">
        <v>76.973699902533028</v>
      </c>
      <c r="J70" s="204">
        <v>47.080467578830621</v>
      </c>
      <c r="K70" s="204">
        <v>70.959143675671342</v>
      </c>
      <c r="L70" s="204">
        <v>69.847401368313825</v>
      </c>
      <c r="M70" s="204">
        <v>63.076113297120848</v>
      </c>
      <c r="N70" s="204">
        <v>53.612449213078705</v>
      </c>
      <c r="O70" s="204">
        <v>54.224200516648523</v>
      </c>
      <c r="P70" s="204">
        <v>58.626279547446742</v>
      </c>
      <c r="Q70" s="204">
        <v>58.340143207802413</v>
      </c>
    </row>
    <row r="71" spans="1:17" x14ac:dyDescent="0.25">
      <c r="A71" s="152" t="s">
        <v>192</v>
      </c>
      <c r="B71" s="151">
        <v>160.7794067677427</v>
      </c>
      <c r="C71" s="151">
        <v>159.46953188256856</v>
      </c>
      <c r="D71" s="151">
        <v>148.35576249593572</v>
      </c>
      <c r="E71" s="151">
        <v>140.67746612407842</v>
      </c>
      <c r="F71" s="151">
        <v>140.07794488574197</v>
      </c>
      <c r="G71" s="151">
        <v>146.42327913763211</v>
      </c>
      <c r="H71" s="151">
        <v>106.98660123271148</v>
      </c>
      <c r="I71" s="151">
        <v>76.973699902533028</v>
      </c>
      <c r="J71" s="151">
        <v>47.080467578830621</v>
      </c>
      <c r="K71" s="151">
        <v>70.959143675671342</v>
      </c>
      <c r="L71" s="151">
        <v>69.847401368313825</v>
      </c>
      <c r="M71" s="151">
        <v>63.076113297120848</v>
      </c>
      <c r="N71" s="151">
        <v>53.612449213078705</v>
      </c>
      <c r="O71" s="151">
        <v>54.224200516648523</v>
      </c>
      <c r="P71" s="151">
        <v>58.626279547446742</v>
      </c>
      <c r="Q71" s="151">
        <v>58.340143207802413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1.8129336652029695</v>
      </c>
      <c r="C75" s="87">
        <v>1.9755566523642254</v>
      </c>
      <c r="D75" s="87">
        <v>1.3437344518664038</v>
      </c>
      <c r="E75" s="87">
        <v>0.81931511873639762</v>
      </c>
      <c r="F75" s="87">
        <v>1.5826721915636843</v>
      </c>
      <c r="G75" s="87">
        <v>2.5768394803335792</v>
      </c>
      <c r="H75" s="87">
        <v>1.3638437067836975</v>
      </c>
      <c r="I75" s="87">
        <v>0.75064104865115766</v>
      </c>
      <c r="J75" s="87">
        <v>0.26261804354498003</v>
      </c>
      <c r="K75" s="87">
        <v>0.47776399301011047</v>
      </c>
      <c r="L75" s="87">
        <v>0.57619099693830467</v>
      </c>
      <c r="M75" s="87">
        <v>0.55427658376492051</v>
      </c>
      <c r="N75" s="87">
        <v>1.0691975200828601</v>
      </c>
      <c r="O75" s="87">
        <v>1.142206064907261</v>
      </c>
      <c r="P75" s="87">
        <v>1.3533477376814742</v>
      </c>
      <c r="Q75" s="87">
        <v>1.4531460678541006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158.96647310253974</v>
      </c>
      <c r="C78" s="87">
        <v>157.49397523020434</v>
      </c>
      <c r="D78" s="87">
        <v>147.01202804406933</v>
      </c>
      <c r="E78" s="87">
        <v>139.85815100534202</v>
      </c>
      <c r="F78" s="87">
        <v>138.49527269417828</v>
      </c>
      <c r="G78" s="87">
        <v>143.84643965729853</v>
      </c>
      <c r="H78" s="87">
        <v>105.62275752592778</v>
      </c>
      <c r="I78" s="87">
        <v>76.223058853881867</v>
      </c>
      <c r="J78" s="87">
        <v>46.817849535285639</v>
      </c>
      <c r="K78" s="87">
        <v>70.481379682661228</v>
      </c>
      <c r="L78" s="87">
        <v>69.271210371375517</v>
      </c>
      <c r="M78" s="87">
        <v>62.521836713355931</v>
      </c>
      <c r="N78" s="87">
        <v>52.543251692995845</v>
      </c>
      <c r="O78" s="87">
        <v>53.081994451741259</v>
      </c>
      <c r="P78" s="87">
        <v>57.272931809765268</v>
      </c>
      <c r="Q78" s="87">
        <v>56.886997139948313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0</v>
      </c>
      <c r="C82" s="151">
        <v>0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0</v>
      </c>
      <c r="M82" s="151">
        <v>0</v>
      </c>
      <c r="N82" s="151">
        <v>0</v>
      </c>
      <c r="O82" s="151">
        <v>0</v>
      </c>
      <c r="P82" s="151">
        <v>0</v>
      </c>
      <c r="Q82" s="151">
        <v>0</v>
      </c>
    </row>
    <row r="83" spans="1:17" x14ac:dyDescent="0.25">
      <c r="A83" s="156" t="s">
        <v>181</v>
      </c>
      <c r="B83" s="204">
        <v>1485.278006749958</v>
      </c>
      <c r="C83" s="204">
        <v>1481.1313145753543</v>
      </c>
      <c r="D83" s="204">
        <v>1366.677282011075</v>
      </c>
      <c r="E83" s="204">
        <v>1251.6387707411768</v>
      </c>
      <c r="F83" s="204">
        <v>1221.113360602528</v>
      </c>
      <c r="G83" s="204">
        <v>1320.1220747011162</v>
      </c>
      <c r="H83" s="204">
        <v>1101.1201343708749</v>
      </c>
      <c r="I83" s="204">
        <v>675.59562213468143</v>
      </c>
      <c r="J83" s="204">
        <v>388.26514215480961</v>
      </c>
      <c r="K83" s="204">
        <v>904.11953544732671</v>
      </c>
      <c r="L83" s="204">
        <v>461.40605541174222</v>
      </c>
      <c r="M83" s="204">
        <v>401.0726852234385</v>
      </c>
      <c r="N83" s="204">
        <v>406.49344863122957</v>
      </c>
      <c r="O83" s="204">
        <v>373.07559773493722</v>
      </c>
      <c r="P83" s="204">
        <v>370.1063694780338</v>
      </c>
      <c r="Q83" s="204">
        <v>367.97345862188064</v>
      </c>
    </row>
    <row r="84" spans="1:17" x14ac:dyDescent="0.25">
      <c r="A84" s="152" t="s">
        <v>190</v>
      </c>
      <c r="B84" s="151">
        <v>1485.278006749958</v>
      </c>
      <c r="C84" s="151">
        <v>1481.1313145753543</v>
      </c>
      <c r="D84" s="151">
        <v>1366.677282011075</v>
      </c>
      <c r="E84" s="151">
        <v>1251.6387707411768</v>
      </c>
      <c r="F84" s="151">
        <v>1221.113360602528</v>
      </c>
      <c r="G84" s="151">
        <v>1320.1220747011162</v>
      </c>
      <c r="H84" s="151">
        <v>1101.1201343708749</v>
      </c>
      <c r="I84" s="151">
        <v>675.59562213468143</v>
      </c>
      <c r="J84" s="151">
        <v>388.26514215480961</v>
      </c>
      <c r="K84" s="151">
        <v>904.11953544732671</v>
      </c>
      <c r="L84" s="151">
        <v>461.40605541174222</v>
      </c>
      <c r="M84" s="151">
        <v>401.0726852234385</v>
      </c>
      <c r="N84" s="151">
        <v>406.49344863122957</v>
      </c>
      <c r="O84" s="151">
        <v>373.07559773493722</v>
      </c>
      <c r="P84" s="151">
        <v>370.1063694780338</v>
      </c>
      <c r="Q84" s="151">
        <v>367.97345862188064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198.88123282817165</v>
      </c>
      <c r="C86" s="208">
        <v>0</v>
      </c>
      <c r="D86" s="208">
        <v>48.597044177389712</v>
      </c>
      <c r="E86" s="208">
        <v>0</v>
      </c>
      <c r="F86" s="208">
        <v>0</v>
      </c>
      <c r="G86" s="208">
        <v>0</v>
      </c>
      <c r="H86" s="208">
        <v>0</v>
      </c>
      <c r="I86" s="208">
        <v>0</v>
      </c>
      <c r="J86" s="208">
        <v>0</v>
      </c>
      <c r="K86" s="208">
        <v>176.68572381441365</v>
      </c>
      <c r="L86" s="208">
        <v>157.75035787515156</v>
      </c>
      <c r="M86" s="208">
        <v>191.44431280015937</v>
      </c>
      <c r="N86" s="208">
        <v>181.20138401038579</v>
      </c>
      <c r="O86" s="208">
        <v>186.17621883436951</v>
      </c>
      <c r="P86" s="208">
        <v>239.07347288356965</v>
      </c>
      <c r="Q86" s="208">
        <v>297.70823371984727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0</v>
      </c>
      <c r="G87" s="208">
        <v>0</v>
      </c>
      <c r="H87" s="208">
        <v>0</v>
      </c>
      <c r="I87" s="208">
        <v>0</v>
      </c>
      <c r="J87" s="208">
        <v>0</v>
      </c>
      <c r="K87" s="208">
        <v>0</v>
      </c>
      <c r="L87" s="208">
        <v>0</v>
      </c>
      <c r="M87" s="208">
        <v>0</v>
      </c>
      <c r="N87" s="208">
        <v>0</v>
      </c>
      <c r="O87" s="208">
        <v>0</v>
      </c>
      <c r="P87" s="208">
        <v>0</v>
      </c>
      <c r="Q87" s="208">
        <v>0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1286.3967739217862</v>
      </c>
      <c r="C89" s="208">
        <v>1481.1313145753543</v>
      </c>
      <c r="D89" s="208">
        <v>1318.0802378336853</v>
      </c>
      <c r="E89" s="208">
        <v>1251.6387707411768</v>
      </c>
      <c r="F89" s="208">
        <v>1221.113360602528</v>
      </c>
      <c r="G89" s="208">
        <v>1320.1220747011162</v>
      </c>
      <c r="H89" s="208">
        <v>1101.1201343708749</v>
      </c>
      <c r="I89" s="208">
        <v>675.59562213468143</v>
      </c>
      <c r="J89" s="208">
        <v>388.26514215480961</v>
      </c>
      <c r="K89" s="208">
        <v>727.43381163291303</v>
      </c>
      <c r="L89" s="208">
        <v>303.65569753659065</v>
      </c>
      <c r="M89" s="208">
        <v>209.6283724232791</v>
      </c>
      <c r="N89" s="208">
        <v>225.29206462084377</v>
      </c>
      <c r="O89" s="208">
        <v>186.89937890056768</v>
      </c>
      <c r="P89" s="208">
        <v>131.03289659446418</v>
      </c>
      <c r="Q89" s="208">
        <v>70.265224902033381</v>
      </c>
    </row>
    <row r="90" spans="1:17" x14ac:dyDescent="0.25">
      <c r="A90" s="152" t="s">
        <v>189</v>
      </c>
      <c r="B90" s="151">
        <v>0</v>
      </c>
      <c r="C90" s="151">
        <v>0</v>
      </c>
      <c r="D90" s="151">
        <v>0</v>
      </c>
      <c r="E90" s="151">
        <v>0</v>
      </c>
      <c r="F90" s="151">
        <v>0</v>
      </c>
      <c r="G90" s="151">
        <v>0</v>
      </c>
      <c r="H90" s="151">
        <v>0</v>
      </c>
      <c r="I90" s="151">
        <v>0</v>
      </c>
      <c r="J90" s="151">
        <v>0</v>
      </c>
      <c r="K90" s="151">
        <v>0</v>
      </c>
      <c r="L90" s="151">
        <v>0</v>
      </c>
      <c r="M90" s="151">
        <v>0</v>
      </c>
      <c r="N90" s="151">
        <v>0</v>
      </c>
      <c r="O90" s="151">
        <v>0</v>
      </c>
      <c r="P90" s="151">
        <v>0</v>
      </c>
      <c r="Q90" s="151">
        <v>0</v>
      </c>
    </row>
    <row r="91" spans="1:17" x14ac:dyDescent="0.25">
      <c r="A91" s="156" t="s">
        <v>180</v>
      </c>
      <c r="B91" s="155">
        <v>267.0878683346171</v>
      </c>
      <c r="C91" s="155">
        <v>267.58967011345266</v>
      </c>
      <c r="D91" s="155">
        <v>247.44901401791756</v>
      </c>
      <c r="E91" s="155">
        <v>231.12463746600309</v>
      </c>
      <c r="F91" s="155">
        <v>227.87882310277672</v>
      </c>
      <c r="G91" s="155">
        <v>242.12280150384817</v>
      </c>
      <c r="H91" s="155">
        <v>189.16603689045075</v>
      </c>
      <c r="I91" s="155">
        <v>125.63242797437778</v>
      </c>
      <c r="J91" s="155">
        <v>74.602318374884504</v>
      </c>
      <c r="K91" s="155">
        <v>139.23641347347331</v>
      </c>
      <c r="L91" s="155">
        <v>98.77357120755812</v>
      </c>
      <c r="M91" s="155">
        <v>87.33467893328573</v>
      </c>
      <c r="N91" s="155">
        <v>79.918256006049759</v>
      </c>
      <c r="O91" s="155">
        <v>77.330077816154869</v>
      </c>
      <c r="P91" s="155">
        <v>80.239089516318245</v>
      </c>
      <c r="Q91" s="155">
        <v>79.229608134639875</v>
      </c>
    </row>
    <row r="92" spans="1:17" x14ac:dyDescent="0.25">
      <c r="A92" s="152" t="s">
        <v>193</v>
      </c>
      <c r="B92" s="151">
        <v>131.3185915085233</v>
      </c>
      <c r="C92" s="151">
        <v>132.92650985706146</v>
      </c>
      <c r="D92" s="151">
        <v>122.17081457690517</v>
      </c>
      <c r="E92" s="151">
        <v>112.33033273900357</v>
      </c>
      <c r="F92" s="151">
        <v>109.59078075481689</v>
      </c>
      <c r="G92" s="151">
        <v>118.47647689873664</v>
      </c>
      <c r="H92" s="151">
        <v>98.821795849494393</v>
      </c>
      <c r="I92" s="151">
        <v>60.632414723349889</v>
      </c>
      <c r="J92" s="151">
        <v>34.845479086094223</v>
      </c>
      <c r="K92" s="151">
        <v>79.3153588140175</v>
      </c>
      <c r="L92" s="151">
        <v>39.791321163204252</v>
      </c>
      <c r="M92" s="151">
        <v>34.070405482383691</v>
      </c>
      <c r="N92" s="151">
        <v>34.645521115005522</v>
      </c>
      <c r="O92" s="151">
        <v>31.540752935429449</v>
      </c>
      <c r="P92" s="151">
        <v>30.732453454029905</v>
      </c>
      <c r="Q92" s="151">
        <v>29.964598314717854</v>
      </c>
    </row>
    <row r="93" spans="1:17" x14ac:dyDescent="0.25">
      <c r="A93" s="152" t="s">
        <v>187</v>
      </c>
      <c r="B93" s="151">
        <v>135.7692768260938</v>
      </c>
      <c r="C93" s="151">
        <v>134.66316025639119</v>
      </c>
      <c r="D93" s="151">
        <v>125.27819944101239</v>
      </c>
      <c r="E93" s="151">
        <v>118.79430472699951</v>
      </c>
      <c r="F93" s="151">
        <v>118.28804234795984</v>
      </c>
      <c r="G93" s="151">
        <v>123.64632460511154</v>
      </c>
      <c r="H93" s="151">
        <v>90.344241040956348</v>
      </c>
      <c r="I93" s="151">
        <v>65.000013251027895</v>
      </c>
      <c r="J93" s="151">
        <v>39.756839288790289</v>
      </c>
      <c r="K93" s="151">
        <v>59.921054659455791</v>
      </c>
      <c r="L93" s="151">
        <v>58.982250044353869</v>
      </c>
      <c r="M93" s="151">
        <v>53.264273450902039</v>
      </c>
      <c r="N93" s="151">
        <v>45.272734891044237</v>
      </c>
      <c r="O93" s="151">
        <v>45.789324880725417</v>
      </c>
      <c r="P93" s="151">
        <v>49.506636062288344</v>
      </c>
      <c r="Q93" s="151">
        <v>49.265009819922028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1.5309217617269522</v>
      </c>
      <c r="C97" s="87">
        <v>1.6682478397742344</v>
      </c>
      <c r="D97" s="87">
        <v>1.1347090926871852</v>
      </c>
      <c r="E97" s="87">
        <v>0.69186610026629114</v>
      </c>
      <c r="F97" s="87">
        <v>1.3364787395426667</v>
      </c>
      <c r="G97" s="87">
        <v>2.1759977833928006</v>
      </c>
      <c r="H97" s="87">
        <v>1.1516902412840109</v>
      </c>
      <c r="I97" s="87">
        <v>0.63387466330542197</v>
      </c>
      <c r="J97" s="87">
        <v>0.22176634788242747</v>
      </c>
      <c r="K97" s="87">
        <v>0.40344514965298228</v>
      </c>
      <c r="L97" s="87">
        <v>0.48656128630345724</v>
      </c>
      <c r="M97" s="87">
        <v>0.46805578184593255</v>
      </c>
      <c r="N97" s="87">
        <v>0.90287790584774863</v>
      </c>
      <c r="O97" s="87">
        <v>0.96452956592168704</v>
      </c>
      <c r="P97" s="87">
        <v>1.1428269784865779</v>
      </c>
      <c r="Q97" s="87">
        <v>1.2271011239656848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134.23835506436686</v>
      </c>
      <c r="C100" s="87">
        <v>132.99491241661696</v>
      </c>
      <c r="D100" s="87">
        <v>124.1434903483252</v>
      </c>
      <c r="E100" s="87">
        <v>118.10243862673322</v>
      </c>
      <c r="F100" s="87">
        <v>116.95156360841717</v>
      </c>
      <c r="G100" s="87">
        <v>121.47032682171874</v>
      </c>
      <c r="H100" s="87">
        <v>89.192550799672333</v>
      </c>
      <c r="I100" s="87">
        <v>64.366138587722475</v>
      </c>
      <c r="J100" s="87">
        <v>39.53507294090786</v>
      </c>
      <c r="K100" s="87">
        <v>59.51760950980281</v>
      </c>
      <c r="L100" s="87">
        <v>58.495688758050413</v>
      </c>
      <c r="M100" s="87">
        <v>52.796217669056105</v>
      </c>
      <c r="N100" s="87">
        <v>44.369856985196492</v>
      </c>
      <c r="O100" s="87">
        <v>44.82479531480373</v>
      </c>
      <c r="P100" s="87">
        <v>48.363809083801769</v>
      </c>
      <c r="Q100" s="87">
        <v>48.037908695956347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0</v>
      </c>
      <c r="C104" s="151">
        <v>0</v>
      </c>
      <c r="D104" s="151">
        <v>0</v>
      </c>
      <c r="E104" s="151">
        <v>0</v>
      </c>
      <c r="F104" s="151">
        <v>0</v>
      </c>
      <c r="G104" s="151">
        <v>0</v>
      </c>
      <c r="H104" s="151">
        <v>0</v>
      </c>
      <c r="I104" s="151">
        <v>0</v>
      </c>
      <c r="J104" s="151">
        <v>0</v>
      </c>
      <c r="K104" s="151">
        <v>0</v>
      </c>
      <c r="L104" s="151">
        <v>0</v>
      </c>
      <c r="M104" s="151">
        <v>0</v>
      </c>
      <c r="N104" s="151">
        <v>0</v>
      </c>
      <c r="O104" s="151">
        <v>0</v>
      </c>
      <c r="P104" s="151">
        <v>0</v>
      </c>
      <c r="Q104" s="151">
        <v>0</v>
      </c>
    </row>
    <row r="105" spans="1:17" x14ac:dyDescent="0.25">
      <c r="A105" s="243" t="s">
        <v>179</v>
      </c>
      <c r="B105" s="242">
        <v>0</v>
      </c>
      <c r="C105" s="242">
        <v>0</v>
      </c>
      <c r="D105" s="242">
        <v>0</v>
      </c>
      <c r="E105" s="242">
        <v>0</v>
      </c>
      <c r="F105" s="242">
        <v>0</v>
      </c>
      <c r="G105" s="242">
        <v>0</v>
      </c>
      <c r="H105" s="242">
        <v>0</v>
      </c>
      <c r="I105" s="242">
        <v>0</v>
      </c>
      <c r="J105" s="242">
        <v>0</v>
      </c>
      <c r="K105" s="242">
        <v>0</v>
      </c>
      <c r="L105" s="242">
        <v>0</v>
      </c>
      <c r="M105" s="242">
        <v>0</v>
      </c>
      <c r="N105" s="242">
        <v>0</v>
      </c>
      <c r="O105" s="242">
        <v>0</v>
      </c>
      <c r="P105" s="242">
        <v>0</v>
      </c>
      <c r="Q105" s="242">
        <v>0</v>
      </c>
    </row>
    <row r="106" spans="1:17" x14ac:dyDescent="0.25">
      <c r="A106" s="177" t="s">
        <v>98</v>
      </c>
      <c r="B106" s="176">
        <v>0</v>
      </c>
      <c r="C106" s="176">
        <v>0</v>
      </c>
      <c r="D106" s="176">
        <v>0</v>
      </c>
      <c r="E106" s="176">
        <v>0</v>
      </c>
      <c r="F106" s="176">
        <v>0</v>
      </c>
      <c r="G106" s="176">
        <v>0</v>
      </c>
      <c r="H106" s="176">
        <v>0</v>
      </c>
      <c r="I106" s="176">
        <v>0</v>
      </c>
      <c r="J106" s="176">
        <v>0</v>
      </c>
      <c r="K106" s="176">
        <v>0</v>
      </c>
      <c r="L106" s="176">
        <v>0</v>
      </c>
      <c r="M106" s="176">
        <v>0</v>
      </c>
      <c r="N106" s="176">
        <v>0</v>
      </c>
      <c r="O106" s="176">
        <v>0</v>
      </c>
      <c r="P106" s="176">
        <v>0</v>
      </c>
      <c r="Q106" s="176">
        <v>0</v>
      </c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31.265043205784032</v>
      </c>
      <c r="C108" s="96">
        <v>34.539378892415115</v>
      </c>
      <c r="D108" s="96">
        <v>38.819648184138778</v>
      </c>
      <c r="E108" s="96">
        <v>39.243306826615864</v>
      </c>
      <c r="F108" s="96">
        <v>37.230782034271762</v>
      </c>
      <c r="G108" s="96">
        <v>43.639643245508935</v>
      </c>
      <c r="H108" s="96">
        <v>39.741080226395511</v>
      </c>
      <c r="I108" s="96">
        <v>37.347573588737681</v>
      </c>
      <c r="J108" s="96">
        <v>33.867618867684747</v>
      </c>
      <c r="K108" s="96">
        <v>42.652404738481053</v>
      </c>
      <c r="L108" s="96">
        <v>33.218095829563168</v>
      </c>
      <c r="M108" s="96">
        <v>25.438533143564264</v>
      </c>
      <c r="N108" s="96">
        <v>30.653918477770205</v>
      </c>
      <c r="O108" s="96">
        <v>34.661921735380417</v>
      </c>
      <c r="P108" s="96">
        <v>29.488451621165723</v>
      </c>
      <c r="Q108" s="96">
        <v>25.556628204733464</v>
      </c>
    </row>
    <row r="109" spans="1:17" x14ac:dyDescent="0.25">
      <c r="A109" s="132" t="s">
        <v>83</v>
      </c>
      <c r="B109" s="160">
        <v>0</v>
      </c>
      <c r="C109" s="160">
        <v>0</v>
      </c>
      <c r="D109" s="160">
        <v>0</v>
      </c>
      <c r="E109" s="160">
        <v>0</v>
      </c>
      <c r="F109" s="160">
        <v>0</v>
      </c>
      <c r="G109" s="160">
        <v>0</v>
      </c>
      <c r="H109" s="160">
        <v>0</v>
      </c>
      <c r="I109" s="160">
        <v>0</v>
      </c>
      <c r="J109" s="160">
        <v>0</v>
      </c>
      <c r="K109" s="160">
        <v>0</v>
      </c>
      <c r="L109" s="160">
        <v>0</v>
      </c>
      <c r="M109" s="160">
        <v>0</v>
      </c>
      <c r="N109" s="160">
        <v>0</v>
      </c>
      <c r="O109" s="160">
        <v>0</v>
      </c>
      <c r="P109" s="160">
        <v>0</v>
      </c>
      <c r="Q109" s="160">
        <v>0</v>
      </c>
    </row>
    <row r="110" spans="1:17" x14ac:dyDescent="0.25">
      <c r="A110" s="76" t="s">
        <v>82</v>
      </c>
      <c r="B110" s="159">
        <v>0</v>
      </c>
      <c r="C110" s="159">
        <v>0</v>
      </c>
      <c r="D110" s="159">
        <v>0</v>
      </c>
      <c r="E110" s="159">
        <v>0</v>
      </c>
      <c r="F110" s="159">
        <v>0</v>
      </c>
      <c r="G110" s="159">
        <v>0</v>
      </c>
      <c r="H110" s="159">
        <v>0</v>
      </c>
      <c r="I110" s="159">
        <v>0</v>
      </c>
      <c r="J110" s="159">
        <v>0</v>
      </c>
      <c r="K110" s="159">
        <v>0</v>
      </c>
      <c r="L110" s="159">
        <v>0</v>
      </c>
      <c r="M110" s="159">
        <v>0</v>
      </c>
      <c r="N110" s="159">
        <v>0</v>
      </c>
      <c r="O110" s="159">
        <v>0</v>
      </c>
      <c r="P110" s="159">
        <v>0</v>
      </c>
      <c r="Q110" s="159">
        <v>0</v>
      </c>
    </row>
    <row r="111" spans="1:17" x14ac:dyDescent="0.25">
      <c r="A111" s="76" t="s">
        <v>81</v>
      </c>
      <c r="B111" s="159">
        <v>0</v>
      </c>
      <c r="C111" s="159">
        <v>0</v>
      </c>
      <c r="D111" s="159">
        <v>0</v>
      </c>
      <c r="E111" s="159">
        <v>0</v>
      </c>
      <c r="F111" s="159">
        <v>0</v>
      </c>
      <c r="G111" s="159">
        <v>0</v>
      </c>
      <c r="H111" s="159">
        <v>0</v>
      </c>
      <c r="I111" s="159">
        <v>0</v>
      </c>
      <c r="J111" s="159">
        <v>0</v>
      </c>
      <c r="K111" s="159">
        <v>0</v>
      </c>
      <c r="L111" s="159">
        <v>0</v>
      </c>
      <c r="M111" s="159">
        <v>0</v>
      </c>
      <c r="N111" s="159">
        <v>0</v>
      </c>
      <c r="O111" s="159">
        <v>0</v>
      </c>
      <c r="P111" s="159">
        <v>0</v>
      </c>
      <c r="Q111" s="159">
        <v>0</v>
      </c>
    </row>
    <row r="112" spans="1:17" x14ac:dyDescent="0.25">
      <c r="A112" s="76" t="s">
        <v>80</v>
      </c>
      <c r="B112" s="159">
        <v>0</v>
      </c>
      <c r="C112" s="159">
        <v>0</v>
      </c>
      <c r="D112" s="159">
        <v>0</v>
      </c>
      <c r="E112" s="159">
        <v>0</v>
      </c>
      <c r="F112" s="159">
        <v>0</v>
      </c>
      <c r="G112" s="159">
        <v>0</v>
      </c>
      <c r="H112" s="159">
        <v>0</v>
      </c>
      <c r="I112" s="159">
        <v>0</v>
      </c>
      <c r="J112" s="159">
        <v>0</v>
      </c>
      <c r="K112" s="159">
        <v>0</v>
      </c>
      <c r="L112" s="159">
        <v>0</v>
      </c>
      <c r="M112" s="159">
        <v>0</v>
      </c>
      <c r="N112" s="159">
        <v>0</v>
      </c>
      <c r="O112" s="159">
        <v>0</v>
      </c>
      <c r="P112" s="159">
        <v>0</v>
      </c>
      <c r="Q112" s="159">
        <v>0</v>
      </c>
    </row>
    <row r="113" spans="1:17" x14ac:dyDescent="0.25">
      <c r="A113" s="129" t="s">
        <v>79</v>
      </c>
      <c r="B113" s="158">
        <v>1.7846123884702385</v>
      </c>
      <c r="C113" s="158">
        <v>2.0439263013258699</v>
      </c>
      <c r="D113" s="158">
        <v>2.1564009051172399</v>
      </c>
      <c r="E113" s="158">
        <v>2.0943240548805973</v>
      </c>
      <c r="F113" s="158">
        <v>2.1966255584282797</v>
      </c>
      <c r="G113" s="158">
        <v>2.7999301851835168</v>
      </c>
      <c r="H113" s="158">
        <v>2.1906532002584043</v>
      </c>
      <c r="I113" s="158">
        <v>2.078672654338015</v>
      </c>
      <c r="J113" s="158">
        <v>1.8267195336092863</v>
      </c>
      <c r="K113" s="158">
        <v>1.8580788330145079</v>
      </c>
      <c r="L113" s="158">
        <v>2.0295794291424714</v>
      </c>
      <c r="M113" s="158">
        <v>1.5652062077589568</v>
      </c>
      <c r="N113" s="158">
        <v>1.8925883415428089</v>
      </c>
      <c r="O113" s="158">
        <v>2.2211017587149282</v>
      </c>
      <c r="P113" s="158">
        <v>1.9404016034888683</v>
      </c>
      <c r="Q113" s="158">
        <v>1.6518940997625897</v>
      </c>
    </row>
    <row r="114" spans="1:17" x14ac:dyDescent="0.25">
      <c r="A114" s="92" t="s">
        <v>125</v>
      </c>
      <c r="B114" s="91">
        <v>0.33427938577102395</v>
      </c>
      <c r="C114" s="91">
        <v>0.45499384682679855</v>
      </c>
      <c r="D114" s="91">
        <v>0.35196093475457524</v>
      </c>
      <c r="E114" s="91">
        <v>0.22654193153205723</v>
      </c>
      <c r="F114" s="91">
        <v>0.41570785176304259</v>
      </c>
      <c r="G114" s="91">
        <v>0.76912661068907129</v>
      </c>
      <c r="H114" s="91">
        <v>0.46941655779988262</v>
      </c>
      <c r="I114" s="91">
        <v>0.28739423478229992</v>
      </c>
      <c r="J114" s="91">
        <v>0.13285154287091297</v>
      </c>
      <c r="K114" s="91">
        <v>0.21730568365556072</v>
      </c>
      <c r="L114" s="91">
        <v>0.1470233024459103</v>
      </c>
      <c r="M114" s="91">
        <v>0.10155217064337041</v>
      </c>
      <c r="N114" s="91">
        <v>0.29693518940510083</v>
      </c>
      <c r="O114" s="91">
        <v>0.32092807123067257</v>
      </c>
      <c r="P114" s="91">
        <v>0.24796296272440069</v>
      </c>
      <c r="Q114" s="91">
        <v>0.17936528583698988</v>
      </c>
    </row>
    <row r="115" spans="1:17" x14ac:dyDescent="0.25">
      <c r="A115" s="92" t="s">
        <v>26</v>
      </c>
      <c r="B115" s="91">
        <v>1.4503330026992145</v>
      </c>
      <c r="C115" s="91">
        <v>1.5889324544990713</v>
      </c>
      <c r="D115" s="91">
        <v>1.8044399703626648</v>
      </c>
      <c r="E115" s="91">
        <v>1.8677821233485399</v>
      </c>
      <c r="F115" s="91">
        <v>1.7809177066652373</v>
      </c>
      <c r="G115" s="91">
        <v>2.0308035744944455</v>
      </c>
      <c r="H115" s="91">
        <v>1.7212366424585215</v>
      </c>
      <c r="I115" s="91">
        <v>1.791278419555715</v>
      </c>
      <c r="J115" s="91">
        <v>1.6938679907383734</v>
      </c>
      <c r="K115" s="91">
        <v>1.6407731493589472</v>
      </c>
      <c r="L115" s="91">
        <v>1.8825561266965611</v>
      </c>
      <c r="M115" s="91">
        <v>1.4636540371155864</v>
      </c>
      <c r="N115" s="91">
        <v>1.595653152137708</v>
      </c>
      <c r="O115" s="91">
        <v>1.9001736874842554</v>
      </c>
      <c r="P115" s="91">
        <v>1.6924386407644676</v>
      </c>
      <c r="Q115" s="91">
        <v>1.4725288139255999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</v>
      </c>
      <c r="C117" s="157">
        <v>0</v>
      </c>
      <c r="D117" s="157">
        <v>0</v>
      </c>
      <c r="E117" s="157">
        <v>0</v>
      </c>
      <c r="F117" s="157">
        <v>0</v>
      </c>
      <c r="G117" s="157">
        <v>0</v>
      </c>
      <c r="H117" s="157">
        <v>0</v>
      </c>
      <c r="I117" s="157">
        <v>0</v>
      </c>
      <c r="J117" s="157">
        <v>0</v>
      </c>
      <c r="K117" s="157">
        <v>0</v>
      </c>
      <c r="L117" s="157">
        <v>0</v>
      </c>
      <c r="M117" s="157">
        <v>0</v>
      </c>
      <c r="N117" s="157">
        <v>0</v>
      </c>
      <c r="O117" s="157">
        <v>0</v>
      </c>
      <c r="P117" s="157">
        <v>0</v>
      </c>
      <c r="Q117" s="157">
        <v>0</v>
      </c>
    </row>
    <row r="118" spans="1:17" x14ac:dyDescent="0.25">
      <c r="A118" s="156" t="s">
        <v>183</v>
      </c>
      <c r="B118" s="204">
        <v>7.0595005045218384</v>
      </c>
      <c r="C118" s="204">
        <v>7.7362299816635431</v>
      </c>
      <c r="D118" s="204">
        <v>8.7783738058508654</v>
      </c>
      <c r="E118" s="204">
        <v>9.0793782776452918</v>
      </c>
      <c r="F118" s="204">
        <v>8.6686703313573261</v>
      </c>
      <c r="G118" s="204">
        <v>9.9014581843529506</v>
      </c>
      <c r="H118" s="204">
        <v>8.3813225889598488</v>
      </c>
      <c r="I118" s="204">
        <v>8.6910526950153653</v>
      </c>
      <c r="J118" s="204">
        <v>8.1938542653089605</v>
      </c>
      <c r="K118" s="204">
        <v>7.9355627588894277</v>
      </c>
      <c r="L118" s="204">
        <v>9.084072743318691</v>
      </c>
      <c r="M118" s="204">
        <v>7.109146440321731</v>
      </c>
      <c r="N118" s="204">
        <v>7.7820823300838136</v>
      </c>
      <c r="O118" s="204">
        <v>9.2715916695726062</v>
      </c>
      <c r="P118" s="204">
        <v>8.2595853945421354</v>
      </c>
      <c r="Q118" s="204">
        <v>7.189189630531077</v>
      </c>
    </row>
    <row r="119" spans="1:17" x14ac:dyDescent="0.25">
      <c r="A119" s="152" t="s">
        <v>192</v>
      </c>
      <c r="B119" s="151">
        <v>7.0595005045218384</v>
      </c>
      <c r="C119" s="151">
        <v>7.7362299816635431</v>
      </c>
      <c r="D119" s="151">
        <v>8.7783738058508654</v>
      </c>
      <c r="E119" s="151">
        <v>9.0793782776452918</v>
      </c>
      <c r="F119" s="151">
        <v>8.6686703313573261</v>
      </c>
      <c r="G119" s="151">
        <v>9.9014581843529506</v>
      </c>
      <c r="H119" s="151">
        <v>8.3813225889598488</v>
      </c>
      <c r="I119" s="151">
        <v>8.6910526950153653</v>
      </c>
      <c r="J119" s="151">
        <v>8.1938542653089605</v>
      </c>
      <c r="K119" s="151">
        <v>7.9355627588894277</v>
      </c>
      <c r="L119" s="151">
        <v>9.084072743318691</v>
      </c>
      <c r="M119" s="151">
        <v>7.109146440321731</v>
      </c>
      <c r="N119" s="151">
        <v>7.7820823300838136</v>
      </c>
      <c r="O119" s="151">
        <v>9.2715916695726062</v>
      </c>
      <c r="P119" s="151">
        <v>8.2595853945421354</v>
      </c>
      <c r="Q119" s="151">
        <v>7.189189630531077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7.9602272339847582E-2</v>
      </c>
      <c r="C123" s="87">
        <v>9.5838750036273179E-2</v>
      </c>
      <c r="D123" s="87">
        <v>7.9510246961971287E-2</v>
      </c>
      <c r="E123" s="87">
        <v>5.2878915838877071E-2</v>
      </c>
      <c r="F123" s="87">
        <v>9.7943066501033946E-2</v>
      </c>
      <c r="G123" s="87">
        <v>0.17425144766994419</v>
      </c>
      <c r="H123" s="87">
        <v>0.10684341717345754</v>
      </c>
      <c r="I123" s="87">
        <v>8.4754415042145023E-2</v>
      </c>
      <c r="J123" s="87">
        <v>4.5705875215557419E-2</v>
      </c>
      <c r="K123" s="87">
        <v>5.3429705518969146E-2</v>
      </c>
      <c r="L123" s="87">
        <v>7.4937088963875853E-2</v>
      </c>
      <c r="M123" s="87">
        <v>6.2471087650321923E-2</v>
      </c>
      <c r="N123" s="87">
        <v>0.15519871318202083</v>
      </c>
      <c r="O123" s="87">
        <v>0.1953015099425576</v>
      </c>
      <c r="P123" s="87">
        <v>0.19066690388981652</v>
      </c>
      <c r="Q123" s="87">
        <v>0.17906954059836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6.9798982321819905</v>
      </c>
      <c r="C126" s="87">
        <v>7.6403912316272695</v>
      </c>
      <c r="D126" s="87">
        <v>8.6988635588888936</v>
      </c>
      <c r="E126" s="87">
        <v>9.0264993618064153</v>
      </c>
      <c r="F126" s="87">
        <v>8.5707272648562913</v>
      </c>
      <c r="G126" s="87">
        <v>9.7272067366830068</v>
      </c>
      <c r="H126" s="87">
        <v>8.2744791717863908</v>
      </c>
      <c r="I126" s="87">
        <v>8.6062982799732204</v>
      </c>
      <c r="J126" s="87">
        <v>8.1481483900934037</v>
      </c>
      <c r="K126" s="87">
        <v>7.8821330533704588</v>
      </c>
      <c r="L126" s="87">
        <v>9.0091356543548144</v>
      </c>
      <c r="M126" s="87">
        <v>7.046675352671409</v>
      </c>
      <c r="N126" s="87">
        <v>7.6268836169017931</v>
      </c>
      <c r="O126" s="87">
        <v>9.076290159630048</v>
      </c>
      <c r="P126" s="87">
        <v>8.0689184906523188</v>
      </c>
      <c r="Q126" s="87">
        <v>7.010120089932717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</v>
      </c>
      <c r="C130" s="151">
        <v>0</v>
      </c>
      <c r="D130" s="151">
        <v>0</v>
      </c>
      <c r="E130" s="151">
        <v>0</v>
      </c>
      <c r="F130" s="151">
        <v>0</v>
      </c>
      <c r="G130" s="151">
        <v>0</v>
      </c>
      <c r="H130" s="151">
        <v>0</v>
      </c>
      <c r="I130" s="151">
        <v>0</v>
      </c>
      <c r="J130" s="151">
        <v>0</v>
      </c>
      <c r="K130" s="151">
        <v>0</v>
      </c>
      <c r="L130" s="151">
        <v>0</v>
      </c>
      <c r="M130" s="151">
        <v>0</v>
      </c>
      <c r="N130" s="151">
        <v>0</v>
      </c>
      <c r="O130" s="151">
        <v>0</v>
      </c>
      <c r="P130" s="151">
        <v>0</v>
      </c>
      <c r="Q130" s="151">
        <v>0</v>
      </c>
    </row>
    <row r="131" spans="1:17" x14ac:dyDescent="0.25">
      <c r="A131" s="156" t="s">
        <v>181</v>
      </c>
      <c r="B131" s="204">
        <v>13.165545029332048</v>
      </c>
      <c r="C131" s="204">
        <v>14.505501804046313</v>
      </c>
      <c r="D131" s="204">
        <v>16.325375015197888</v>
      </c>
      <c r="E131" s="204">
        <v>16.307903076796233</v>
      </c>
      <c r="F131" s="204">
        <v>15.255493087191685</v>
      </c>
      <c r="G131" s="204">
        <v>18.021488671577799</v>
      </c>
      <c r="H131" s="204">
        <v>17.414275477440846</v>
      </c>
      <c r="I131" s="204">
        <v>15.399420861452151</v>
      </c>
      <c r="J131" s="204">
        <v>13.641540315250975</v>
      </c>
      <c r="K131" s="204">
        <v>20.411868359802391</v>
      </c>
      <c r="L131" s="204">
        <v>12.114379679712055</v>
      </c>
      <c r="M131" s="204">
        <v>9.1256364285392397</v>
      </c>
      <c r="N131" s="204">
        <v>11.911631913241891</v>
      </c>
      <c r="O131" s="204">
        <v>12.87791408645365</v>
      </c>
      <c r="P131" s="204">
        <v>10.526403494973771</v>
      </c>
      <c r="Q131" s="204">
        <v>9.1541175286638694</v>
      </c>
    </row>
    <row r="132" spans="1:17" x14ac:dyDescent="0.25">
      <c r="A132" s="152" t="s">
        <v>190</v>
      </c>
      <c r="B132" s="151">
        <v>13.165545029332048</v>
      </c>
      <c r="C132" s="151">
        <v>14.505501804046313</v>
      </c>
      <c r="D132" s="151">
        <v>16.325375015197888</v>
      </c>
      <c r="E132" s="151">
        <v>16.307903076796233</v>
      </c>
      <c r="F132" s="151">
        <v>15.255493087191685</v>
      </c>
      <c r="G132" s="151">
        <v>18.021488671577799</v>
      </c>
      <c r="H132" s="151">
        <v>17.414275477440846</v>
      </c>
      <c r="I132" s="151">
        <v>15.399420861452151</v>
      </c>
      <c r="J132" s="151">
        <v>13.641540315250975</v>
      </c>
      <c r="K132" s="151">
        <v>20.411868359802391</v>
      </c>
      <c r="L132" s="151">
        <v>12.114379679712055</v>
      </c>
      <c r="M132" s="151">
        <v>9.1256364285392397</v>
      </c>
      <c r="N132" s="151">
        <v>11.911631913241891</v>
      </c>
      <c r="O132" s="151">
        <v>12.87791408645365</v>
      </c>
      <c r="P132" s="151">
        <v>10.526403494973771</v>
      </c>
      <c r="Q132" s="151">
        <v>9.1541175286638694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1.7628887079650679</v>
      </c>
      <c r="C134" s="208">
        <v>0</v>
      </c>
      <c r="D134" s="208">
        <v>0.58050644528061812</v>
      </c>
      <c r="E134" s="208">
        <v>0</v>
      </c>
      <c r="F134" s="208">
        <v>0</v>
      </c>
      <c r="G134" s="208">
        <v>0</v>
      </c>
      <c r="H134" s="208">
        <v>0</v>
      </c>
      <c r="I134" s="208">
        <v>0</v>
      </c>
      <c r="J134" s="208">
        <v>0</v>
      </c>
      <c r="K134" s="208">
        <v>3.9889479146934383</v>
      </c>
      <c r="L134" s="208">
        <v>4.1417916117392304</v>
      </c>
      <c r="M134" s="208">
        <v>4.3559465884656525</v>
      </c>
      <c r="N134" s="208">
        <v>5.309812976739539</v>
      </c>
      <c r="O134" s="208">
        <v>6.4264759358322427</v>
      </c>
      <c r="P134" s="208">
        <v>6.7996231571650547</v>
      </c>
      <c r="Q134" s="208">
        <v>7.4061215472684729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0</v>
      </c>
      <c r="G135" s="208">
        <v>0</v>
      </c>
      <c r="H135" s="208">
        <v>0</v>
      </c>
      <c r="I135" s="208">
        <v>0</v>
      </c>
      <c r="J135" s="208">
        <v>0</v>
      </c>
      <c r="K135" s="208">
        <v>0</v>
      </c>
      <c r="L135" s="208">
        <v>0</v>
      </c>
      <c r="M135" s="208">
        <v>0</v>
      </c>
      <c r="N135" s="208">
        <v>0</v>
      </c>
      <c r="O135" s="208">
        <v>0</v>
      </c>
      <c r="P135" s="208">
        <v>0</v>
      </c>
      <c r="Q135" s="208">
        <v>0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11.40265632136698</v>
      </c>
      <c r="C137" s="208">
        <v>14.505501804046313</v>
      </c>
      <c r="D137" s="208">
        <v>15.744868569917269</v>
      </c>
      <c r="E137" s="208">
        <v>16.307903076796233</v>
      </c>
      <c r="F137" s="208">
        <v>15.255493087191685</v>
      </c>
      <c r="G137" s="208">
        <v>18.021488671577799</v>
      </c>
      <c r="H137" s="208">
        <v>17.414275477440846</v>
      </c>
      <c r="I137" s="208">
        <v>15.399420861452151</v>
      </c>
      <c r="J137" s="208">
        <v>13.641540315250975</v>
      </c>
      <c r="K137" s="208">
        <v>16.422920445108954</v>
      </c>
      <c r="L137" s="208">
        <v>7.9725880679728247</v>
      </c>
      <c r="M137" s="208">
        <v>4.7696898400735872</v>
      </c>
      <c r="N137" s="208">
        <v>6.601818936502351</v>
      </c>
      <c r="O137" s="208">
        <v>6.4514381506214065</v>
      </c>
      <c r="P137" s="208">
        <v>3.7267803378087163</v>
      </c>
      <c r="Q137" s="208">
        <v>1.7479959813953969</v>
      </c>
    </row>
    <row r="138" spans="1:17" x14ac:dyDescent="0.25">
      <c r="A138" s="152" t="s">
        <v>189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6" t="s">
        <v>180</v>
      </c>
      <c r="B139" s="155">
        <v>9.2553852834599084</v>
      </c>
      <c r="C139" s="155">
        <v>10.253720805379386</v>
      </c>
      <c r="D139" s="155">
        <v>11.559498457972785</v>
      </c>
      <c r="E139" s="155">
        <v>11.761701417293747</v>
      </c>
      <c r="F139" s="155">
        <v>11.109993057294474</v>
      </c>
      <c r="G139" s="155">
        <v>12.916766204394669</v>
      </c>
      <c r="H139" s="155">
        <v>11.754828959736409</v>
      </c>
      <c r="I139" s="155">
        <v>11.178427377932154</v>
      </c>
      <c r="J139" s="155">
        <v>10.205504753515527</v>
      </c>
      <c r="K139" s="155">
        <v>12.446894786774727</v>
      </c>
      <c r="L139" s="155">
        <v>9.9900639773899531</v>
      </c>
      <c r="M139" s="155">
        <v>7.6385440669443314</v>
      </c>
      <c r="N139" s="155">
        <v>9.0676158929016957</v>
      </c>
      <c r="O139" s="155">
        <v>10.291314220639229</v>
      </c>
      <c r="P139" s="155">
        <v>8.7620611281609477</v>
      </c>
      <c r="Q139" s="155">
        <v>7.5614269457759278</v>
      </c>
    </row>
    <row r="140" spans="1:17" x14ac:dyDescent="0.25">
      <c r="A140" s="152" t="s">
        <v>193</v>
      </c>
      <c r="B140" s="151">
        <v>4.9315611737077791</v>
      </c>
      <c r="C140" s="151">
        <v>5.5154113893125913</v>
      </c>
      <c r="D140" s="151">
        <v>6.1828936568480595</v>
      </c>
      <c r="E140" s="151">
        <v>6.2007364916171079</v>
      </c>
      <c r="F140" s="151">
        <v>5.8005797703051911</v>
      </c>
      <c r="G140" s="151">
        <v>6.85229130397002</v>
      </c>
      <c r="H140" s="151">
        <v>6.6214112825874016</v>
      </c>
      <c r="I140" s="151">
        <v>5.8553052735051674</v>
      </c>
      <c r="J140" s="151">
        <v>5.1869082392940271</v>
      </c>
      <c r="K140" s="151">
        <v>7.5864974315568467</v>
      </c>
      <c r="L140" s="151">
        <v>4.4262237712528849</v>
      </c>
      <c r="M140" s="151">
        <v>3.2843126650579659</v>
      </c>
      <c r="N140" s="151">
        <v>4.3012226925131447</v>
      </c>
      <c r="O140" s="151">
        <v>4.6126218583400975</v>
      </c>
      <c r="P140" s="151">
        <v>3.703205414133798</v>
      </c>
      <c r="Q140" s="151">
        <v>3.1581704499148588</v>
      </c>
    </row>
    <row r="141" spans="1:17" x14ac:dyDescent="0.25">
      <c r="A141" s="152" t="s">
        <v>187</v>
      </c>
      <c r="B141" s="151">
        <v>4.3238241097521302</v>
      </c>
      <c r="C141" s="151">
        <v>4.7383094160667945</v>
      </c>
      <c r="D141" s="151">
        <v>5.3766048011247252</v>
      </c>
      <c r="E141" s="151">
        <v>5.5609649256766378</v>
      </c>
      <c r="F141" s="151">
        <v>5.3094132869892832</v>
      </c>
      <c r="G141" s="151">
        <v>6.0644749004246483</v>
      </c>
      <c r="H141" s="151">
        <v>5.1334176771490077</v>
      </c>
      <c r="I141" s="151">
        <v>5.3231221044269867</v>
      </c>
      <c r="J141" s="151">
        <v>5.0185965142215005</v>
      </c>
      <c r="K141" s="151">
        <v>4.8603973552178816</v>
      </c>
      <c r="L141" s="151">
        <v>5.5638402061370682</v>
      </c>
      <c r="M141" s="151">
        <v>4.3542314018863655</v>
      </c>
      <c r="N141" s="151">
        <v>4.7663932003885519</v>
      </c>
      <c r="O141" s="151">
        <v>5.6786923622991328</v>
      </c>
      <c r="P141" s="151">
        <v>5.0588557140271497</v>
      </c>
      <c r="Q141" s="151">
        <v>4.4032564958610694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4.8755039271351525E-2</v>
      </c>
      <c r="C145" s="87">
        <v>5.8699605983442545E-2</v>
      </c>
      <c r="D145" s="87">
        <v>4.869867529102237E-2</v>
      </c>
      <c r="E145" s="87">
        <v>3.2387437475957341E-2</v>
      </c>
      <c r="F145" s="87">
        <v>5.9988464063281621E-2</v>
      </c>
      <c r="G145" s="87">
        <v>0.10672605095954286</v>
      </c>
      <c r="H145" s="87">
        <v>6.543977762265081E-2</v>
      </c>
      <c r="I145" s="87">
        <v>5.1910639135507357E-2</v>
      </c>
      <c r="J145" s="87">
        <v>2.7994071972622547E-2</v>
      </c>
      <c r="K145" s="87">
        <v>3.2724786796445311E-2</v>
      </c>
      <c r="L145" s="87">
        <v>4.5897693720554966E-2</v>
      </c>
      <c r="M145" s="87">
        <v>3.826247972811727E-2</v>
      </c>
      <c r="N145" s="87">
        <v>9.5056574814195008E-2</v>
      </c>
      <c r="O145" s="87">
        <v>0.11961885643605076</v>
      </c>
      <c r="P145" s="87">
        <v>0.11678023897618815</v>
      </c>
      <c r="Q145" s="87">
        <v>0.10967705101309713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4.2750690704807788</v>
      </c>
      <c r="C148" s="87">
        <v>4.6796098100833516</v>
      </c>
      <c r="D148" s="87">
        <v>5.327906125833703</v>
      </c>
      <c r="E148" s="87">
        <v>5.5285774882006802</v>
      </c>
      <c r="F148" s="87">
        <v>5.2494248229260014</v>
      </c>
      <c r="G148" s="87">
        <v>5.9577488494651059</v>
      </c>
      <c r="H148" s="87">
        <v>5.0679778995263565</v>
      </c>
      <c r="I148" s="87">
        <v>5.2712114652914792</v>
      </c>
      <c r="J148" s="87">
        <v>4.9906024422488784</v>
      </c>
      <c r="K148" s="87">
        <v>4.8276725684214359</v>
      </c>
      <c r="L148" s="87">
        <v>5.5179425124165133</v>
      </c>
      <c r="M148" s="87">
        <v>4.3159689221582482</v>
      </c>
      <c r="N148" s="87">
        <v>4.6713366255743569</v>
      </c>
      <c r="O148" s="87">
        <v>5.5590735058630818</v>
      </c>
      <c r="P148" s="87">
        <v>4.9420754750509612</v>
      </c>
      <c r="Q148" s="87">
        <v>4.293579444847972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</v>
      </c>
      <c r="C152" s="151">
        <v>0</v>
      </c>
      <c r="D152" s="151">
        <v>0</v>
      </c>
      <c r="E152" s="151">
        <v>0</v>
      </c>
      <c r="F152" s="151">
        <v>0</v>
      </c>
      <c r="G152" s="151">
        <v>0</v>
      </c>
      <c r="H152" s="151">
        <v>0</v>
      </c>
      <c r="I152" s="151">
        <v>0</v>
      </c>
      <c r="J152" s="151">
        <v>0</v>
      </c>
      <c r="K152" s="151">
        <v>0</v>
      </c>
      <c r="L152" s="151">
        <v>0</v>
      </c>
      <c r="M152" s="151">
        <v>0</v>
      </c>
      <c r="N152" s="151">
        <v>0</v>
      </c>
      <c r="O152" s="151">
        <v>0</v>
      </c>
      <c r="P152" s="151">
        <v>0</v>
      </c>
      <c r="Q152" s="151">
        <v>0</v>
      </c>
    </row>
    <row r="153" spans="1:17" x14ac:dyDescent="0.25">
      <c r="A153" s="243" t="s">
        <v>179</v>
      </c>
      <c r="B153" s="242">
        <v>0</v>
      </c>
      <c r="C153" s="242">
        <v>0</v>
      </c>
      <c r="D153" s="242">
        <v>0</v>
      </c>
      <c r="E153" s="242">
        <v>0</v>
      </c>
      <c r="F153" s="242">
        <v>0</v>
      </c>
      <c r="G153" s="242">
        <v>0</v>
      </c>
      <c r="H153" s="242">
        <v>0</v>
      </c>
      <c r="I153" s="242">
        <v>0</v>
      </c>
      <c r="J153" s="242">
        <v>0</v>
      </c>
      <c r="K153" s="242">
        <v>0</v>
      </c>
      <c r="L153" s="242">
        <v>0</v>
      </c>
      <c r="M153" s="242">
        <v>0</v>
      </c>
      <c r="N153" s="242">
        <v>0</v>
      </c>
      <c r="O153" s="242">
        <v>0</v>
      </c>
      <c r="P153" s="242">
        <v>0</v>
      </c>
      <c r="Q153" s="242">
        <v>0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98" t="s">
        <v>134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SUM(B$158:B$164,B$166:B$167,B$169:B$172,B173)</f>
        <v>1</v>
      </c>
      <c r="C157" s="77">
        <f t="shared" si="0"/>
        <v>0.99999999999999989</v>
      </c>
      <c r="D157" s="77">
        <f t="shared" si="0"/>
        <v>1</v>
      </c>
      <c r="E157" s="77">
        <f t="shared" si="0"/>
        <v>1</v>
      </c>
      <c r="F157" s="77">
        <f t="shared" si="0"/>
        <v>1</v>
      </c>
      <c r="G157" s="77">
        <f t="shared" si="0"/>
        <v>1</v>
      </c>
      <c r="H157" s="77">
        <f t="shared" si="0"/>
        <v>1</v>
      </c>
      <c r="I157" s="77">
        <f t="shared" si="0"/>
        <v>1</v>
      </c>
      <c r="J157" s="77">
        <f t="shared" si="0"/>
        <v>1</v>
      </c>
      <c r="K157" s="77">
        <f t="shared" si="0"/>
        <v>1</v>
      </c>
      <c r="L157" s="77">
        <f t="shared" si="0"/>
        <v>1</v>
      </c>
      <c r="M157" s="77">
        <f t="shared" si="0"/>
        <v>1</v>
      </c>
      <c r="N157" s="77">
        <f t="shared" si="0"/>
        <v>1</v>
      </c>
      <c r="O157" s="77">
        <f t="shared" si="0"/>
        <v>0.99999999999999978</v>
      </c>
      <c r="P157" s="77">
        <f t="shared" si="0"/>
        <v>1.0000000000000002</v>
      </c>
      <c r="Q157" s="77">
        <f t="shared" si="0"/>
        <v>1</v>
      </c>
    </row>
    <row r="158" spans="1:17" x14ac:dyDescent="0.25">
      <c r="A158" s="132" t="s">
        <v>83</v>
      </c>
      <c r="B158" s="240">
        <f t="shared" ref="B158:Q158" si="1">IF(B$6=0,0,B$6/B$5)</f>
        <v>0</v>
      </c>
      <c r="C158" s="240">
        <f t="shared" si="1"/>
        <v>0</v>
      </c>
      <c r="D158" s="240">
        <f t="shared" si="1"/>
        <v>0</v>
      </c>
      <c r="E158" s="240">
        <f t="shared" si="1"/>
        <v>0</v>
      </c>
      <c r="F158" s="240">
        <f t="shared" si="1"/>
        <v>0</v>
      </c>
      <c r="G158" s="240">
        <f t="shared" si="1"/>
        <v>0</v>
      </c>
      <c r="H158" s="240">
        <f t="shared" si="1"/>
        <v>0</v>
      </c>
      <c r="I158" s="240">
        <f t="shared" si="1"/>
        <v>0</v>
      </c>
      <c r="J158" s="240">
        <f t="shared" si="1"/>
        <v>0</v>
      </c>
      <c r="K158" s="240">
        <f t="shared" si="1"/>
        <v>0</v>
      </c>
      <c r="L158" s="240">
        <f t="shared" si="1"/>
        <v>0</v>
      </c>
      <c r="M158" s="240">
        <f t="shared" si="1"/>
        <v>0</v>
      </c>
      <c r="N158" s="240">
        <f t="shared" si="1"/>
        <v>0</v>
      </c>
      <c r="O158" s="240">
        <f t="shared" si="1"/>
        <v>0</v>
      </c>
      <c r="P158" s="240">
        <f t="shared" si="1"/>
        <v>0</v>
      </c>
      <c r="Q158" s="240">
        <f t="shared" si="1"/>
        <v>0</v>
      </c>
    </row>
    <row r="159" spans="1:17" x14ac:dyDescent="0.25">
      <c r="A159" s="76" t="s">
        <v>82</v>
      </c>
      <c r="B159" s="239">
        <f t="shared" ref="B159:Q159" si="2">IF(B$7=0,0,B$7/B$5)</f>
        <v>0</v>
      </c>
      <c r="C159" s="239">
        <f t="shared" si="2"/>
        <v>0</v>
      </c>
      <c r="D159" s="239">
        <f t="shared" si="2"/>
        <v>0</v>
      </c>
      <c r="E159" s="239">
        <f t="shared" si="2"/>
        <v>0</v>
      </c>
      <c r="F159" s="239">
        <f t="shared" si="2"/>
        <v>0</v>
      </c>
      <c r="G159" s="239">
        <f t="shared" si="2"/>
        <v>0</v>
      </c>
      <c r="H159" s="239">
        <f t="shared" si="2"/>
        <v>0</v>
      </c>
      <c r="I159" s="239">
        <f t="shared" si="2"/>
        <v>0</v>
      </c>
      <c r="J159" s="239">
        <f t="shared" si="2"/>
        <v>0</v>
      </c>
      <c r="K159" s="239">
        <f t="shared" si="2"/>
        <v>0</v>
      </c>
      <c r="L159" s="239">
        <f t="shared" si="2"/>
        <v>0</v>
      </c>
      <c r="M159" s="239">
        <f t="shared" si="2"/>
        <v>0</v>
      </c>
      <c r="N159" s="239">
        <f t="shared" si="2"/>
        <v>0</v>
      </c>
      <c r="O159" s="239">
        <f t="shared" si="2"/>
        <v>0</v>
      </c>
      <c r="P159" s="239">
        <f t="shared" si="2"/>
        <v>0</v>
      </c>
      <c r="Q159" s="239">
        <f t="shared" si="2"/>
        <v>0</v>
      </c>
    </row>
    <row r="160" spans="1:17" x14ac:dyDescent="0.25">
      <c r="A160" s="76" t="s">
        <v>81</v>
      </c>
      <c r="B160" s="239">
        <f t="shared" ref="B160:Q160" si="3">IF(B$8=0,0,B$8/B$5)</f>
        <v>0</v>
      </c>
      <c r="C160" s="239">
        <f t="shared" si="3"/>
        <v>0</v>
      </c>
      <c r="D160" s="239">
        <f t="shared" si="3"/>
        <v>0</v>
      </c>
      <c r="E160" s="239">
        <f t="shared" si="3"/>
        <v>0</v>
      </c>
      <c r="F160" s="239">
        <f t="shared" si="3"/>
        <v>0</v>
      </c>
      <c r="G160" s="239">
        <f t="shared" si="3"/>
        <v>0</v>
      </c>
      <c r="H160" s="239">
        <f t="shared" si="3"/>
        <v>0</v>
      </c>
      <c r="I160" s="239">
        <f t="shared" si="3"/>
        <v>0</v>
      </c>
      <c r="J160" s="239">
        <f t="shared" si="3"/>
        <v>0</v>
      </c>
      <c r="K160" s="239">
        <f t="shared" si="3"/>
        <v>0</v>
      </c>
      <c r="L160" s="239">
        <f t="shared" si="3"/>
        <v>0</v>
      </c>
      <c r="M160" s="239">
        <f t="shared" si="3"/>
        <v>0</v>
      </c>
      <c r="N160" s="239">
        <f t="shared" si="3"/>
        <v>0</v>
      </c>
      <c r="O160" s="239">
        <f t="shared" si="3"/>
        <v>0</v>
      </c>
      <c r="P160" s="239">
        <f t="shared" si="3"/>
        <v>0</v>
      </c>
      <c r="Q160" s="239">
        <f t="shared" si="3"/>
        <v>0</v>
      </c>
    </row>
    <row r="161" spans="1:17" x14ac:dyDescent="0.25">
      <c r="A161" s="76" t="s">
        <v>80</v>
      </c>
      <c r="B161" s="239">
        <f t="shared" ref="B161:Q161" si="4">IF(B$9=0,0,B$9/B$5)</f>
        <v>0</v>
      </c>
      <c r="C161" s="239">
        <f t="shared" si="4"/>
        <v>0</v>
      </c>
      <c r="D161" s="239">
        <f t="shared" si="4"/>
        <v>0</v>
      </c>
      <c r="E161" s="239">
        <f t="shared" si="4"/>
        <v>0</v>
      </c>
      <c r="F161" s="239">
        <f t="shared" si="4"/>
        <v>0</v>
      </c>
      <c r="G161" s="239">
        <f t="shared" si="4"/>
        <v>0</v>
      </c>
      <c r="H161" s="239">
        <f t="shared" si="4"/>
        <v>0</v>
      </c>
      <c r="I161" s="239">
        <f t="shared" si="4"/>
        <v>0</v>
      </c>
      <c r="J161" s="239">
        <f t="shared" si="4"/>
        <v>0</v>
      </c>
      <c r="K161" s="239">
        <f t="shared" si="4"/>
        <v>0</v>
      </c>
      <c r="L161" s="239">
        <f t="shared" si="4"/>
        <v>0</v>
      </c>
      <c r="M161" s="239">
        <f t="shared" si="4"/>
        <v>0</v>
      </c>
      <c r="N161" s="239">
        <f t="shared" si="4"/>
        <v>0</v>
      </c>
      <c r="O161" s="239">
        <f t="shared" si="4"/>
        <v>0</v>
      </c>
      <c r="P161" s="239">
        <f t="shared" si="4"/>
        <v>0</v>
      </c>
      <c r="Q161" s="239">
        <f t="shared" si="4"/>
        <v>0</v>
      </c>
    </row>
    <row r="162" spans="1:17" x14ac:dyDescent="0.25">
      <c r="A162" s="129" t="s">
        <v>79</v>
      </c>
      <c r="B162" s="238">
        <f t="shared" ref="B162:Q162" si="5">IF(B$10=0,0,B$10/B$5)</f>
        <v>6.6090200955721476E-3</v>
      </c>
      <c r="C162" s="238">
        <f t="shared" si="5"/>
        <v>7.1508115750248047E-3</v>
      </c>
      <c r="D162" s="238">
        <f t="shared" si="5"/>
        <v>7.3710877248235832E-3</v>
      </c>
      <c r="E162" s="238">
        <f t="shared" si="5"/>
        <v>6.6930357190889923E-3</v>
      </c>
      <c r="F162" s="238">
        <f t="shared" si="5"/>
        <v>7.0064012626401533E-3</v>
      </c>
      <c r="G162" s="238">
        <f t="shared" si="5"/>
        <v>7.7163938284628836E-3</v>
      </c>
      <c r="H162" s="238">
        <f t="shared" si="5"/>
        <v>8.8207389748593407E-3</v>
      </c>
      <c r="I162" s="238">
        <f t="shared" si="5"/>
        <v>9.2014285964092946E-3</v>
      </c>
      <c r="J162" s="238">
        <f t="shared" si="5"/>
        <v>8.9512843496467754E-3</v>
      </c>
      <c r="K162" s="238">
        <f t="shared" si="5"/>
        <v>8.9682280291240053E-3</v>
      </c>
      <c r="L162" s="238">
        <f t="shared" si="5"/>
        <v>8.7000424012167836E-3</v>
      </c>
      <c r="M162" s="238">
        <f t="shared" si="5"/>
        <v>8.1462516311560876E-3</v>
      </c>
      <c r="N162" s="238">
        <f t="shared" si="5"/>
        <v>9.231305260634386E-3</v>
      </c>
      <c r="O162" s="238">
        <f t="shared" si="5"/>
        <v>8.9241466369825839E-3</v>
      </c>
      <c r="P162" s="238">
        <f t="shared" si="5"/>
        <v>8.430953850936368E-3</v>
      </c>
      <c r="Q162" s="238">
        <f t="shared" si="5"/>
        <v>8.0260918870556815E-3</v>
      </c>
    </row>
    <row r="163" spans="1:17" x14ac:dyDescent="0.25">
      <c r="A163" s="232" t="s">
        <v>185</v>
      </c>
      <c r="B163" s="241">
        <f t="shared" ref="B163:Q163" si="6">IF(B$15=0,0,B$15/B$5)</f>
        <v>0</v>
      </c>
      <c r="C163" s="241">
        <f t="shared" si="6"/>
        <v>0</v>
      </c>
      <c r="D163" s="241">
        <f t="shared" si="6"/>
        <v>0</v>
      </c>
      <c r="E163" s="241">
        <f t="shared" si="6"/>
        <v>0</v>
      </c>
      <c r="F163" s="241">
        <f t="shared" si="6"/>
        <v>0</v>
      </c>
      <c r="G163" s="241">
        <f t="shared" si="6"/>
        <v>0</v>
      </c>
      <c r="H163" s="241">
        <f t="shared" si="6"/>
        <v>0</v>
      </c>
      <c r="I163" s="241">
        <f t="shared" si="6"/>
        <v>0</v>
      </c>
      <c r="J163" s="241">
        <f t="shared" si="6"/>
        <v>0</v>
      </c>
      <c r="K163" s="241">
        <f t="shared" si="6"/>
        <v>0</v>
      </c>
      <c r="L163" s="241">
        <f t="shared" si="6"/>
        <v>0</v>
      </c>
      <c r="M163" s="241">
        <f t="shared" si="6"/>
        <v>0</v>
      </c>
      <c r="N163" s="241">
        <f t="shared" si="6"/>
        <v>0</v>
      </c>
      <c r="O163" s="241">
        <f t="shared" si="6"/>
        <v>0</v>
      </c>
      <c r="P163" s="241">
        <f t="shared" si="6"/>
        <v>0</v>
      </c>
      <c r="Q163" s="241">
        <f t="shared" si="6"/>
        <v>0</v>
      </c>
    </row>
    <row r="164" spans="1:17" x14ac:dyDescent="0.25">
      <c r="A164" s="127" t="s">
        <v>184</v>
      </c>
      <c r="B164" s="237">
        <f t="shared" ref="B164:Q164" si="7">IF(B$24=0,0,B$24/B$5)</f>
        <v>0.21172375573695287</v>
      </c>
      <c r="C164" s="237">
        <f t="shared" si="7"/>
        <v>0.22374791742527547</v>
      </c>
      <c r="D164" s="237">
        <f t="shared" si="7"/>
        <v>0.24459853765833797</v>
      </c>
      <c r="E164" s="237">
        <f t="shared" si="7"/>
        <v>0.23779545437836963</v>
      </c>
      <c r="F164" s="237">
        <f t="shared" si="7"/>
        <v>0.22710021159794938</v>
      </c>
      <c r="G164" s="237">
        <f t="shared" si="7"/>
        <v>0.22816897454831009</v>
      </c>
      <c r="H164" s="237">
        <f t="shared" si="7"/>
        <v>0.2560650727404204</v>
      </c>
      <c r="I164" s="237">
        <f t="shared" si="7"/>
        <v>0.30008154041211815</v>
      </c>
      <c r="J164" s="237">
        <f t="shared" si="7"/>
        <v>0.30018681155471455</v>
      </c>
      <c r="K164" s="237">
        <f t="shared" si="7"/>
        <v>0.24662878722267206</v>
      </c>
      <c r="L164" s="237">
        <f t="shared" si="7"/>
        <v>0.22480011144244005</v>
      </c>
      <c r="M164" s="237">
        <f t="shared" si="7"/>
        <v>0.2224464663953182</v>
      </c>
      <c r="N164" s="237">
        <f t="shared" si="7"/>
        <v>0.23314445963648883</v>
      </c>
      <c r="O164" s="237">
        <f t="shared" si="7"/>
        <v>0.24040361466950999</v>
      </c>
      <c r="P164" s="237">
        <f t="shared" si="7"/>
        <v>0.23257988720298423</v>
      </c>
      <c r="Q164" s="237">
        <f t="shared" si="7"/>
        <v>0.23244395950736046</v>
      </c>
    </row>
    <row r="165" spans="1:17" x14ac:dyDescent="0.25">
      <c r="A165" s="127" t="s">
        <v>181</v>
      </c>
      <c r="B165" s="237">
        <f t="shared" ref="B165:Q165" si="8">IF(B$35=0,0,B$35/B$5)</f>
        <v>4.342800408254413E-2</v>
      </c>
      <c r="C165" s="237">
        <f t="shared" si="8"/>
        <v>4.5202319211894541E-2</v>
      </c>
      <c r="D165" s="237">
        <f t="shared" si="8"/>
        <v>4.9705345741580635E-2</v>
      </c>
      <c r="E165" s="237">
        <f t="shared" si="8"/>
        <v>4.6421080151987433E-2</v>
      </c>
      <c r="F165" s="237">
        <f t="shared" si="8"/>
        <v>4.3341414539970237E-2</v>
      </c>
      <c r="G165" s="237">
        <f t="shared" si="8"/>
        <v>4.4238022365535395E-2</v>
      </c>
      <c r="H165" s="237">
        <f t="shared" si="8"/>
        <v>6.2456063617103069E-2</v>
      </c>
      <c r="I165" s="237">
        <f t="shared" si="8"/>
        <v>6.0717153635304631E-2</v>
      </c>
      <c r="J165" s="237">
        <f t="shared" si="8"/>
        <v>5.954081150781744E-2</v>
      </c>
      <c r="K165" s="237">
        <f t="shared" si="8"/>
        <v>8.7753232530108305E-2</v>
      </c>
      <c r="L165" s="237">
        <f t="shared" si="8"/>
        <v>4.6254538896372641E-2</v>
      </c>
      <c r="M165" s="237">
        <f t="shared" si="8"/>
        <v>4.230456947770983E-2</v>
      </c>
      <c r="N165" s="237">
        <f t="shared" si="8"/>
        <v>5.1750681674634952E-2</v>
      </c>
      <c r="O165" s="237">
        <f t="shared" si="8"/>
        <v>4.6087337934695972E-2</v>
      </c>
      <c r="P165" s="237">
        <f t="shared" si="8"/>
        <v>4.0738305317573061E-2</v>
      </c>
      <c r="Q165" s="237">
        <f t="shared" si="8"/>
        <v>3.9616514909604786E-2</v>
      </c>
    </row>
    <row r="166" spans="1:17" x14ac:dyDescent="0.25">
      <c r="A166" s="142" t="s">
        <v>190</v>
      </c>
      <c r="B166" s="235">
        <f t="shared" ref="B166:Q166" si="9">IF(B$36=0,0,B$36/B$5)</f>
        <v>4.342800408254413E-2</v>
      </c>
      <c r="C166" s="235">
        <f t="shared" si="9"/>
        <v>4.5202319211894541E-2</v>
      </c>
      <c r="D166" s="235">
        <f t="shared" si="9"/>
        <v>4.9705345741580635E-2</v>
      </c>
      <c r="E166" s="235">
        <f t="shared" si="9"/>
        <v>4.6421080151987433E-2</v>
      </c>
      <c r="F166" s="235">
        <f t="shared" si="9"/>
        <v>4.3341414539970237E-2</v>
      </c>
      <c r="G166" s="235">
        <f t="shared" si="9"/>
        <v>4.4238022365535395E-2</v>
      </c>
      <c r="H166" s="235">
        <f t="shared" si="9"/>
        <v>6.2456063617103069E-2</v>
      </c>
      <c r="I166" s="235">
        <f t="shared" si="9"/>
        <v>6.0717153635304631E-2</v>
      </c>
      <c r="J166" s="235">
        <f t="shared" si="9"/>
        <v>5.954081150781744E-2</v>
      </c>
      <c r="K166" s="235">
        <f t="shared" si="9"/>
        <v>8.7753232530108305E-2</v>
      </c>
      <c r="L166" s="235">
        <f t="shared" si="9"/>
        <v>4.6254538896372641E-2</v>
      </c>
      <c r="M166" s="235">
        <f t="shared" si="9"/>
        <v>4.230456947770983E-2</v>
      </c>
      <c r="N166" s="235">
        <f t="shared" si="9"/>
        <v>5.1750681674634952E-2</v>
      </c>
      <c r="O166" s="235">
        <f t="shared" si="9"/>
        <v>4.6087337934695972E-2</v>
      </c>
      <c r="P166" s="235">
        <f t="shared" si="9"/>
        <v>4.0738305317573061E-2</v>
      </c>
      <c r="Q166" s="235">
        <f t="shared" si="9"/>
        <v>3.9616514909604786E-2</v>
      </c>
    </row>
    <row r="167" spans="1:17" x14ac:dyDescent="0.25">
      <c r="A167" s="142" t="s">
        <v>189</v>
      </c>
      <c r="B167" s="235">
        <f t="shared" ref="B167:Q167" si="10">IF(B$42=0,0,B$42/B$5)</f>
        <v>0</v>
      </c>
      <c r="C167" s="235">
        <f t="shared" si="10"/>
        <v>0</v>
      </c>
      <c r="D167" s="235">
        <f t="shared" si="10"/>
        <v>0</v>
      </c>
      <c r="E167" s="235">
        <f t="shared" si="10"/>
        <v>0</v>
      </c>
      <c r="F167" s="235">
        <f t="shared" si="10"/>
        <v>0</v>
      </c>
      <c r="G167" s="235">
        <f t="shared" si="10"/>
        <v>0</v>
      </c>
      <c r="H167" s="235">
        <f t="shared" si="10"/>
        <v>0</v>
      </c>
      <c r="I167" s="235">
        <f t="shared" si="10"/>
        <v>0</v>
      </c>
      <c r="J167" s="235">
        <f t="shared" si="10"/>
        <v>0</v>
      </c>
      <c r="K167" s="235">
        <f t="shared" si="10"/>
        <v>0</v>
      </c>
      <c r="L167" s="235">
        <f t="shared" si="10"/>
        <v>0</v>
      </c>
      <c r="M167" s="235">
        <f t="shared" si="10"/>
        <v>0</v>
      </c>
      <c r="N167" s="235">
        <f t="shared" si="10"/>
        <v>0</v>
      </c>
      <c r="O167" s="235">
        <f t="shared" si="10"/>
        <v>0</v>
      </c>
      <c r="P167" s="235">
        <f t="shared" si="10"/>
        <v>0</v>
      </c>
      <c r="Q167" s="235">
        <f t="shared" si="10"/>
        <v>0</v>
      </c>
    </row>
    <row r="168" spans="1:17" x14ac:dyDescent="0.25">
      <c r="A168" s="127" t="s">
        <v>180</v>
      </c>
      <c r="B168" s="236">
        <f t="shared" ref="B168:Q168" si="11">IF(B$43=0,0,B$43/B$5)</f>
        <v>1.9023932996559294E-2</v>
      </c>
      <c r="C168" s="236">
        <f t="shared" si="11"/>
        <v>2.0101607697757502E-2</v>
      </c>
      <c r="D168" s="236">
        <f t="shared" si="11"/>
        <v>2.1999888259268973E-2</v>
      </c>
      <c r="E168" s="236">
        <f t="shared" si="11"/>
        <v>2.0935040413349169E-2</v>
      </c>
      <c r="F168" s="236">
        <f t="shared" si="11"/>
        <v>1.9730916890880121E-2</v>
      </c>
      <c r="G168" s="236">
        <f t="shared" si="11"/>
        <v>2.0007118363756737E-2</v>
      </c>
      <c r="H168" s="236">
        <f t="shared" si="11"/>
        <v>2.5843944618617439E-2</v>
      </c>
      <c r="I168" s="236">
        <f t="shared" si="11"/>
        <v>2.6984243741978477E-2</v>
      </c>
      <c r="J168" s="236">
        <f t="shared" si="11"/>
        <v>2.6676687102722082E-2</v>
      </c>
      <c r="K168" s="236">
        <f t="shared" si="11"/>
        <v>3.1674292576118708E-2</v>
      </c>
      <c r="L168" s="236">
        <f t="shared" si="11"/>
        <v>1.993990298081549E-2</v>
      </c>
      <c r="M168" s="236">
        <f t="shared" si="11"/>
        <v>1.868850321124477E-2</v>
      </c>
      <c r="N168" s="236">
        <f t="shared" si="11"/>
        <v>2.148731773370299E-2</v>
      </c>
      <c r="O168" s="236">
        <f t="shared" si="11"/>
        <v>2.0234128864015218E-2</v>
      </c>
      <c r="P168" s="236">
        <f t="shared" si="11"/>
        <v>1.8434891858692619E-2</v>
      </c>
      <c r="Q168" s="236">
        <f t="shared" si="11"/>
        <v>1.7967617054250526E-2</v>
      </c>
    </row>
    <row r="169" spans="1:17" x14ac:dyDescent="0.25">
      <c r="A169" s="142" t="s">
        <v>188</v>
      </c>
      <c r="B169" s="235">
        <f t="shared" ref="B169:Q169" si="12">IF(B$44=0,0,B$44/B$5)</f>
        <v>1.1324887333397364E-2</v>
      </c>
      <c r="C169" s="235">
        <f t="shared" si="12"/>
        <v>1.1965319791383848E-2</v>
      </c>
      <c r="D169" s="235">
        <f t="shared" si="12"/>
        <v>1.3105395980783949E-2</v>
      </c>
      <c r="E169" s="235">
        <f t="shared" si="12"/>
        <v>1.2287932981408435E-2</v>
      </c>
      <c r="F169" s="235">
        <f t="shared" si="12"/>
        <v>1.1472727378227411E-2</v>
      </c>
      <c r="G169" s="235">
        <f t="shared" si="12"/>
        <v>1.1710064743818192E-2</v>
      </c>
      <c r="H169" s="235">
        <f t="shared" si="12"/>
        <v>1.6532487428056689E-2</v>
      </c>
      <c r="I169" s="235">
        <f t="shared" si="12"/>
        <v>1.6072187726992399E-2</v>
      </c>
      <c r="J169" s="235">
        <f t="shared" si="12"/>
        <v>1.5760803046186989E-2</v>
      </c>
      <c r="K169" s="235">
        <f t="shared" si="12"/>
        <v>2.2705973040748804E-2</v>
      </c>
      <c r="L169" s="235">
        <f t="shared" si="12"/>
        <v>1.1765353473817639E-2</v>
      </c>
      <c r="M169" s="235">
        <f t="shared" si="12"/>
        <v>1.059954079686959E-2</v>
      </c>
      <c r="N169" s="235">
        <f t="shared" si="12"/>
        <v>1.3009337383285207E-2</v>
      </c>
      <c r="O169" s="235">
        <f t="shared" si="12"/>
        <v>1.1492179239669383E-2</v>
      </c>
      <c r="P169" s="235">
        <f t="shared" si="12"/>
        <v>9.9774414149477186E-3</v>
      </c>
      <c r="Q169" s="235">
        <f t="shared" si="12"/>
        <v>9.5151094358010505E-3</v>
      </c>
    </row>
    <row r="170" spans="1:17" x14ac:dyDescent="0.25">
      <c r="A170" s="142" t="s">
        <v>187</v>
      </c>
      <c r="B170" s="235">
        <f t="shared" ref="B170:Q170" si="13">IF(B$45=0,0,B$45/B$5)</f>
        <v>7.699045663161928E-3</v>
      </c>
      <c r="C170" s="235">
        <f t="shared" si="13"/>
        <v>8.1362879063736557E-3</v>
      </c>
      <c r="D170" s="235">
        <f t="shared" si="13"/>
        <v>8.8944922784850253E-3</v>
      </c>
      <c r="E170" s="235">
        <f t="shared" si="13"/>
        <v>8.647107431940736E-3</v>
      </c>
      <c r="F170" s="235">
        <f t="shared" si="13"/>
        <v>8.2581895126527111E-3</v>
      </c>
      <c r="G170" s="235">
        <f t="shared" si="13"/>
        <v>8.2970536199385471E-3</v>
      </c>
      <c r="H170" s="235">
        <f t="shared" si="13"/>
        <v>9.3114571905607499E-3</v>
      </c>
      <c r="I170" s="235">
        <f t="shared" si="13"/>
        <v>1.0912056014986078E-2</v>
      </c>
      <c r="J170" s="235">
        <f t="shared" si="13"/>
        <v>1.0915884056535092E-2</v>
      </c>
      <c r="K170" s="235">
        <f t="shared" si="13"/>
        <v>8.9683195353699053E-3</v>
      </c>
      <c r="L170" s="235">
        <f t="shared" si="13"/>
        <v>8.1745495069978497E-3</v>
      </c>
      <c r="M170" s="235">
        <f t="shared" si="13"/>
        <v>8.0889624143751782E-3</v>
      </c>
      <c r="N170" s="235">
        <f t="shared" si="13"/>
        <v>8.4779803504177811E-3</v>
      </c>
      <c r="O170" s="235">
        <f t="shared" si="13"/>
        <v>8.7419496243458326E-3</v>
      </c>
      <c r="P170" s="235">
        <f t="shared" si="13"/>
        <v>8.4574504437448985E-3</v>
      </c>
      <c r="Q170" s="235">
        <f t="shared" si="13"/>
        <v>8.4525076184494754E-3</v>
      </c>
    </row>
    <row r="171" spans="1:17" x14ac:dyDescent="0.25">
      <c r="A171" s="142" t="s">
        <v>186</v>
      </c>
      <c r="B171" s="235">
        <f t="shared" ref="B171:Q171" si="14">IF(B$56=0,0,B$56/B$5)</f>
        <v>0</v>
      </c>
      <c r="C171" s="235">
        <f t="shared" si="14"/>
        <v>0</v>
      </c>
      <c r="D171" s="235">
        <f t="shared" si="14"/>
        <v>0</v>
      </c>
      <c r="E171" s="235">
        <f t="shared" si="14"/>
        <v>0</v>
      </c>
      <c r="F171" s="235">
        <f t="shared" si="14"/>
        <v>0</v>
      </c>
      <c r="G171" s="235">
        <f t="shared" si="14"/>
        <v>0</v>
      </c>
      <c r="H171" s="235">
        <f t="shared" si="14"/>
        <v>0</v>
      </c>
      <c r="I171" s="235">
        <f t="shared" si="14"/>
        <v>0</v>
      </c>
      <c r="J171" s="235">
        <f t="shared" si="14"/>
        <v>0</v>
      </c>
      <c r="K171" s="235">
        <f t="shared" si="14"/>
        <v>0</v>
      </c>
      <c r="L171" s="235">
        <f t="shared" si="14"/>
        <v>0</v>
      </c>
      <c r="M171" s="235">
        <f t="shared" si="14"/>
        <v>0</v>
      </c>
      <c r="N171" s="235">
        <f t="shared" si="14"/>
        <v>0</v>
      </c>
      <c r="O171" s="235">
        <f t="shared" si="14"/>
        <v>0</v>
      </c>
      <c r="P171" s="235">
        <f t="shared" si="14"/>
        <v>0</v>
      </c>
      <c r="Q171" s="235">
        <f t="shared" si="14"/>
        <v>0</v>
      </c>
    </row>
    <row r="172" spans="1:17" x14ac:dyDescent="0.25">
      <c r="A172" s="127" t="s">
        <v>179</v>
      </c>
      <c r="B172" s="236">
        <f t="shared" ref="B172:Q172" si="15">IF(B$57=0,0,B$57/B$5)</f>
        <v>0</v>
      </c>
      <c r="C172" s="236">
        <f t="shared" si="15"/>
        <v>0</v>
      </c>
      <c r="D172" s="236">
        <f t="shared" si="15"/>
        <v>0</v>
      </c>
      <c r="E172" s="236">
        <f t="shared" si="15"/>
        <v>0</v>
      </c>
      <c r="F172" s="236">
        <f t="shared" si="15"/>
        <v>0</v>
      </c>
      <c r="G172" s="236">
        <f t="shared" si="15"/>
        <v>0</v>
      </c>
      <c r="H172" s="236">
        <f t="shared" si="15"/>
        <v>0</v>
      </c>
      <c r="I172" s="236">
        <f t="shared" si="15"/>
        <v>0</v>
      </c>
      <c r="J172" s="236">
        <f t="shared" si="15"/>
        <v>0</v>
      </c>
      <c r="K172" s="236">
        <f t="shared" si="15"/>
        <v>0</v>
      </c>
      <c r="L172" s="236">
        <f t="shared" si="15"/>
        <v>0</v>
      </c>
      <c r="M172" s="236">
        <f t="shared" si="15"/>
        <v>0</v>
      </c>
      <c r="N172" s="236">
        <f t="shared" si="15"/>
        <v>0</v>
      </c>
      <c r="O172" s="236">
        <f t="shared" si="15"/>
        <v>0</v>
      </c>
      <c r="P172" s="236">
        <f t="shared" si="15"/>
        <v>0</v>
      </c>
      <c r="Q172" s="236">
        <f t="shared" si="15"/>
        <v>0</v>
      </c>
    </row>
    <row r="173" spans="1:17" x14ac:dyDescent="0.25">
      <c r="A173" s="177" t="s">
        <v>98</v>
      </c>
      <c r="B173" s="209">
        <f t="shared" ref="B173:Q173" si="16">IF(B$58=0,0,B$58/B$5)</f>
        <v>0.71921528708837157</v>
      </c>
      <c r="C173" s="209">
        <f t="shared" si="16"/>
        <v>0.70379734409004757</v>
      </c>
      <c r="D173" s="209">
        <f t="shared" si="16"/>
        <v>0.67632514061598881</v>
      </c>
      <c r="E173" s="209">
        <f t="shared" si="16"/>
        <v>0.68815538933720477</v>
      </c>
      <c r="F173" s="209">
        <f t="shared" si="16"/>
        <v>0.70282105570856013</v>
      </c>
      <c r="G173" s="209">
        <f t="shared" si="16"/>
        <v>0.69986949089393491</v>
      </c>
      <c r="H173" s="209">
        <f t="shared" si="16"/>
        <v>0.64681418004899982</v>
      </c>
      <c r="I173" s="209">
        <f t="shared" si="16"/>
        <v>0.60301563361418942</v>
      </c>
      <c r="J173" s="209">
        <f t="shared" si="16"/>
        <v>0.60464440548509912</v>
      </c>
      <c r="K173" s="209">
        <f t="shared" si="16"/>
        <v>0.62497545964197698</v>
      </c>
      <c r="L173" s="209">
        <f t="shared" si="16"/>
        <v>0.700305404279155</v>
      </c>
      <c r="M173" s="209">
        <f t="shared" si="16"/>
        <v>0.70841420928457122</v>
      </c>
      <c r="N173" s="209">
        <f t="shared" si="16"/>
        <v>0.68438623569453882</v>
      </c>
      <c r="O173" s="209">
        <f t="shared" si="16"/>
        <v>0.68435077189479609</v>
      </c>
      <c r="P173" s="209">
        <f t="shared" si="16"/>
        <v>0.69981596176981387</v>
      </c>
      <c r="Q173" s="209">
        <f t="shared" si="16"/>
        <v>0.7019458166417285</v>
      </c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7">SUM(B$176:B$180,B$182:B$183,B$185:B$186,B$188:B$191,B192)</f>
        <v>1.0000000000000002</v>
      </c>
      <c r="C175" s="77">
        <f t="shared" si="17"/>
        <v>1</v>
      </c>
      <c r="D175" s="77">
        <f t="shared" si="17"/>
        <v>1</v>
      </c>
      <c r="E175" s="77">
        <f t="shared" si="17"/>
        <v>0.99999999999999989</v>
      </c>
      <c r="F175" s="77">
        <f t="shared" si="17"/>
        <v>0.99999999999999978</v>
      </c>
      <c r="G175" s="77">
        <f t="shared" si="17"/>
        <v>1</v>
      </c>
      <c r="H175" s="77">
        <f t="shared" si="17"/>
        <v>0.99999999999999989</v>
      </c>
      <c r="I175" s="77">
        <f t="shared" si="17"/>
        <v>1</v>
      </c>
      <c r="J175" s="77">
        <f t="shared" si="17"/>
        <v>1</v>
      </c>
      <c r="K175" s="77">
        <f t="shared" si="17"/>
        <v>1</v>
      </c>
      <c r="L175" s="77">
        <f t="shared" si="17"/>
        <v>1.0000000000000002</v>
      </c>
      <c r="M175" s="77">
        <f t="shared" si="17"/>
        <v>1.0000000000000002</v>
      </c>
      <c r="N175" s="77">
        <f t="shared" si="17"/>
        <v>1</v>
      </c>
      <c r="O175" s="77">
        <f t="shared" si="17"/>
        <v>1.0000000000000002</v>
      </c>
      <c r="P175" s="77">
        <f t="shared" si="17"/>
        <v>0.99999999999999989</v>
      </c>
      <c r="Q175" s="77">
        <f t="shared" si="17"/>
        <v>1</v>
      </c>
    </row>
    <row r="176" spans="1:17" x14ac:dyDescent="0.25">
      <c r="A176" s="132" t="s">
        <v>83</v>
      </c>
      <c r="B176" s="240">
        <f t="shared" ref="B176:Q176" si="18">IF(B$61=0,0,B$61/B$60)</f>
        <v>0</v>
      </c>
      <c r="C176" s="240">
        <f t="shared" si="18"/>
        <v>0</v>
      </c>
      <c r="D176" s="240">
        <f t="shared" si="18"/>
        <v>0</v>
      </c>
      <c r="E176" s="240">
        <f t="shared" si="18"/>
        <v>0</v>
      </c>
      <c r="F176" s="240">
        <f t="shared" si="18"/>
        <v>0</v>
      </c>
      <c r="G176" s="240">
        <f t="shared" si="18"/>
        <v>0</v>
      </c>
      <c r="H176" s="240">
        <f t="shared" si="18"/>
        <v>0</v>
      </c>
      <c r="I176" s="240">
        <f t="shared" si="18"/>
        <v>0</v>
      </c>
      <c r="J176" s="240">
        <f t="shared" si="18"/>
        <v>0</v>
      </c>
      <c r="K176" s="240">
        <f t="shared" si="18"/>
        <v>0</v>
      </c>
      <c r="L176" s="240">
        <f t="shared" si="18"/>
        <v>0</v>
      </c>
      <c r="M176" s="240">
        <f t="shared" si="18"/>
        <v>0</v>
      </c>
      <c r="N176" s="240">
        <f t="shared" si="18"/>
        <v>0</v>
      </c>
      <c r="O176" s="240">
        <f t="shared" si="18"/>
        <v>0</v>
      </c>
      <c r="P176" s="240">
        <f t="shared" si="18"/>
        <v>0</v>
      </c>
      <c r="Q176" s="240">
        <f t="shared" si="18"/>
        <v>0</v>
      </c>
    </row>
    <row r="177" spans="1:17" x14ac:dyDescent="0.25">
      <c r="A177" s="76" t="s">
        <v>82</v>
      </c>
      <c r="B177" s="239">
        <f t="shared" ref="B177:Q177" si="19">IF(B$62=0,0,B$62/B$60)</f>
        <v>0</v>
      </c>
      <c r="C177" s="239">
        <f t="shared" si="19"/>
        <v>0</v>
      </c>
      <c r="D177" s="239">
        <f t="shared" si="19"/>
        <v>0</v>
      </c>
      <c r="E177" s="239">
        <f t="shared" si="19"/>
        <v>0</v>
      </c>
      <c r="F177" s="239">
        <f t="shared" si="19"/>
        <v>0</v>
      </c>
      <c r="G177" s="239">
        <f t="shared" si="19"/>
        <v>0</v>
      </c>
      <c r="H177" s="239">
        <f t="shared" si="19"/>
        <v>0</v>
      </c>
      <c r="I177" s="239">
        <f t="shared" si="19"/>
        <v>0</v>
      </c>
      <c r="J177" s="239">
        <f t="shared" si="19"/>
        <v>0</v>
      </c>
      <c r="K177" s="239">
        <f t="shared" si="19"/>
        <v>0</v>
      </c>
      <c r="L177" s="239">
        <f t="shared" si="19"/>
        <v>0</v>
      </c>
      <c r="M177" s="239">
        <f t="shared" si="19"/>
        <v>0</v>
      </c>
      <c r="N177" s="239">
        <f t="shared" si="19"/>
        <v>0</v>
      </c>
      <c r="O177" s="239">
        <f t="shared" si="19"/>
        <v>0</v>
      </c>
      <c r="P177" s="239">
        <f t="shared" si="19"/>
        <v>0</v>
      </c>
      <c r="Q177" s="239">
        <f t="shared" si="19"/>
        <v>0</v>
      </c>
    </row>
    <row r="178" spans="1:17" x14ac:dyDescent="0.25">
      <c r="A178" s="76" t="s">
        <v>81</v>
      </c>
      <c r="B178" s="239">
        <f t="shared" ref="B178:Q178" si="20">IF(B$63=0,0,B$63/B$60)</f>
        <v>0</v>
      </c>
      <c r="C178" s="239">
        <f t="shared" si="20"/>
        <v>0</v>
      </c>
      <c r="D178" s="239">
        <f t="shared" si="20"/>
        <v>0</v>
      </c>
      <c r="E178" s="239">
        <f t="shared" si="20"/>
        <v>0</v>
      </c>
      <c r="F178" s="239">
        <f t="shared" si="20"/>
        <v>0</v>
      </c>
      <c r="G178" s="239">
        <f t="shared" si="20"/>
        <v>0</v>
      </c>
      <c r="H178" s="239">
        <f t="shared" si="20"/>
        <v>0</v>
      </c>
      <c r="I178" s="239">
        <f t="shared" si="20"/>
        <v>0</v>
      </c>
      <c r="J178" s="239">
        <f t="shared" si="20"/>
        <v>0</v>
      </c>
      <c r="K178" s="239">
        <f t="shared" si="20"/>
        <v>0</v>
      </c>
      <c r="L178" s="239">
        <f t="shared" si="20"/>
        <v>0</v>
      </c>
      <c r="M178" s="239">
        <f t="shared" si="20"/>
        <v>0</v>
      </c>
      <c r="N178" s="239">
        <f t="shared" si="20"/>
        <v>0</v>
      </c>
      <c r="O178" s="239">
        <f t="shared" si="20"/>
        <v>0</v>
      </c>
      <c r="P178" s="239">
        <f t="shared" si="20"/>
        <v>0</v>
      </c>
      <c r="Q178" s="239">
        <f t="shared" si="20"/>
        <v>0</v>
      </c>
    </row>
    <row r="179" spans="1:17" x14ac:dyDescent="0.25">
      <c r="A179" s="76" t="s">
        <v>80</v>
      </c>
      <c r="B179" s="239">
        <f t="shared" ref="B179:Q179" si="21">IF(B$64=0,0,B$64/B$60)</f>
        <v>0</v>
      </c>
      <c r="C179" s="239">
        <f t="shared" si="21"/>
        <v>0</v>
      </c>
      <c r="D179" s="239">
        <f t="shared" si="21"/>
        <v>0</v>
      </c>
      <c r="E179" s="239">
        <f t="shared" si="21"/>
        <v>0</v>
      </c>
      <c r="F179" s="239">
        <f t="shared" si="21"/>
        <v>0</v>
      </c>
      <c r="G179" s="239">
        <f t="shared" si="21"/>
        <v>0</v>
      </c>
      <c r="H179" s="239">
        <f t="shared" si="21"/>
        <v>0</v>
      </c>
      <c r="I179" s="239">
        <f t="shared" si="21"/>
        <v>0</v>
      </c>
      <c r="J179" s="239">
        <f t="shared" si="21"/>
        <v>0</v>
      </c>
      <c r="K179" s="239">
        <f t="shared" si="21"/>
        <v>0</v>
      </c>
      <c r="L179" s="239">
        <f t="shared" si="21"/>
        <v>0</v>
      </c>
      <c r="M179" s="239">
        <f t="shared" si="21"/>
        <v>0</v>
      </c>
      <c r="N179" s="239">
        <f t="shared" si="21"/>
        <v>0</v>
      </c>
      <c r="O179" s="239">
        <f t="shared" si="21"/>
        <v>0</v>
      </c>
      <c r="P179" s="239">
        <f t="shared" si="21"/>
        <v>0</v>
      </c>
      <c r="Q179" s="239">
        <f t="shared" si="21"/>
        <v>0</v>
      </c>
    </row>
    <row r="180" spans="1:17" x14ac:dyDescent="0.25">
      <c r="A180" s="129" t="s">
        <v>79</v>
      </c>
      <c r="B180" s="238">
        <f t="shared" ref="B180:Q180" si="22">IF(B$65=0,0,B$65/B$60)</f>
        <v>3.2993690455339404E-2</v>
      </c>
      <c r="C180" s="238">
        <f t="shared" si="22"/>
        <v>3.4245824607561162E-2</v>
      </c>
      <c r="D180" s="238">
        <f t="shared" si="22"/>
        <v>3.2140788381546138E-2</v>
      </c>
      <c r="E180" s="238">
        <f t="shared" si="22"/>
        <v>3.1103024229158276E-2</v>
      </c>
      <c r="F180" s="238">
        <f t="shared" si="22"/>
        <v>3.4631596312220556E-2</v>
      </c>
      <c r="G180" s="238">
        <f t="shared" si="22"/>
        <v>3.746005383375247E-2</v>
      </c>
      <c r="H180" s="238">
        <f t="shared" si="22"/>
        <v>3.1140060675112453E-2</v>
      </c>
      <c r="I180" s="238">
        <f t="shared" si="22"/>
        <v>3.2570926005994337E-2</v>
      </c>
      <c r="J180" s="238">
        <f t="shared" si="22"/>
        <v>3.1998084217696107E-2</v>
      </c>
      <c r="K180" s="238">
        <f t="shared" si="22"/>
        <v>2.338615491822996E-2</v>
      </c>
      <c r="L180" s="238">
        <f t="shared" si="22"/>
        <v>3.8258171810183463E-2</v>
      </c>
      <c r="M180" s="238">
        <f t="shared" si="22"/>
        <v>3.8870283892513666E-2</v>
      </c>
      <c r="N180" s="238">
        <f t="shared" si="22"/>
        <v>3.7328464022901492E-2</v>
      </c>
      <c r="O180" s="238">
        <f t="shared" si="22"/>
        <v>3.9699997118542378E-2</v>
      </c>
      <c r="P180" s="238">
        <f t="shared" si="22"/>
        <v>4.1649115126890034E-2</v>
      </c>
      <c r="Q180" s="238">
        <f t="shared" si="22"/>
        <v>4.0845952032431208E-2</v>
      </c>
    </row>
    <row r="181" spans="1:17" x14ac:dyDescent="0.25">
      <c r="A181" s="127" t="s">
        <v>183</v>
      </c>
      <c r="B181" s="237">
        <f t="shared" ref="B181:Q181" si="23">IF(B$70=0,0,B$70/B$60)</f>
        <v>8.126654168089277E-2</v>
      </c>
      <c r="C181" s="237">
        <f t="shared" si="23"/>
        <v>8.0709114171780644E-2</v>
      </c>
      <c r="D181" s="237">
        <f t="shared" si="23"/>
        <v>8.1468909503988607E-2</v>
      </c>
      <c r="E181" s="237">
        <f t="shared" si="23"/>
        <v>8.3958691469359054E-2</v>
      </c>
      <c r="F181" s="237">
        <f t="shared" si="23"/>
        <v>8.5098083220601903E-2</v>
      </c>
      <c r="G181" s="237">
        <f t="shared" si="23"/>
        <v>8.2484275707920024E-2</v>
      </c>
      <c r="H181" s="237">
        <f t="shared" si="23"/>
        <v>7.4183820095401684E-2</v>
      </c>
      <c r="I181" s="237">
        <f t="shared" si="23"/>
        <v>8.4794405405838755E-2</v>
      </c>
      <c r="J181" s="237">
        <f t="shared" si="23"/>
        <v>8.9369875432724274E-2</v>
      </c>
      <c r="K181" s="237">
        <f t="shared" si="23"/>
        <v>6.2190382782424322E-2</v>
      </c>
      <c r="L181" s="237">
        <f t="shared" si="23"/>
        <v>0.10662267569827283</v>
      </c>
      <c r="M181" s="237">
        <f t="shared" si="23"/>
        <v>0.10992954339506791</v>
      </c>
      <c r="N181" s="237">
        <f t="shared" si="23"/>
        <v>9.5571982222391924E-2</v>
      </c>
      <c r="O181" s="237">
        <f t="shared" si="23"/>
        <v>0.1031875090673235</v>
      </c>
      <c r="P181" s="237">
        <f t="shared" si="23"/>
        <v>0.11038834305826548</v>
      </c>
      <c r="Q181" s="237">
        <f t="shared" si="23"/>
        <v>0.11068724376838203</v>
      </c>
    </row>
    <row r="182" spans="1:17" x14ac:dyDescent="0.25">
      <c r="A182" s="142" t="s">
        <v>192</v>
      </c>
      <c r="B182" s="235">
        <f t="shared" ref="B182:Q182" si="24">IF(B$71=0,0,B$71/B$60)</f>
        <v>8.126654168089277E-2</v>
      </c>
      <c r="C182" s="235">
        <f t="shared" si="24"/>
        <v>8.0709114171780644E-2</v>
      </c>
      <c r="D182" s="235">
        <f t="shared" si="24"/>
        <v>8.1468909503988607E-2</v>
      </c>
      <c r="E182" s="235">
        <f t="shared" si="24"/>
        <v>8.3958691469359054E-2</v>
      </c>
      <c r="F182" s="235">
        <f t="shared" si="24"/>
        <v>8.5098083220601903E-2</v>
      </c>
      <c r="G182" s="235">
        <f t="shared" si="24"/>
        <v>8.2484275707920024E-2</v>
      </c>
      <c r="H182" s="235">
        <f t="shared" si="24"/>
        <v>7.4183820095401684E-2</v>
      </c>
      <c r="I182" s="235">
        <f t="shared" si="24"/>
        <v>8.4794405405838755E-2</v>
      </c>
      <c r="J182" s="235">
        <f t="shared" si="24"/>
        <v>8.9369875432724274E-2</v>
      </c>
      <c r="K182" s="235">
        <f t="shared" si="24"/>
        <v>6.2190382782424322E-2</v>
      </c>
      <c r="L182" s="235">
        <f t="shared" si="24"/>
        <v>0.10662267569827283</v>
      </c>
      <c r="M182" s="235">
        <f t="shared" si="24"/>
        <v>0.10992954339506791</v>
      </c>
      <c r="N182" s="235">
        <f t="shared" si="24"/>
        <v>9.5571982222391924E-2</v>
      </c>
      <c r="O182" s="235">
        <f t="shared" si="24"/>
        <v>0.1031875090673235</v>
      </c>
      <c r="P182" s="235">
        <f t="shared" si="24"/>
        <v>0.11038834305826548</v>
      </c>
      <c r="Q182" s="235">
        <f t="shared" si="24"/>
        <v>0.11068724376838203</v>
      </c>
    </row>
    <row r="183" spans="1:17" x14ac:dyDescent="0.25">
      <c r="A183" s="142" t="s">
        <v>191</v>
      </c>
      <c r="B183" s="235">
        <f t="shared" ref="B183:Q183" si="25">IF(B$82=0,0,B$82/B$60)</f>
        <v>0</v>
      </c>
      <c r="C183" s="235">
        <f t="shared" si="25"/>
        <v>0</v>
      </c>
      <c r="D183" s="235">
        <f t="shared" si="25"/>
        <v>0</v>
      </c>
      <c r="E183" s="235">
        <f t="shared" si="25"/>
        <v>0</v>
      </c>
      <c r="F183" s="235">
        <f t="shared" si="25"/>
        <v>0</v>
      </c>
      <c r="G183" s="235">
        <f t="shared" si="25"/>
        <v>0</v>
      </c>
      <c r="H183" s="235">
        <f t="shared" si="25"/>
        <v>0</v>
      </c>
      <c r="I183" s="235">
        <f t="shared" si="25"/>
        <v>0</v>
      </c>
      <c r="J183" s="235">
        <f t="shared" si="25"/>
        <v>0</v>
      </c>
      <c r="K183" s="235">
        <f t="shared" si="25"/>
        <v>0</v>
      </c>
      <c r="L183" s="235">
        <f t="shared" si="25"/>
        <v>0</v>
      </c>
      <c r="M183" s="235">
        <f t="shared" si="25"/>
        <v>0</v>
      </c>
      <c r="N183" s="235">
        <f t="shared" si="25"/>
        <v>0</v>
      </c>
      <c r="O183" s="235">
        <f t="shared" si="25"/>
        <v>0</v>
      </c>
      <c r="P183" s="235">
        <f t="shared" si="25"/>
        <v>0</v>
      </c>
      <c r="Q183" s="235">
        <f t="shared" si="25"/>
        <v>0</v>
      </c>
    </row>
    <row r="184" spans="1:17" x14ac:dyDescent="0.25">
      <c r="A184" s="127" t="s">
        <v>181</v>
      </c>
      <c r="B184" s="237">
        <f t="shared" ref="B184:Q184" si="26">IF(B$83=0,0,B$83/B$60)</f>
        <v>0.75073922382126623</v>
      </c>
      <c r="C184" s="237">
        <f t="shared" si="26"/>
        <v>0.7496152710819407</v>
      </c>
      <c r="D184" s="237">
        <f t="shared" si="26"/>
        <v>0.75050477269036087</v>
      </c>
      <c r="E184" s="237">
        <f t="shared" si="26"/>
        <v>0.74699919097959733</v>
      </c>
      <c r="F184" s="237">
        <f t="shared" si="26"/>
        <v>0.74183274509847452</v>
      </c>
      <c r="G184" s="237">
        <f t="shared" si="26"/>
        <v>0.74366121165341881</v>
      </c>
      <c r="H184" s="237">
        <f t="shared" si="26"/>
        <v>0.76350960784253774</v>
      </c>
      <c r="I184" s="237">
        <f t="shared" si="26"/>
        <v>0.74423769607329027</v>
      </c>
      <c r="J184" s="237">
        <f t="shared" si="26"/>
        <v>0.73701917533305372</v>
      </c>
      <c r="K184" s="237">
        <f t="shared" si="26"/>
        <v>0.79239315862565518</v>
      </c>
      <c r="L184" s="237">
        <f t="shared" si="26"/>
        <v>0.70434042280209075</v>
      </c>
      <c r="M184" s="237">
        <f t="shared" si="26"/>
        <v>0.69899261146864133</v>
      </c>
      <c r="N184" s="237">
        <f t="shared" si="26"/>
        <v>0.72463364789955143</v>
      </c>
      <c r="O184" s="237">
        <f t="shared" si="26"/>
        <v>0.70995498794401346</v>
      </c>
      <c r="P184" s="237">
        <f t="shared" si="26"/>
        <v>0.69687909922589764</v>
      </c>
      <c r="Q184" s="237">
        <f t="shared" si="26"/>
        <v>0.69814651927915583</v>
      </c>
    </row>
    <row r="185" spans="1:17" x14ac:dyDescent="0.25">
      <c r="A185" s="142" t="s">
        <v>190</v>
      </c>
      <c r="B185" s="235">
        <f t="shared" ref="B185:Q185" si="27">IF(B$84=0,0,B$84/B$60)</f>
        <v>0.75073922382126623</v>
      </c>
      <c r="C185" s="235">
        <f t="shared" si="27"/>
        <v>0.7496152710819407</v>
      </c>
      <c r="D185" s="235">
        <f t="shared" si="27"/>
        <v>0.75050477269036087</v>
      </c>
      <c r="E185" s="235">
        <f t="shared" si="27"/>
        <v>0.74699919097959733</v>
      </c>
      <c r="F185" s="235">
        <f t="shared" si="27"/>
        <v>0.74183274509847452</v>
      </c>
      <c r="G185" s="235">
        <f t="shared" si="27"/>
        <v>0.74366121165341881</v>
      </c>
      <c r="H185" s="235">
        <f t="shared" si="27"/>
        <v>0.76350960784253774</v>
      </c>
      <c r="I185" s="235">
        <f t="shared" si="27"/>
        <v>0.74423769607329027</v>
      </c>
      <c r="J185" s="235">
        <f t="shared" si="27"/>
        <v>0.73701917533305372</v>
      </c>
      <c r="K185" s="235">
        <f t="shared" si="27"/>
        <v>0.79239315862565518</v>
      </c>
      <c r="L185" s="235">
        <f t="shared" si="27"/>
        <v>0.70434042280209075</v>
      </c>
      <c r="M185" s="235">
        <f t="shared" si="27"/>
        <v>0.69899261146864133</v>
      </c>
      <c r="N185" s="235">
        <f t="shared" si="27"/>
        <v>0.72463364789955143</v>
      </c>
      <c r="O185" s="235">
        <f t="shared" si="27"/>
        <v>0.70995498794401346</v>
      </c>
      <c r="P185" s="235">
        <f t="shared" si="27"/>
        <v>0.69687909922589764</v>
      </c>
      <c r="Q185" s="235">
        <f t="shared" si="27"/>
        <v>0.69814651927915583</v>
      </c>
    </row>
    <row r="186" spans="1:17" x14ac:dyDescent="0.25">
      <c r="A186" s="142" t="s">
        <v>189</v>
      </c>
      <c r="B186" s="235">
        <f t="shared" ref="B186:Q186" si="28">IF(B$90=0,0,B$90/B$60)</f>
        <v>0</v>
      </c>
      <c r="C186" s="235">
        <f t="shared" si="28"/>
        <v>0</v>
      </c>
      <c r="D186" s="235">
        <f t="shared" si="28"/>
        <v>0</v>
      </c>
      <c r="E186" s="235">
        <f t="shared" si="28"/>
        <v>0</v>
      </c>
      <c r="F186" s="235">
        <f t="shared" si="28"/>
        <v>0</v>
      </c>
      <c r="G186" s="235">
        <f t="shared" si="28"/>
        <v>0</v>
      </c>
      <c r="H186" s="235">
        <f t="shared" si="28"/>
        <v>0</v>
      </c>
      <c r="I186" s="235">
        <f t="shared" si="28"/>
        <v>0</v>
      </c>
      <c r="J186" s="235">
        <f t="shared" si="28"/>
        <v>0</v>
      </c>
      <c r="K186" s="235">
        <f t="shared" si="28"/>
        <v>0</v>
      </c>
      <c r="L186" s="235">
        <f t="shared" si="28"/>
        <v>0</v>
      </c>
      <c r="M186" s="235">
        <f t="shared" si="28"/>
        <v>0</v>
      </c>
      <c r="N186" s="235">
        <f t="shared" si="28"/>
        <v>0</v>
      </c>
      <c r="O186" s="235">
        <f t="shared" si="28"/>
        <v>0</v>
      </c>
      <c r="P186" s="235">
        <f t="shared" si="28"/>
        <v>0</v>
      </c>
      <c r="Q186" s="235">
        <f t="shared" si="28"/>
        <v>0</v>
      </c>
    </row>
    <row r="187" spans="1:17" x14ac:dyDescent="0.25">
      <c r="A187" s="127" t="s">
        <v>180</v>
      </c>
      <c r="B187" s="236">
        <f t="shared" ref="B187:Q187" si="29">IF(B$91=0,0,B$91/B$60)</f>
        <v>0.13500054404250181</v>
      </c>
      <c r="C187" s="236">
        <f t="shared" si="29"/>
        <v>0.13542979013871745</v>
      </c>
      <c r="D187" s="236">
        <f t="shared" si="29"/>
        <v>0.13588552942410453</v>
      </c>
      <c r="E187" s="236">
        <f t="shared" si="29"/>
        <v>0.13793909332188534</v>
      </c>
      <c r="F187" s="236">
        <f t="shared" si="29"/>
        <v>0.13843757536870288</v>
      </c>
      <c r="G187" s="236">
        <f t="shared" si="29"/>
        <v>0.13639445880490866</v>
      </c>
      <c r="H187" s="236">
        <f t="shared" si="29"/>
        <v>0.13116651138694801</v>
      </c>
      <c r="I187" s="236">
        <f t="shared" si="29"/>
        <v>0.13839697251487665</v>
      </c>
      <c r="J187" s="236">
        <f t="shared" si="29"/>
        <v>0.1416128650165259</v>
      </c>
      <c r="K187" s="236">
        <f t="shared" si="29"/>
        <v>0.12203030367369049</v>
      </c>
      <c r="L187" s="236">
        <f t="shared" si="29"/>
        <v>0.15077872968945311</v>
      </c>
      <c r="M187" s="236">
        <f t="shared" si="29"/>
        <v>0.1522075612437773</v>
      </c>
      <c r="N187" s="236">
        <f t="shared" si="29"/>
        <v>0.14246590585515509</v>
      </c>
      <c r="O187" s="236">
        <f t="shared" si="29"/>
        <v>0.1471575058701208</v>
      </c>
      <c r="P187" s="236">
        <f t="shared" si="29"/>
        <v>0.15108344258894674</v>
      </c>
      <c r="Q187" s="236">
        <f t="shared" si="29"/>
        <v>0.15032028492003097</v>
      </c>
    </row>
    <row r="188" spans="1:17" x14ac:dyDescent="0.25">
      <c r="A188" s="142" t="s">
        <v>188</v>
      </c>
      <c r="B188" s="235">
        <f t="shared" ref="B188:Q188" si="30">IF(B$92=0,0,B$92/B$60)</f>
        <v>6.6375464400859036E-2</v>
      </c>
      <c r="C188" s="235">
        <f t="shared" si="30"/>
        <v>6.727542706032491E-2</v>
      </c>
      <c r="D188" s="235">
        <f t="shared" si="30"/>
        <v>6.708956139851413E-2</v>
      </c>
      <c r="E188" s="235">
        <f t="shared" si="30"/>
        <v>6.7040642747759935E-2</v>
      </c>
      <c r="F188" s="235">
        <f t="shared" si="30"/>
        <v>6.6576971760194642E-2</v>
      </c>
      <c r="G188" s="235">
        <f t="shared" si="30"/>
        <v>6.6741070429331764E-2</v>
      </c>
      <c r="H188" s="235">
        <f t="shared" si="30"/>
        <v>6.8522396639719929E-2</v>
      </c>
      <c r="I188" s="235">
        <f t="shared" si="30"/>
        <v>6.6792807949946145E-2</v>
      </c>
      <c r="J188" s="235">
        <f t="shared" si="30"/>
        <v>6.6144970206669901E-2</v>
      </c>
      <c r="K188" s="235">
        <f t="shared" si="30"/>
        <v>6.9513980435198838E-2</v>
      </c>
      <c r="L188" s="235">
        <f t="shared" si="30"/>
        <v>6.0741803544244986E-2</v>
      </c>
      <c r="M188" s="235">
        <f t="shared" si="30"/>
        <v>5.9378169043497742E-2</v>
      </c>
      <c r="N188" s="235">
        <f t="shared" si="30"/>
        <v>6.1760676422913025E-2</v>
      </c>
      <c r="O188" s="235">
        <f t="shared" si="30"/>
        <v>6.0021387102158735E-2</v>
      </c>
      <c r="P188" s="235">
        <f t="shared" si="30"/>
        <v>5.786661956196703E-2</v>
      </c>
      <c r="Q188" s="235">
        <f t="shared" si="30"/>
        <v>5.6851056848952836E-2</v>
      </c>
    </row>
    <row r="189" spans="1:17" x14ac:dyDescent="0.25">
      <c r="A189" s="142" t="s">
        <v>187</v>
      </c>
      <c r="B189" s="235">
        <f t="shared" ref="B189:Q189" si="31">IF(B$93=0,0,B$93/B$60)</f>
        <v>6.8625079641642758E-2</v>
      </c>
      <c r="C189" s="235">
        <f t="shared" si="31"/>
        <v>6.8154363078392524E-2</v>
      </c>
      <c r="D189" s="235">
        <f t="shared" si="31"/>
        <v>6.879596802559039E-2</v>
      </c>
      <c r="E189" s="235">
        <f t="shared" si="31"/>
        <v>7.0898450574125402E-2</v>
      </c>
      <c r="F189" s="235">
        <f t="shared" si="31"/>
        <v>7.1860603608508253E-2</v>
      </c>
      <c r="G189" s="235">
        <f t="shared" si="31"/>
        <v>6.96533883755769E-2</v>
      </c>
      <c r="H189" s="235">
        <f t="shared" si="31"/>
        <v>6.2644114747228072E-2</v>
      </c>
      <c r="I189" s="235">
        <f t="shared" si="31"/>
        <v>7.1604164564930503E-2</v>
      </c>
      <c r="J189" s="235">
        <f t="shared" si="31"/>
        <v>7.5467894809856023E-2</v>
      </c>
      <c r="K189" s="235">
        <f t="shared" si="31"/>
        <v>5.251632323849164E-2</v>
      </c>
      <c r="L189" s="235">
        <f t="shared" si="31"/>
        <v>9.0036926145208113E-2</v>
      </c>
      <c r="M189" s="235">
        <f t="shared" si="31"/>
        <v>9.2829392200279554E-2</v>
      </c>
      <c r="N189" s="235">
        <f t="shared" si="31"/>
        <v>8.0705229432242065E-2</v>
      </c>
      <c r="O189" s="235">
        <f t="shared" si="31"/>
        <v>8.7136118767962067E-2</v>
      </c>
      <c r="P189" s="235">
        <f t="shared" si="31"/>
        <v>9.3216823026979714E-2</v>
      </c>
      <c r="Q189" s="235">
        <f t="shared" si="31"/>
        <v>9.3469228071078145E-2</v>
      </c>
    </row>
    <row r="190" spans="1:17" x14ac:dyDescent="0.25">
      <c r="A190" s="142" t="s">
        <v>186</v>
      </c>
      <c r="B190" s="235">
        <f t="shared" ref="B190:Q190" si="32">IF(B$104=0,0,B$104/B$60)</f>
        <v>0</v>
      </c>
      <c r="C190" s="235">
        <f t="shared" si="32"/>
        <v>0</v>
      </c>
      <c r="D190" s="235">
        <f t="shared" si="32"/>
        <v>0</v>
      </c>
      <c r="E190" s="235">
        <f t="shared" si="32"/>
        <v>0</v>
      </c>
      <c r="F190" s="235">
        <f t="shared" si="32"/>
        <v>0</v>
      </c>
      <c r="G190" s="235">
        <f t="shared" si="32"/>
        <v>0</v>
      </c>
      <c r="H190" s="235">
        <f t="shared" si="32"/>
        <v>0</v>
      </c>
      <c r="I190" s="235">
        <f t="shared" si="32"/>
        <v>0</v>
      </c>
      <c r="J190" s="235">
        <f t="shared" si="32"/>
        <v>0</v>
      </c>
      <c r="K190" s="235">
        <f t="shared" si="32"/>
        <v>0</v>
      </c>
      <c r="L190" s="235">
        <f t="shared" si="32"/>
        <v>0</v>
      </c>
      <c r="M190" s="235">
        <f t="shared" si="32"/>
        <v>0</v>
      </c>
      <c r="N190" s="235">
        <f t="shared" si="32"/>
        <v>0</v>
      </c>
      <c r="O190" s="235">
        <f t="shared" si="32"/>
        <v>0</v>
      </c>
      <c r="P190" s="235">
        <f t="shared" si="32"/>
        <v>0</v>
      </c>
      <c r="Q190" s="235">
        <f t="shared" si="32"/>
        <v>0</v>
      </c>
    </row>
    <row r="191" spans="1:17" x14ac:dyDescent="0.25">
      <c r="A191" s="72" t="s">
        <v>179</v>
      </c>
      <c r="B191" s="234">
        <f t="shared" ref="B191:Q191" si="33">IF(B$105=0,0,B$105/B$60)</f>
        <v>0</v>
      </c>
      <c r="C191" s="234">
        <f t="shared" si="33"/>
        <v>0</v>
      </c>
      <c r="D191" s="234">
        <f t="shared" si="33"/>
        <v>0</v>
      </c>
      <c r="E191" s="234">
        <f t="shared" si="33"/>
        <v>0</v>
      </c>
      <c r="F191" s="234">
        <f t="shared" si="33"/>
        <v>0</v>
      </c>
      <c r="G191" s="234">
        <f t="shared" si="33"/>
        <v>0</v>
      </c>
      <c r="H191" s="234">
        <f t="shared" si="33"/>
        <v>0</v>
      </c>
      <c r="I191" s="234">
        <f t="shared" si="33"/>
        <v>0</v>
      </c>
      <c r="J191" s="234">
        <f t="shared" si="33"/>
        <v>0</v>
      </c>
      <c r="K191" s="234">
        <f t="shared" si="33"/>
        <v>0</v>
      </c>
      <c r="L191" s="234">
        <f t="shared" si="33"/>
        <v>0</v>
      </c>
      <c r="M191" s="234">
        <f t="shared" si="33"/>
        <v>0</v>
      </c>
      <c r="N191" s="234">
        <f t="shared" si="33"/>
        <v>0</v>
      </c>
      <c r="O191" s="234">
        <f t="shared" si="33"/>
        <v>0</v>
      </c>
      <c r="P191" s="234">
        <f t="shared" si="33"/>
        <v>0</v>
      </c>
      <c r="Q191" s="234">
        <f t="shared" si="33"/>
        <v>0</v>
      </c>
    </row>
    <row r="192" spans="1:17" x14ac:dyDescent="0.25">
      <c r="A192" s="177" t="s">
        <v>98</v>
      </c>
      <c r="B192" s="209">
        <f t="shared" ref="B192:Q192" si="34">IF(B$106=0,0,B$106/B$60)</f>
        <v>0</v>
      </c>
      <c r="C192" s="209">
        <f t="shared" si="34"/>
        <v>0</v>
      </c>
      <c r="D192" s="209">
        <f t="shared" si="34"/>
        <v>0</v>
      </c>
      <c r="E192" s="209">
        <f t="shared" si="34"/>
        <v>0</v>
      </c>
      <c r="F192" s="209">
        <f t="shared" si="34"/>
        <v>0</v>
      </c>
      <c r="G192" s="209">
        <f t="shared" si="34"/>
        <v>0</v>
      </c>
      <c r="H192" s="209">
        <f t="shared" si="34"/>
        <v>0</v>
      </c>
      <c r="I192" s="209">
        <f t="shared" si="34"/>
        <v>0</v>
      </c>
      <c r="J192" s="209">
        <f t="shared" si="34"/>
        <v>0</v>
      </c>
      <c r="K192" s="209">
        <f t="shared" si="34"/>
        <v>0</v>
      </c>
      <c r="L192" s="209">
        <f t="shared" si="34"/>
        <v>0</v>
      </c>
      <c r="M192" s="209">
        <f t="shared" si="34"/>
        <v>0</v>
      </c>
      <c r="N192" s="209">
        <f t="shared" si="34"/>
        <v>0</v>
      </c>
      <c r="O192" s="209">
        <f t="shared" si="34"/>
        <v>0</v>
      </c>
      <c r="P192" s="209">
        <f t="shared" si="34"/>
        <v>0</v>
      </c>
      <c r="Q192" s="209">
        <f t="shared" si="34"/>
        <v>0</v>
      </c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5">SUM(B$195:B$199,B$201:B$202,B$204:B$205,B$207:B$210)</f>
        <v>1</v>
      </c>
      <c r="C194" s="77">
        <f t="shared" si="35"/>
        <v>1</v>
      </c>
      <c r="D194" s="77">
        <f t="shared" si="35"/>
        <v>1</v>
      </c>
      <c r="E194" s="77">
        <f t="shared" si="35"/>
        <v>1</v>
      </c>
      <c r="F194" s="77">
        <f t="shared" si="35"/>
        <v>1</v>
      </c>
      <c r="G194" s="77">
        <f t="shared" si="35"/>
        <v>0.99999999999999989</v>
      </c>
      <c r="H194" s="77">
        <f t="shared" si="35"/>
        <v>0.99999999999999989</v>
      </c>
      <c r="I194" s="77">
        <f t="shared" si="35"/>
        <v>1</v>
      </c>
      <c r="J194" s="77">
        <f t="shared" si="35"/>
        <v>1</v>
      </c>
      <c r="K194" s="77">
        <f t="shared" si="35"/>
        <v>1</v>
      </c>
      <c r="L194" s="77">
        <f t="shared" si="35"/>
        <v>1</v>
      </c>
      <c r="M194" s="77">
        <f t="shared" si="35"/>
        <v>0.99999999999999978</v>
      </c>
      <c r="N194" s="77">
        <f t="shared" si="35"/>
        <v>1.0000000000000002</v>
      </c>
      <c r="O194" s="77">
        <f t="shared" si="35"/>
        <v>0.99999999999999978</v>
      </c>
      <c r="P194" s="77">
        <f t="shared" si="35"/>
        <v>1</v>
      </c>
      <c r="Q194" s="77">
        <f t="shared" si="35"/>
        <v>1</v>
      </c>
    </row>
    <row r="195" spans="1:17" x14ac:dyDescent="0.25">
      <c r="A195" s="132" t="s">
        <v>83</v>
      </c>
      <c r="B195" s="240">
        <f t="shared" ref="B195:Q195" si="36">IF(B$109=0,0,B$109/B$108)</f>
        <v>0</v>
      </c>
      <c r="C195" s="240">
        <f t="shared" si="36"/>
        <v>0</v>
      </c>
      <c r="D195" s="240">
        <f t="shared" si="36"/>
        <v>0</v>
      </c>
      <c r="E195" s="240">
        <f t="shared" si="36"/>
        <v>0</v>
      </c>
      <c r="F195" s="240">
        <f t="shared" si="36"/>
        <v>0</v>
      </c>
      <c r="G195" s="240">
        <f t="shared" si="36"/>
        <v>0</v>
      </c>
      <c r="H195" s="240">
        <f t="shared" si="36"/>
        <v>0</v>
      </c>
      <c r="I195" s="240">
        <f t="shared" si="36"/>
        <v>0</v>
      </c>
      <c r="J195" s="240">
        <f t="shared" si="36"/>
        <v>0</v>
      </c>
      <c r="K195" s="240">
        <f t="shared" si="36"/>
        <v>0</v>
      </c>
      <c r="L195" s="240">
        <f t="shared" si="36"/>
        <v>0</v>
      </c>
      <c r="M195" s="240">
        <f t="shared" si="36"/>
        <v>0</v>
      </c>
      <c r="N195" s="240">
        <f t="shared" si="36"/>
        <v>0</v>
      </c>
      <c r="O195" s="240">
        <f t="shared" si="36"/>
        <v>0</v>
      </c>
      <c r="P195" s="240">
        <f t="shared" si="36"/>
        <v>0</v>
      </c>
      <c r="Q195" s="240">
        <f t="shared" si="36"/>
        <v>0</v>
      </c>
    </row>
    <row r="196" spans="1:17" x14ac:dyDescent="0.25">
      <c r="A196" s="76" t="s">
        <v>82</v>
      </c>
      <c r="B196" s="239">
        <f t="shared" ref="B196:Q196" si="37">IF(B$110=0,0,B$110/B$108)</f>
        <v>0</v>
      </c>
      <c r="C196" s="239">
        <f t="shared" si="37"/>
        <v>0</v>
      </c>
      <c r="D196" s="239">
        <f t="shared" si="37"/>
        <v>0</v>
      </c>
      <c r="E196" s="239">
        <f t="shared" si="37"/>
        <v>0</v>
      </c>
      <c r="F196" s="239">
        <f t="shared" si="37"/>
        <v>0</v>
      </c>
      <c r="G196" s="239">
        <f t="shared" si="37"/>
        <v>0</v>
      </c>
      <c r="H196" s="239">
        <f t="shared" si="37"/>
        <v>0</v>
      </c>
      <c r="I196" s="239">
        <f t="shared" si="37"/>
        <v>0</v>
      </c>
      <c r="J196" s="239">
        <f t="shared" si="37"/>
        <v>0</v>
      </c>
      <c r="K196" s="239">
        <f t="shared" si="37"/>
        <v>0</v>
      </c>
      <c r="L196" s="239">
        <f t="shared" si="37"/>
        <v>0</v>
      </c>
      <c r="M196" s="239">
        <f t="shared" si="37"/>
        <v>0</v>
      </c>
      <c r="N196" s="239">
        <f t="shared" si="37"/>
        <v>0</v>
      </c>
      <c r="O196" s="239">
        <f t="shared" si="37"/>
        <v>0</v>
      </c>
      <c r="P196" s="239">
        <f t="shared" si="37"/>
        <v>0</v>
      </c>
      <c r="Q196" s="239">
        <f t="shared" si="37"/>
        <v>0</v>
      </c>
    </row>
    <row r="197" spans="1:17" x14ac:dyDescent="0.25">
      <c r="A197" s="76" t="s">
        <v>81</v>
      </c>
      <c r="B197" s="239">
        <f t="shared" ref="B197:Q197" si="38">IF(B$111=0,0,B$111/B$108)</f>
        <v>0</v>
      </c>
      <c r="C197" s="239">
        <f t="shared" si="38"/>
        <v>0</v>
      </c>
      <c r="D197" s="239">
        <f t="shared" si="38"/>
        <v>0</v>
      </c>
      <c r="E197" s="239">
        <f t="shared" si="38"/>
        <v>0</v>
      </c>
      <c r="F197" s="239">
        <f t="shared" si="38"/>
        <v>0</v>
      </c>
      <c r="G197" s="239">
        <f t="shared" si="38"/>
        <v>0</v>
      </c>
      <c r="H197" s="239">
        <f t="shared" si="38"/>
        <v>0</v>
      </c>
      <c r="I197" s="239">
        <f t="shared" si="38"/>
        <v>0</v>
      </c>
      <c r="J197" s="239">
        <f t="shared" si="38"/>
        <v>0</v>
      </c>
      <c r="K197" s="239">
        <f t="shared" si="38"/>
        <v>0</v>
      </c>
      <c r="L197" s="239">
        <f t="shared" si="38"/>
        <v>0</v>
      </c>
      <c r="M197" s="239">
        <f t="shared" si="38"/>
        <v>0</v>
      </c>
      <c r="N197" s="239">
        <f t="shared" si="38"/>
        <v>0</v>
      </c>
      <c r="O197" s="239">
        <f t="shared" si="38"/>
        <v>0</v>
      </c>
      <c r="P197" s="239">
        <f t="shared" si="38"/>
        <v>0</v>
      </c>
      <c r="Q197" s="239">
        <f t="shared" si="38"/>
        <v>0</v>
      </c>
    </row>
    <row r="198" spans="1:17" x14ac:dyDescent="0.25">
      <c r="A198" s="76" t="s">
        <v>80</v>
      </c>
      <c r="B198" s="239">
        <f t="shared" ref="B198:Q198" si="39">IF(B$112=0,0,B$112/B$108)</f>
        <v>0</v>
      </c>
      <c r="C198" s="239">
        <f t="shared" si="39"/>
        <v>0</v>
      </c>
      <c r="D198" s="239">
        <f t="shared" si="39"/>
        <v>0</v>
      </c>
      <c r="E198" s="239">
        <f t="shared" si="39"/>
        <v>0</v>
      </c>
      <c r="F198" s="239">
        <f t="shared" si="39"/>
        <v>0</v>
      </c>
      <c r="G198" s="239">
        <f t="shared" si="39"/>
        <v>0</v>
      </c>
      <c r="H198" s="239">
        <f t="shared" si="39"/>
        <v>0</v>
      </c>
      <c r="I198" s="239">
        <f t="shared" si="39"/>
        <v>0</v>
      </c>
      <c r="J198" s="239">
        <f t="shared" si="39"/>
        <v>0</v>
      </c>
      <c r="K198" s="239">
        <f t="shared" si="39"/>
        <v>0</v>
      </c>
      <c r="L198" s="239">
        <f t="shared" si="39"/>
        <v>0</v>
      </c>
      <c r="M198" s="239">
        <f t="shared" si="39"/>
        <v>0</v>
      </c>
      <c r="N198" s="239">
        <f t="shared" si="39"/>
        <v>0</v>
      </c>
      <c r="O198" s="239">
        <f t="shared" si="39"/>
        <v>0</v>
      </c>
      <c r="P198" s="239">
        <f t="shared" si="39"/>
        <v>0</v>
      </c>
      <c r="Q198" s="239">
        <f t="shared" si="39"/>
        <v>0</v>
      </c>
    </row>
    <row r="199" spans="1:17" x14ac:dyDescent="0.25">
      <c r="A199" s="129" t="s">
        <v>79</v>
      </c>
      <c r="B199" s="238">
        <f t="shared" ref="B199:Q199" si="40">IF(B$113=0,0,B$113/B$108)</f>
        <v>5.7080119055779373E-2</v>
      </c>
      <c r="C199" s="238">
        <f t="shared" si="40"/>
        <v>5.9176695321950863E-2</v>
      </c>
      <c r="D199" s="238">
        <f t="shared" si="40"/>
        <v>5.5549212988445326E-2</v>
      </c>
      <c r="E199" s="238">
        <f t="shared" si="40"/>
        <v>5.3367675260744603E-2</v>
      </c>
      <c r="F199" s="238">
        <f t="shared" si="40"/>
        <v>5.9000252973634482E-2</v>
      </c>
      <c r="G199" s="238">
        <f t="shared" si="40"/>
        <v>6.4160244606758204E-2</v>
      </c>
      <c r="H199" s="238">
        <f t="shared" si="40"/>
        <v>5.5123141791284296E-2</v>
      </c>
      <c r="I199" s="238">
        <f t="shared" si="40"/>
        <v>5.5657502070357995E-2</v>
      </c>
      <c r="J199" s="238">
        <f t="shared" si="40"/>
        <v>5.3937052402354621E-2</v>
      </c>
      <c r="K199" s="238">
        <f t="shared" si="40"/>
        <v>4.3563284283902215E-2</v>
      </c>
      <c r="L199" s="238">
        <f t="shared" si="40"/>
        <v>6.1098608407776429E-2</v>
      </c>
      <c r="M199" s="238">
        <f t="shared" si="40"/>
        <v>6.1528948973810657E-2</v>
      </c>
      <c r="N199" s="238">
        <f t="shared" si="40"/>
        <v>6.1740502863126212E-2</v>
      </c>
      <c r="O199" s="238">
        <f t="shared" si="40"/>
        <v>6.4079013727844927E-2</v>
      </c>
      <c r="P199" s="238">
        <f t="shared" si="40"/>
        <v>6.5802085115113998E-2</v>
      </c>
      <c r="Q199" s="238">
        <f t="shared" si="40"/>
        <v>6.463662133084655E-2</v>
      </c>
    </row>
    <row r="200" spans="1:17" x14ac:dyDescent="0.25">
      <c r="A200" s="127" t="s">
        <v>183</v>
      </c>
      <c r="B200" s="237">
        <f t="shared" ref="B200:Q200" si="41">IF(B$118=0,0,B$118/B$108)</f>
        <v>0.22579532220879295</v>
      </c>
      <c r="C200" s="237">
        <f t="shared" si="41"/>
        <v>0.22398289227379325</v>
      </c>
      <c r="D200" s="237">
        <f t="shared" si="41"/>
        <v>0.22613223500149079</v>
      </c>
      <c r="E200" s="237">
        <f t="shared" si="41"/>
        <v>0.23136119282097334</v>
      </c>
      <c r="F200" s="237">
        <f t="shared" si="41"/>
        <v>0.23283610651470127</v>
      </c>
      <c r="G200" s="237">
        <f t="shared" si="41"/>
        <v>0.22689136408950672</v>
      </c>
      <c r="H200" s="237">
        <f t="shared" si="41"/>
        <v>0.21089820762831413</v>
      </c>
      <c r="I200" s="237">
        <f t="shared" si="41"/>
        <v>0.23270729152900549</v>
      </c>
      <c r="J200" s="237">
        <f t="shared" si="41"/>
        <v>0.24193771334562994</v>
      </c>
      <c r="K200" s="237">
        <f t="shared" si="41"/>
        <v>0.1860519426171991</v>
      </c>
      <c r="L200" s="237">
        <f t="shared" si="41"/>
        <v>0.27346759398635134</v>
      </c>
      <c r="M200" s="237">
        <f t="shared" si="41"/>
        <v>0.27946369392451725</v>
      </c>
      <c r="N200" s="237">
        <f t="shared" si="41"/>
        <v>0.25386908808174952</v>
      </c>
      <c r="O200" s="237">
        <f t="shared" si="41"/>
        <v>0.26748637136609843</v>
      </c>
      <c r="P200" s="237">
        <f t="shared" si="41"/>
        <v>0.28009559473152229</v>
      </c>
      <c r="Q200" s="237">
        <f t="shared" si="41"/>
        <v>0.28130430872721829</v>
      </c>
    </row>
    <row r="201" spans="1:17" x14ac:dyDescent="0.25">
      <c r="A201" s="142" t="s">
        <v>192</v>
      </c>
      <c r="B201" s="235">
        <f t="shared" ref="B201:Q201" si="42">IF(B$119=0,0,B$119/B$108)</f>
        <v>0.22579532220879295</v>
      </c>
      <c r="C201" s="235">
        <f t="shared" si="42"/>
        <v>0.22398289227379325</v>
      </c>
      <c r="D201" s="235">
        <f t="shared" si="42"/>
        <v>0.22613223500149079</v>
      </c>
      <c r="E201" s="235">
        <f t="shared" si="42"/>
        <v>0.23136119282097334</v>
      </c>
      <c r="F201" s="235">
        <f t="shared" si="42"/>
        <v>0.23283610651470127</v>
      </c>
      <c r="G201" s="235">
        <f t="shared" si="42"/>
        <v>0.22689136408950672</v>
      </c>
      <c r="H201" s="235">
        <f t="shared" si="42"/>
        <v>0.21089820762831413</v>
      </c>
      <c r="I201" s="235">
        <f t="shared" si="42"/>
        <v>0.23270729152900549</v>
      </c>
      <c r="J201" s="235">
        <f t="shared" si="42"/>
        <v>0.24193771334562994</v>
      </c>
      <c r="K201" s="235">
        <f t="shared" si="42"/>
        <v>0.1860519426171991</v>
      </c>
      <c r="L201" s="235">
        <f t="shared" si="42"/>
        <v>0.27346759398635134</v>
      </c>
      <c r="M201" s="235">
        <f t="shared" si="42"/>
        <v>0.27946369392451725</v>
      </c>
      <c r="N201" s="235">
        <f t="shared" si="42"/>
        <v>0.25386908808174952</v>
      </c>
      <c r="O201" s="235">
        <f t="shared" si="42"/>
        <v>0.26748637136609843</v>
      </c>
      <c r="P201" s="235">
        <f t="shared" si="42"/>
        <v>0.28009559473152229</v>
      </c>
      <c r="Q201" s="235">
        <f t="shared" si="42"/>
        <v>0.28130430872721829</v>
      </c>
    </row>
    <row r="202" spans="1:17" x14ac:dyDescent="0.25">
      <c r="A202" s="142" t="s">
        <v>191</v>
      </c>
      <c r="B202" s="235">
        <f t="shared" ref="B202:Q202" si="43">IF(B$130=0,0,B$130/B$108)</f>
        <v>0</v>
      </c>
      <c r="C202" s="235">
        <f t="shared" si="43"/>
        <v>0</v>
      </c>
      <c r="D202" s="235">
        <f t="shared" si="43"/>
        <v>0</v>
      </c>
      <c r="E202" s="235">
        <f t="shared" si="43"/>
        <v>0</v>
      </c>
      <c r="F202" s="235">
        <f t="shared" si="43"/>
        <v>0</v>
      </c>
      <c r="G202" s="235">
        <f t="shared" si="43"/>
        <v>0</v>
      </c>
      <c r="H202" s="235">
        <f t="shared" si="43"/>
        <v>0</v>
      </c>
      <c r="I202" s="235">
        <f t="shared" si="43"/>
        <v>0</v>
      </c>
      <c r="J202" s="235">
        <f t="shared" si="43"/>
        <v>0</v>
      </c>
      <c r="K202" s="235">
        <f t="shared" si="43"/>
        <v>0</v>
      </c>
      <c r="L202" s="235">
        <f t="shared" si="43"/>
        <v>0</v>
      </c>
      <c r="M202" s="235">
        <f t="shared" si="43"/>
        <v>0</v>
      </c>
      <c r="N202" s="235">
        <f t="shared" si="43"/>
        <v>0</v>
      </c>
      <c r="O202" s="235">
        <f t="shared" si="43"/>
        <v>0</v>
      </c>
      <c r="P202" s="235">
        <f t="shared" si="43"/>
        <v>0</v>
      </c>
      <c r="Q202" s="235">
        <f t="shared" si="43"/>
        <v>0</v>
      </c>
    </row>
    <row r="203" spans="1:17" x14ac:dyDescent="0.25">
      <c r="A203" s="127" t="s">
        <v>181</v>
      </c>
      <c r="B203" s="237">
        <f t="shared" ref="B203:Q203" si="44">IF(B$131=0,0,B$131/B$108)</f>
        <v>0.42109473326735791</v>
      </c>
      <c r="C203" s="237">
        <f t="shared" si="44"/>
        <v>0.41996996672200543</v>
      </c>
      <c r="D203" s="237">
        <f t="shared" si="44"/>
        <v>0.4205441259477522</v>
      </c>
      <c r="E203" s="237">
        <f t="shared" si="44"/>
        <v>0.41555884036091922</v>
      </c>
      <c r="F203" s="237">
        <f t="shared" si="44"/>
        <v>0.40975483870171364</v>
      </c>
      <c r="G203" s="237">
        <f t="shared" si="44"/>
        <v>0.41296141148982551</v>
      </c>
      <c r="H203" s="237">
        <f t="shared" si="44"/>
        <v>0.43819330974990733</v>
      </c>
      <c r="I203" s="237">
        <f t="shared" si="44"/>
        <v>0.4123272111604035</v>
      </c>
      <c r="J203" s="237">
        <f t="shared" si="44"/>
        <v>0.4027900623467579</v>
      </c>
      <c r="K203" s="237">
        <f t="shared" si="44"/>
        <v>0.47856313108148807</v>
      </c>
      <c r="L203" s="237">
        <f t="shared" si="44"/>
        <v>0.36469217687458771</v>
      </c>
      <c r="M203" s="237">
        <f t="shared" si="44"/>
        <v>0.35873280810013802</v>
      </c>
      <c r="N203" s="237">
        <f t="shared" si="44"/>
        <v>0.38858431498341856</v>
      </c>
      <c r="O203" s="237">
        <f t="shared" si="44"/>
        <v>0.37152914327046077</v>
      </c>
      <c r="P203" s="237">
        <f t="shared" si="44"/>
        <v>0.35696697914848491</v>
      </c>
      <c r="Q203" s="237">
        <f t="shared" si="44"/>
        <v>0.35818956457520451</v>
      </c>
    </row>
    <row r="204" spans="1:17" x14ac:dyDescent="0.25">
      <c r="A204" s="142" t="s">
        <v>190</v>
      </c>
      <c r="B204" s="235">
        <f t="shared" ref="B204:Q204" si="45">IF(B$132=0,0,B$132/B$108)</f>
        <v>0.42109473326735791</v>
      </c>
      <c r="C204" s="235">
        <f t="shared" si="45"/>
        <v>0.41996996672200543</v>
      </c>
      <c r="D204" s="235">
        <f t="shared" si="45"/>
        <v>0.4205441259477522</v>
      </c>
      <c r="E204" s="235">
        <f t="shared" si="45"/>
        <v>0.41555884036091922</v>
      </c>
      <c r="F204" s="235">
        <f t="shared" si="45"/>
        <v>0.40975483870171364</v>
      </c>
      <c r="G204" s="235">
        <f t="shared" si="45"/>
        <v>0.41296141148982551</v>
      </c>
      <c r="H204" s="235">
        <f t="shared" si="45"/>
        <v>0.43819330974990733</v>
      </c>
      <c r="I204" s="235">
        <f t="shared" si="45"/>
        <v>0.4123272111604035</v>
      </c>
      <c r="J204" s="235">
        <f t="shared" si="45"/>
        <v>0.4027900623467579</v>
      </c>
      <c r="K204" s="235">
        <f t="shared" si="45"/>
        <v>0.47856313108148807</v>
      </c>
      <c r="L204" s="235">
        <f t="shared" si="45"/>
        <v>0.36469217687458771</v>
      </c>
      <c r="M204" s="235">
        <f t="shared" si="45"/>
        <v>0.35873280810013802</v>
      </c>
      <c r="N204" s="235">
        <f t="shared" si="45"/>
        <v>0.38858431498341856</v>
      </c>
      <c r="O204" s="235">
        <f t="shared" si="45"/>
        <v>0.37152914327046077</v>
      </c>
      <c r="P204" s="235">
        <f t="shared" si="45"/>
        <v>0.35696697914848491</v>
      </c>
      <c r="Q204" s="235">
        <f t="shared" si="45"/>
        <v>0.35818956457520451</v>
      </c>
    </row>
    <row r="205" spans="1:17" x14ac:dyDescent="0.25">
      <c r="A205" s="142" t="s">
        <v>189</v>
      </c>
      <c r="B205" s="235">
        <f t="shared" ref="B205:Q205" si="46">IF(B$138=0,0,B$138/B$108)</f>
        <v>0</v>
      </c>
      <c r="C205" s="235">
        <f t="shared" si="46"/>
        <v>0</v>
      </c>
      <c r="D205" s="235">
        <f t="shared" si="46"/>
        <v>0</v>
      </c>
      <c r="E205" s="235">
        <f t="shared" si="46"/>
        <v>0</v>
      </c>
      <c r="F205" s="235">
        <f t="shared" si="46"/>
        <v>0</v>
      </c>
      <c r="G205" s="235">
        <f t="shared" si="46"/>
        <v>0</v>
      </c>
      <c r="H205" s="235">
        <f t="shared" si="46"/>
        <v>0</v>
      </c>
      <c r="I205" s="235">
        <f t="shared" si="46"/>
        <v>0</v>
      </c>
      <c r="J205" s="235">
        <f t="shared" si="46"/>
        <v>0</v>
      </c>
      <c r="K205" s="235">
        <f t="shared" si="46"/>
        <v>0</v>
      </c>
      <c r="L205" s="235">
        <f t="shared" si="46"/>
        <v>0</v>
      </c>
      <c r="M205" s="235">
        <f t="shared" si="46"/>
        <v>0</v>
      </c>
      <c r="N205" s="235">
        <f t="shared" si="46"/>
        <v>0</v>
      </c>
      <c r="O205" s="235">
        <f t="shared" si="46"/>
        <v>0</v>
      </c>
      <c r="P205" s="235">
        <f t="shared" si="46"/>
        <v>0</v>
      </c>
      <c r="Q205" s="235">
        <f t="shared" si="46"/>
        <v>0</v>
      </c>
    </row>
    <row r="206" spans="1:17" x14ac:dyDescent="0.25">
      <c r="A206" s="127" t="s">
        <v>180</v>
      </c>
      <c r="B206" s="236">
        <f t="shared" ref="B206:Q206" si="47">IF(B$139=0,0,B$139/B$108)</f>
        <v>0.29602982546806977</v>
      </c>
      <c r="C206" s="236">
        <f t="shared" si="47"/>
        <v>0.29687044568225035</v>
      </c>
      <c r="D206" s="236">
        <f t="shared" si="47"/>
        <v>0.29777442606231169</v>
      </c>
      <c r="E206" s="236">
        <f t="shared" si="47"/>
        <v>0.29971229155736295</v>
      </c>
      <c r="F206" s="236">
        <f t="shared" si="47"/>
        <v>0.29840880180995066</v>
      </c>
      <c r="G206" s="236">
        <f t="shared" si="47"/>
        <v>0.29598697981390959</v>
      </c>
      <c r="H206" s="236">
        <f t="shared" si="47"/>
        <v>0.29578534083049418</v>
      </c>
      <c r="I206" s="236">
        <f t="shared" si="47"/>
        <v>0.2993079952402331</v>
      </c>
      <c r="J206" s="236">
        <f t="shared" si="47"/>
        <v>0.30133517190525755</v>
      </c>
      <c r="K206" s="236">
        <f t="shared" si="47"/>
        <v>0.29182164201741068</v>
      </c>
      <c r="L206" s="236">
        <f t="shared" si="47"/>
        <v>0.30074162073128458</v>
      </c>
      <c r="M206" s="236">
        <f t="shared" si="47"/>
        <v>0.30027454900153389</v>
      </c>
      <c r="N206" s="236">
        <f t="shared" si="47"/>
        <v>0.29580609407170588</v>
      </c>
      <c r="O206" s="236">
        <f t="shared" si="47"/>
        <v>0.29690547163559572</v>
      </c>
      <c r="P206" s="236">
        <f t="shared" si="47"/>
        <v>0.29713534100487876</v>
      </c>
      <c r="Q206" s="236">
        <f t="shared" si="47"/>
        <v>0.29586950536673068</v>
      </c>
    </row>
    <row r="207" spans="1:17" x14ac:dyDescent="0.25">
      <c r="A207" s="142" t="s">
        <v>188</v>
      </c>
      <c r="B207" s="235">
        <f t="shared" ref="B207:Q207" si="48">IF(B$140=0,0,B$140/B$108)</f>
        <v>0.15773402714490542</v>
      </c>
      <c r="C207" s="235">
        <f t="shared" si="48"/>
        <v>0.15968472989894389</v>
      </c>
      <c r="D207" s="235">
        <f t="shared" si="48"/>
        <v>0.15927227437816688</v>
      </c>
      <c r="E207" s="235">
        <f t="shared" si="48"/>
        <v>0.15800749205496623</v>
      </c>
      <c r="F207" s="235">
        <f t="shared" si="48"/>
        <v>0.15580064273067454</v>
      </c>
      <c r="G207" s="235">
        <f t="shared" si="48"/>
        <v>0.15701987446185656</v>
      </c>
      <c r="H207" s="235">
        <f t="shared" si="48"/>
        <v>0.16661377206826769</v>
      </c>
      <c r="I207" s="235">
        <f t="shared" si="48"/>
        <v>0.15677873315097662</v>
      </c>
      <c r="J207" s="235">
        <f t="shared" si="48"/>
        <v>0.1531524332891081</v>
      </c>
      <c r="K207" s="235">
        <f t="shared" si="48"/>
        <v>0.17786798840704751</v>
      </c>
      <c r="L207" s="235">
        <f t="shared" si="48"/>
        <v>0.13324736595267664</v>
      </c>
      <c r="M207" s="235">
        <f t="shared" si="48"/>
        <v>0.12910778489163277</v>
      </c>
      <c r="N207" s="235">
        <f t="shared" si="48"/>
        <v>0.14031559115785905</v>
      </c>
      <c r="O207" s="235">
        <f t="shared" si="48"/>
        <v>0.13307461408384239</v>
      </c>
      <c r="P207" s="235">
        <f t="shared" si="48"/>
        <v>0.12558154838742952</v>
      </c>
      <c r="Q207" s="235">
        <f t="shared" si="48"/>
        <v>0.12357539596439875</v>
      </c>
    </row>
    <row r="208" spans="1:17" x14ac:dyDescent="0.25">
      <c r="A208" s="142" t="s">
        <v>187</v>
      </c>
      <c r="B208" s="235">
        <f t="shared" ref="B208:Q208" si="49">IF(B$141=0,0,B$141/B$108)</f>
        <v>0.13829579832316441</v>
      </c>
      <c r="C208" s="235">
        <f t="shared" si="49"/>
        <v>0.13718571578330646</v>
      </c>
      <c r="D208" s="235">
        <f t="shared" si="49"/>
        <v>0.13850215168414479</v>
      </c>
      <c r="E208" s="235">
        <f t="shared" si="49"/>
        <v>0.14170479950239673</v>
      </c>
      <c r="F208" s="235">
        <f t="shared" si="49"/>
        <v>0.14260815907927613</v>
      </c>
      <c r="G208" s="235">
        <f t="shared" si="49"/>
        <v>0.13896710535205301</v>
      </c>
      <c r="H208" s="235">
        <f t="shared" si="49"/>
        <v>0.12917156876222649</v>
      </c>
      <c r="I208" s="235">
        <f t="shared" si="49"/>
        <v>0.14252926208925648</v>
      </c>
      <c r="J208" s="235">
        <f t="shared" si="49"/>
        <v>0.14818273861614945</v>
      </c>
      <c r="K208" s="235">
        <f t="shared" si="49"/>
        <v>0.11395365361036315</v>
      </c>
      <c r="L208" s="235">
        <f t="shared" si="49"/>
        <v>0.16749425477860796</v>
      </c>
      <c r="M208" s="235">
        <f t="shared" si="49"/>
        <v>0.17116676410990112</v>
      </c>
      <c r="N208" s="235">
        <f t="shared" si="49"/>
        <v>0.15549050291384686</v>
      </c>
      <c r="O208" s="235">
        <f t="shared" si="49"/>
        <v>0.16383085755175336</v>
      </c>
      <c r="P208" s="235">
        <f t="shared" si="49"/>
        <v>0.17155379261744927</v>
      </c>
      <c r="Q208" s="235">
        <f t="shared" si="49"/>
        <v>0.17229410940233195</v>
      </c>
    </row>
    <row r="209" spans="1:17" x14ac:dyDescent="0.25">
      <c r="A209" s="142" t="s">
        <v>186</v>
      </c>
      <c r="B209" s="235">
        <f t="shared" ref="B209:Q209" si="50">IF(B$152=0,0,B$152/B$108)</f>
        <v>0</v>
      </c>
      <c r="C209" s="235">
        <f t="shared" si="50"/>
        <v>0</v>
      </c>
      <c r="D209" s="235">
        <f t="shared" si="50"/>
        <v>0</v>
      </c>
      <c r="E209" s="235">
        <f t="shared" si="50"/>
        <v>0</v>
      </c>
      <c r="F209" s="235">
        <f t="shared" si="50"/>
        <v>0</v>
      </c>
      <c r="G209" s="235">
        <f t="shared" si="50"/>
        <v>0</v>
      </c>
      <c r="H209" s="235">
        <f t="shared" si="50"/>
        <v>0</v>
      </c>
      <c r="I209" s="235">
        <f t="shared" si="50"/>
        <v>0</v>
      </c>
      <c r="J209" s="235">
        <f t="shared" si="50"/>
        <v>0</v>
      </c>
      <c r="K209" s="235">
        <f t="shared" si="50"/>
        <v>0</v>
      </c>
      <c r="L209" s="235">
        <f t="shared" si="50"/>
        <v>0</v>
      </c>
      <c r="M209" s="235">
        <f t="shared" si="50"/>
        <v>0</v>
      </c>
      <c r="N209" s="235">
        <f t="shared" si="50"/>
        <v>0</v>
      </c>
      <c r="O209" s="235">
        <f t="shared" si="50"/>
        <v>0</v>
      </c>
      <c r="P209" s="235">
        <f t="shared" si="50"/>
        <v>0</v>
      </c>
      <c r="Q209" s="235">
        <f t="shared" si="50"/>
        <v>0</v>
      </c>
    </row>
    <row r="210" spans="1:17" x14ac:dyDescent="0.25">
      <c r="A210" s="72" t="s">
        <v>179</v>
      </c>
      <c r="B210" s="234">
        <f t="shared" ref="B210:Q210" si="51">IF(B$153=0,0,B$153/B$108)</f>
        <v>0</v>
      </c>
      <c r="C210" s="234">
        <f t="shared" si="51"/>
        <v>0</v>
      </c>
      <c r="D210" s="234">
        <f t="shared" si="51"/>
        <v>0</v>
      </c>
      <c r="E210" s="234">
        <f t="shared" si="51"/>
        <v>0</v>
      </c>
      <c r="F210" s="234">
        <f t="shared" si="51"/>
        <v>0</v>
      </c>
      <c r="G210" s="234">
        <f t="shared" si="51"/>
        <v>0</v>
      </c>
      <c r="H210" s="234">
        <f t="shared" si="51"/>
        <v>0</v>
      </c>
      <c r="I210" s="234">
        <f t="shared" si="51"/>
        <v>0</v>
      </c>
      <c r="J210" s="234">
        <f t="shared" si="51"/>
        <v>0</v>
      </c>
      <c r="K210" s="234">
        <f t="shared" si="51"/>
        <v>0</v>
      </c>
      <c r="L210" s="234">
        <f t="shared" si="51"/>
        <v>0</v>
      </c>
      <c r="M210" s="234">
        <f t="shared" si="51"/>
        <v>0</v>
      </c>
      <c r="N210" s="234">
        <f t="shared" si="51"/>
        <v>0</v>
      </c>
      <c r="O210" s="234">
        <f t="shared" si="51"/>
        <v>0</v>
      </c>
      <c r="P210" s="234">
        <f t="shared" si="51"/>
        <v>0</v>
      </c>
      <c r="Q210" s="234">
        <f t="shared" si="51"/>
        <v>0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137" t="s">
        <v>133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196</v>
      </c>
      <c r="B214" s="230">
        <f>IF(B$5=0,0,(B$5-B$15-B$58)/(CHI_fec!B$5-CHI_fec!B$15))</f>
        <v>1.589080923160695</v>
      </c>
      <c r="C214" s="230">
        <f>IF(C$5=0,0,(C$5-C$15-C$58)/(CHI_fec!C$5-CHI_fec!C$15))</f>
        <v>1.6196712135263873</v>
      </c>
      <c r="D214" s="230">
        <f>IF(D$5=0,0,(D$5-D$15-D$58)/(CHI_fec!D$5-CHI_fec!D$15))</f>
        <v>1.5951367036986335</v>
      </c>
      <c r="E214" s="230">
        <f>IF(E$5=0,0,(E$5-E$15-E$58)/(CHI_fec!E$5-CHI_fec!E$15))</f>
        <v>1.588057487994063</v>
      </c>
      <c r="F214" s="230">
        <f>IF(F$5=0,0,(F$5-F$15-F$58)/(CHI_fec!F$5-CHI_fec!F$15))</f>
        <v>1.5902619334128285</v>
      </c>
      <c r="G214" s="230">
        <f>IF(G$5=0,0,(G$5-G$15-G$58)/(CHI_fec!G$5-CHI_fec!G$15))</f>
        <v>1.6144754801746821</v>
      </c>
      <c r="H214" s="230">
        <f>IF(H$5=0,0,(H$5-H$15-H$58)/(CHI_fec!H$5-CHI_fec!H$15))</f>
        <v>1.5453651085188302</v>
      </c>
      <c r="I214" s="230">
        <f>IF(I$5=0,0,(I$5-I$15-I$58)/(CHI_fec!I$5-CHI_fec!I$15))</f>
        <v>1.5214933574468565</v>
      </c>
      <c r="J214" s="230">
        <f>IF(J$5=0,0,(J$5-J$15-J$58)/(CHI_fec!J$5-CHI_fec!J$15))</f>
        <v>1.4463132373452434</v>
      </c>
      <c r="K214" s="230">
        <f>IF(K$5=0,0,(K$5-K$15-K$58)/(CHI_fec!K$5-CHI_fec!K$15))</f>
        <v>1.4326056256917967</v>
      </c>
      <c r="L214" s="230">
        <f>IF(L$5=0,0,(L$5-L$15-L$58)/(CHI_fec!L$5-CHI_fec!L$15))</f>
        <v>1.1246020591957302</v>
      </c>
      <c r="M214" s="230">
        <f>IF(M$5=0,0,(M$5-M$15-M$58)/(CHI_fec!M$5-CHI_fec!M$15))</f>
        <v>1.1621158066199759</v>
      </c>
      <c r="N214" s="230">
        <f>IF(N$5=0,0,(N$5-N$15-N$58)/(CHI_fec!N$5-CHI_fec!N$15))</f>
        <v>1.2299473910986669</v>
      </c>
      <c r="O214" s="230">
        <f>IF(O$5=0,0,(O$5-O$15-O$58)/(CHI_fec!O$5-CHI_fec!O$15))</f>
        <v>1.2493039372165844</v>
      </c>
      <c r="P214" s="230">
        <f>IF(P$5=0,0,(P$5-P$15-P$58)/(CHI_fec!P$5-CHI_fec!P$15))</f>
        <v>1.2341533821705497</v>
      </c>
      <c r="Q214" s="230">
        <f>IF(Q$5=0,0,(Q$5-Q$15-Q$58)/(CHI_fec!Q$5-CHI_fec!Q$15))</f>
        <v>1.2612128000660774</v>
      </c>
    </row>
    <row r="215" spans="1:17" x14ac:dyDescent="0.25">
      <c r="A215" s="132" t="s">
        <v>83</v>
      </c>
      <c r="B215" s="229">
        <f>IF(B$6=0,0,B$6/CHI_fec!B$6)</f>
        <v>0</v>
      </c>
      <c r="C215" s="229">
        <f>IF(C$6=0,0,C$6/CHI_fec!C$6)</f>
        <v>0</v>
      </c>
      <c r="D215" s="229">
        <f>IF(D$6=0,0,D$6/CHI_fec!D$6)</f>
        <v>0</v>
      </c>
      <c r="E215" s="229">
        <f>IF(E$6=0,0,E$6/CHI_fec!E$6)</f>
        <v>0</v>
      </c>
      <c r="F215" s="229">
        <f>IF(F$6=0,0,F$6/CHI_fec!F$6)</f>
        <v>0</v>
      </c>
      <c r="G215" s="229">
        <f>IF(G$6=0,0,G$6/CHI_fec!G$6)</f>
        <v>0</v>
      </c>
      <c r="H215" s="229">
        <f>IF(H$6=0,0,H$6/CHI_fec!H$6)</f>
        <v>0</v>
      </c>
      <c r="I215" s="229">
        <f>IF(I$6=0,0,I$6/CHI_fec!I$6)</f>
        <v>0</v>
      </c>
      <c r="J215" s="229">
        <f>IF(J$6=0,0,J$6/CHI_fec!J$6)</f>
        <v>0</v>
      </c>
      <c r="K215" s="229">
        <f>IF(K$6=0,0,K$6/CHI_fec!K$6)</f>
        <v>0</v>
      </c>
      <c r="L215" s="229">
        <f>IF(L$6=0,0,L$6/CHI_fec!L$6)</f>
        <v>0</v>
      </c>
      <c r="M215" s="229">
        <f>IF(M$6=0,0,M$6/CHI_fec!M$6)</f>
        <v>0</v>
      </c>
      <c r="N215" s="229">
        <f>IF(N$6=0,0,N$6/CHI_fec!N$6)</f>
        <v>0</v>
      </c>
      <c r="O215" s="229">
        <f>IF(O$6=0,0,O$6/CHI_fec!O$6)</f>
        <v>0</v>
      </c>
      <c r="P215" s="229">
        <f>IF(P$6=0,0,P$6/CHI_fec!P$6)</f>
        <v>0</v>
      </c>
      <c r="Q215" s="229">
        <f>IF(Q$6=0,0,Q$6/CHI_fec!Q$6)</f>
        <v>0</v>
      </c>
    </row>
    <row r="216" spans="1:17" x14ac:dyDescent="0.25">
      <c r="A216" s="76" t="s">
        <v>82</v>
      </c>
      <c r="B216" s="228">
        <f>IF(B$7=0,0,B$7/CHI_fec!B$7)</f>
        <v>0</v>
      </c>
      <c r="C216" s="228">
        <f>IF(C$7=0,0,C$7/CHI_fec!C$7)</f>
        <v>0</v>
      </c>
      <c r="D216" s="228">
        <f>IF(D$7=0,0,D$7/CHI_fec!D$7)</f>
        <v>0</v>
      </c>
      <c r="E216" s="228">
        <f>IF(E$7=0,0,E$7/CHI_fec!E$7)</f>
        <v>0</v>
      </c>
      <c r="F216" s="228">
        <f>IF(F$7=0,0,F$7/CHI_fec!F$7)</f>
        <v>0</v>
      </c>
      <c r="G216" s="228">
        <f>IF(G$7=0,0,G$7/CHI_fec!G$7)</f>
        <v>0</v>
      </c>
      <c r="H216" s="228">
        <f>IF(H$7=0,0,H$7/CHI_fec!H$7)</f>
        <v>0</v>
      </c>
      <c r="I216" s="228">
        <f>IF(I$7=0,0,I$7/CHI_fec!I$7)</f>
        <v>0</v>
      </c>
      <c r="J216" s="228">
        <f>IF(J$7=0,0,J$7/CHI_fec!J$7)</f>
        <v>0</v>
      </c>
      <c r="K216" s="228">
        <f>IF(K$7=0,0,K$7/CHI_fec!K$7)</f>
        <v>0</v>
      </c>
      <c r="L216" s="228">
        <f>IF(L$7=0,0,L$7/CHI_fec!L$7)</f>
        <v>0</v>
      </c>
      <c r="M216" s="228">
        <f>IF(M$7=0,0,M$7/CHI_fec!M$7)</f>
        <v>0</v>
      </c>
      <c r="N216" s="228">
        <f>IF(N$7=0,0,N$7/CHI_fec!N$7)</f>
        <v>0</v>
      </c>
      <c r="O216" s="228">
        <f>IF(O$7=0,0,O$7/CHI_fec!O$7)</f>
        <v>0</v>
      </c>
      <c r="P216" s="228">
        <f>IF(P$7=0,0,P$7/CHI_fec!P$7)</f>
        <v>0</v>
      </c>
      <c r="Q216" s="228">
        <f>IF(Q$7=0,0,Q$7/CHI_fec!Q$7)</f>
        <v>0</v>
      </c>
    </row>
    <row r="217" spans="1:17" x14ac:dyDescent="0.25">
      <c r="A217" s="76" t="s">
        <v>81</v>
      </c>
      <c r="B217" s="228">
        <f>IF(B$8=0,0,B$8/CHI_fec!B$8)</f>
        <v>0</v>
      </c>
      <c r="C217" s="228">
        <f>IF(C$8=0,0,C$8/CHI_fec!C$8)</f>
        <v>0</v>
      </c>
      <c r="D217" s="228">
        <f>IF(D$8=0,0,D$8/CHI_fec!D$8)</f>
        <v>0</v>
      </c>
      <c r="E217" s="228">
        <f>IF(E$8=0,0,E$8/CHI_fec!E$8)</f>
        <v>0</v>
      </c>
      <c r="F217" s="228">
        <f>IF(F$8=0,0,F$8/CHI_fec!F$8)</f>
        <v>0</v>
      </c>
      <c r="G217" s="228">
        <f>IF(G$8=0,0,G$8/CHI_fec!G$8)</f>
        <v>0</v>
      </c>
      <c r="H217" s="228">
        <f>IF(H$8=0,0,H$8/CHI_fec!H$8)</f>
        <v>0</v>
      </c>
      <c r="I217" s="228">
        <f>IF(I$8=0,0,I$8/CHI_fec!I$8)</f>
        <v>0</v>
      </c>
      <c r="J217" s="228">
        <f>IF(J$8=0,0,J$8/CHI_fec!J$8)</f>
        <v>0</v>
      </c>
      <c r="K217" s="228">
        <f>IF(K$8=0,0,K$8/CHI_fec!K$8)</f>
        <v>0</v>
      </c>
      <c r="L217" s="228">
        <f>IF(L$8=0,0,L$8/CHI_fec!L$8)</f>
        <v>0</v>
      </c>
      <c r="M217" s="228">
        <f>IF(M$8=0,0,M$8/CHI_fec!M$8)</f>
        <v>0</v>
      </c>
      <c r="N217" s="228">
        <f>IF(N$8=0,0,N$8/CHI_fec!N$8)</f>
        <v>0</v>
      </c>
      <c r="O217" s="228">
        <f>IF(O$8=0,0,O$8/CHI_fec!O$8)</f>
        <v>0</v>
      </c>
      <c r="P217" s="228">
        <f>IF(P$8=0,0,P$8/CHI_fec!P$8)</f>
        <v>0</v>
      </c>
      <c r="Q217" s="228">
        <f>IF(Q$8=0,0,Q$8/CHI_fec!Q$8)</f>
        <v>0</v>
      </c>
    </row>
    <row r="218" spans="1:17" x14ac:dyDescent="0.25">
      <c r="A218" s="76" t="s">
        <v>80</v>
      </c>
      <c r="B218" s="228">
        <f>IF(B$9=0,0,B$9/CHI_fec!B$9)</f>
        <v>0</v>
      </c>
      <c r="C218" s="228">
        <f>IF(C$9=0,0,C$9/CHI_fec!C$9)</f>
        <v>0</v>
      </c>
      <c r="D218" s="228">
        <f>IF(D$9=0,0,D$9/CHI_fec!D$9)</f>
        <v>0</v>
      </c>
      <c r="E218" s="228">
        <f>IF(E$9=0,0,E$9/CHI_fec!E$9)</f>
        <v>0</v>
      </c>
      <c r="F218" s="228">
        <f>IF(F$9=0,0,F$9/CHI_fec!F$9)</f>
        <v>0</v>
      </c>
      <c r="G218" s="228">
        <f>IF(G$9=0,0,G$9/CHI_fec!G$9)</f>
        <v>0</v>
      </c>
      <c r="H218" s="228">
        <f>IF(H$9=0,0,H$9/CHI_fec!H$9)</f>
        <v>0</v>
      </c>
      <c r="I218" s="228">
        <f>IF(I$9=0,0,I$9/CHI_fec!I$9)</f>
        <v>0</v>
      </c>
      <c r="J218" s="228">
        <f>IF(J$9=0,0,J$9/CHI_fec!J$9)</f>
        <v>0</v>
      </c>
      <c r="K218" s="228">
        <f>IF(K$9=0,0,K$9/CHI_fec!K$9)</f>
        <v>0</v>
      </c>
      <c r="L218" s="228">
        <f>IF(L$9=0,0,L$9/CHI_fec!L$9)</f>
        <v>0</v>
      </c>
      <c r="M218" s="228">
        <f>IF(M$9=0,0,M$9/CHI_fec!M$9)</f>
        <v>0</v>
      </c>
      <c r="N218" s="228">
        <f>IF(N$9=0,0,N$9/CHI_fec!N$9)</f>
        <v>0</v>
      </c>
      <c r="O218" s="228">
        <f>IF(O$9=0,0,O$9/CHI_fec!O$9)</f>
        <v>0</v>
      </c>
      <c r="P218" s="228">
        <f>IF(P$9=0,0,P$9/CHI_fec!P$9)</f>
        <v>0</v>
      </c>
      <c r="Q218" s="228">
        <f>IF(Q$9=0,0,Q$9/CHI_fec!Q$9)</f>
        <v>0</v>
      </c>
    </row>
    <row r="219" spans="1:17" x14ac:dyDescent="0.25">
      <c r="A219" s="129" t="s">
        <v>79</v>
      </c>
      <c r="B219" s="227">
        <f>IF(B$10=0,0,B$10/CHI_fec!B$10)</f>
        <v>1.4450778856487878</v>
      </c>
      <c r="C219" s="227">
        <f>IF(C$10=0,0,C$10/CHI_fec!C$10)</f>
        <v>1.5106883412646168</v>
      </c>
      <c r="D219" s="227">
        <f>IF(D$10=0,0,D$10/CHI_fec!D$10)</f>
        <v>1.4034668140377902</v>
      </c>
      <c r="E219" s="227">
        <f>IF(E$10=0,0,E$10/CHI_fec!E$10)</f>
        <v>1.316839204135728</v>
      </c>
      <c r="F219" s="227">
        <f>IF(F$10=0,0,F$10/CHI_fec!F$10)</f>
        <v>1.448529224532346</v>
      </c>
      <c r="G219" s="227">
        <f>IF(G$10=0,0,G$10/CHI_fec!G$10)</f>
        <v>1.6036785544170926</v>
      </c>
      <c r="H219" s="227">
        <f>IF(H$10=0,0,H$10/CHI_fec!H$10)</f>
        <v>1.4911263407609265</v>
      </c>
      <c r="I219" s="227">
        <f>IF(I$10=0,0,I$10/CHI_fec!I$10)</f>
        <v>1.3624906940117456</v>
      </c>
      <c r="J219" s="227">
        <f>IF(J$10=0,0,J$10/CHI_fec!J$10)</f>
        <v>1.2651483504172014</v>
      </c>
      <c r="K219" s="227">
        <f>IF(K$10=0,0,K$10/CHI_fec!K$10)</f>
        <v>1.3235953566644993</v>
      </c>
      <c r="L219" s="227">
        <f>IF(L$10=0,0,L$10/CHI_fec!L$10)</f>
        <v>1.2613132557106395</v>
      </c>
      <c r="M219" s="227">
        <f>IF(M$10=0,0,M$10/CHI_fec!M$10)</f>
        <v>1.2543608785805103</v>
      </c>
      <c r="N219" s="227">
        <f>IF(N$10=0,0,N$10/CHI_fec!N$10)</f>
        <v>1.3898737123550791</v>
      </c>
      <c r="O219" s="227">
        <f>IF(O$10=0,0,O$10/CHI_fec!O$10)</f>
        <v>1.3646199077370691</v>
      </c>
      <c r="P219" s="227">
        <f>IF(P$10=0,0,P$10/CHI_fec!P$10)</f>
        <v>1.3391828594288033</v>
      </c>
      <c r="Q219" s="227">
        <f>IF(Q$10=0,0,Q$10/CHI_fec!Q$10)</f>
        <v>1.3121361579834396</v>
      </c>
    </row>
    <row r="220" spans="1:17" x14ac:dyDescent="0.25">
      <c r="A220" s="232" t="s">
        <v>185</v>
      </c>
      <c r="B220" s="231">
        <f>IF(B$15=0,0,B$15/CHI_fec!B$15)</f>
        <v>0</v>
      </c>
      <c r="C220" s="231">
        <f>IF(C$15=0,0,C$15/CHI_fec!C$15)</f>
        <v>0</v>
      </c>
      <c r="D220" s="231">
        <f>IF(D$15=0,0,D$15/CHI_fec!D$15)</f>
        <v>0</v>
      </c>
      <c r="E220" s="231">
        <f>IF(E$15=0,0,E$15/CHI_fec!E$15)</f>
        <v>0</v>
      </c>
      <c r="F220" s="231">
        <f>IF(F$15=0,0,F$15/CHI_fec!F$15)</f>
        <v>0</v>
      </c>
      <c r="G220" s="231">
        <f>IF(G$15=0,0,G$15/CHI_fec!G$15)</f>
        <v>0</v>
      </c>
      <c r="H220" s="231">
        <f>IF(H$15=0,0,H$15/CHI_fec!H$15)</f>
        <v>0</v>
      </c>
      <c r="I220" s="231">
        <f>IF(I$15=0,0,I$15/CHI_fec!I$15)</f>
        <v>0</v>
      </c>
      <c r="J220" s="231">
        <f>IF(J$15=0,0,J$15/CHI_fec!J$15)</f>
        <v>0</v>
      </c>
      <c r="K220" s="231">
        <f>IF(K$15=0,0,K$15/CHI_fec!K$15)</f>
        <v>0</v>
      </c>
      <c r="L220" s="231">
        <f>IF(L$15=0,0,L$15/CHI_fec!L$15)</f>
        <v>0</v>
      </c>
      <c r="M220" s="231">
        <f>IF(M$15=0,0,M$15/CHI_fec!M$15)</f>
        <v>0</v>
      </c>
      <c r="N220" s="231">
        <f>IF(N$15=0,0,N$15/CHI_fec!N$15)</f>
        <v>0</v>
      </c>
      <c r="O220" s="231">
        <f>IF(O$15=0,0,O$15/CHI_fec!O$15)</f>
        <v>0</v>
      </c>
      <c r="P220" s="231">
        <f>IF(P$15=0,0,P$15/CHI_fec!P$15)</f>
        <v>0</v>
      </c>
      <c r="Q220" s="231">
        <f>IF(Q$15=0,0,Q$15/CHI_fec!Q$15)</f>
        <v>0</v>
      </c>
    </row>
    <row r="221" spans="1:17" x14ac:dyDescent="0.25">
      <c r="A221" s="127" t="s">
        <v>184</v>
      </c>
      <c r="B221" s="226">
        <f>IF(B$24=0,0,B$24/CHI_fec!B$24)</f>
        <v>2.1356910169616419</v>
      </c>
      <c r="C221" s="226">
        <f>IF(C$24=0,0,C$24/CHI_fec!C$24)</f>
        <v>2.1806862937643934</v>
      </c>
      <c r="D221" s="226">
        <f>IF(D$24=0,0,D$24/CHI_fec!D$24)</f>
        <v>2.1485183804316499</v>
      </c>
      <c r="E221" s="226">
        <f>IF(E$24=0,0,E$24/CHI_fec!E$24)</f>
        <v>2.1583794753005252</v>
      </c>
      <c r="F221" s="226">
        <f>IF(F$24=0,0,F$24/CHI_fec!F$24)</f>
        <v>2.1660298808200822</v>
      </c>
      <c r="G221" s="226">
        <f>IF(G$24=0,0,G$24/CHI_fec!G$24)</f>
        <v>2.1876315401965232</v>
      </c>
      <c r="H221" s="226">
        <f>IF(H$24=0,0,H$24/CHI_fec!H$24)</f>
        <v>1.9969834488707507</v>
      </c>
      <c r="I221" s="226">
        <f>IF(I$24=0,0,I$24/CHI_fec!I$24)</f>
        <v>2.0498978218073804</v>
      </c>
      <c r="J221" s="226">
        <f>IF(J$24=0,0,J$24/CHI_fec!J$24)</f>
        <v>1.9573223597075691</v>
      </c>
      <c r="K221" s="226">
        <f>IF(K$24=0,0,K$24/CHI_fec!K$24)</f>
        <v>1.6792177223427514</v>
      </c>
      <c r="L221" s="226">
        <f>IF(L$24=0,0,L$24/CHI_fec!L$24)</f>
        <v>1.5035322987409769</v>
      </c>
      <c r="M221" s="226">
        <f>IF(M$24=0,0,M$24/CHI_fec!M$24)</f>
        <v>1.5801737393670834</v>
      </c>
      <c r="N221" s="226">
        <f>IF(N$24=0,0,N$24/CHI_fec!N$24)</f>
        <v>1.619391953597106</v>
      </c>
      <c r="O221" s="226">
        <f>IF(O$24=0,0,O$24/CHI_fec!O$24)</f>
        <v>1.6959015900801548</v>
      </c>
      <c r="P221" s="226">
        <f>IF(P$24=0,0,P$24/CHI_fec!P$24)</f>
        <v>1.7043154249411661</v>
      </c>
      <c r="Q221" s="226">
        <f>IF(Q$24=0,0,Q$24/CHI_fec!Q$24)</f>
        <v>1.7531040363642285</v>
      </c>
    </row>
    <row r="222" spans="1:17" x14ac:dyDescent="0.25">
      <c r="A222" s="127" t="s">
        <v>181</v>
      </c>
      <c r="B222" s="226">
        <f>IF(B$35=0,0,B$35/CHI_fec!B$35)</f>
        <v>1.4172695935922923</v>
      </c>
      <c r="C222" s="226">
        <f>IF(C$35=0,0,C$35/CHI_fec!C$35)</f>
        <v>1.4253078537279411</v>
      </c>
      <c r="D222" s="226">
        <f>IF(D$35=0,0,D$35/CHI_fec!D$35)</f>
        <v>1.4125443237009569</v>
      </c>
      <c r="E222" s="226">
        <f>IF(E$35=0,0,E$35/CHI_fec!E$35)</f>
        <v>1.3631801822331282</v>
      </c>
      <c r="F222" s="226">
        <f>IF(F$35=0,0,F$35/CHI_fec!F$35)</f>
        <v>1.3374074992893954</v>
      </c>
      <c r="G222" s="226">
        <f>IF(G$35=0,0,G$35/CHI_fec!G$35)</f>
        <v>1.3722304671710002</v>
      </c>
      <c r="H222" s="226">
        <f>IF(H$35=0,0,H$35/CHI_fec!H$35)</f>
        <v>1.5758413693693016</v>
      </c>
      <c r="I222" s="226">
        <f>IF(I$35=0,0,I$35/CHI_fec!I$35)</f>
        <v>1.3418936742176235</v>
      </c>
      <c r="J222" s="226">
        <f>IF(J$35=0,0,J$35/CHI_fec!J$35)</f>
        <v>1.2560278438477466</v>
      </c>
      <c r="K222" s="226">
        <f>IF(K$35=0,0,K$35/CHI_fec!K$35)</f>
        <v>1.9330368503888291</v>
      </c>
      <c r="L222" s="226">
        <f>IF(L$35=0,0,L$35/CHI_fec!L$35)</f>
        <v>1.0008854221987535</v>
      </c>
      <c r="M222" s="226">
        <f>IF(M$35=0,0,M$35/CHI_fec!M$35)</f>
        <v>0.97225542832958345</v>
      </c>
      <c r="N222" s="226">
        <f>IF(N$35=0,0,N$35/CHI_fec!N$35)</f>
        <v>1.1629384251658934</v>
      </c>
      <c r="O222" s="226">
        <f>IF(O$35=0,0,O$35/CHI_fec!O$35)</f>
        <v>1.0518529893840833</v>
      </c>
      <c r="P222" s="226">
        <f>IF(P$35=0,0,P$35/CHI_fec!P$35)</f>
        <v>0.9658163338178487</v>
      </c>
      <c r="Q222" s="226">
        <f>IF(Q$35=0,0,Q$35/CHI_fec!Q$35)</f>
        <v>0.96667271564013746</v>
      </c>
    </row>
    <row r="223" spans="1:17" x14ac:dyDescent="0.25">
      <c r="A223" s="127" t="s">
        <v>180</v>
      </c>
      <c r="B223" s="225">
        <f>IF(B$43=0,0,B$43/CHI_fec!B$43)</f>
        <v>1.6237474131644842</v>
      </c>
      <c r="C223" s="225">
        <f>IF(C$43=0,0,C$43/CHI_fec!C$43)</f>
        <v>1.657731989123773</v>
      </c>
      <c r="D223" s="225">
        <f>IF(D$43=0,0,D$43/CHI_fec!D$43)</f>
        <v>1.6351403097403543</v>
      </c>
      <c r="E223" s="225">
        <f>IF(E$43=0,0,E$43/CHI_fec!E$43)</f>
        <v>1.6078568877923276</v>
      </c>
      <c r="F223" s="225">
        <f>IF(F$43=0,0,F$43/CHI_fec!F$43)</f>
        <v>1.5923682320680681</v>
      </c>
      <c r="G223" s="225">
        <f>IF(G$43=0,0,G$43/CHI_fec!G$43)</f>
        <v>1.6231231050250077</v>
      </c>
      <c r="H223" s="225">
        <f>IF(H$43=0,0,H$43/CHI_fec!H$43)</f>
        <v>1.7054235476774398</v>
      </c>
      <c r="I223" s="225">
        <f>IF(I$43=0,0,I$43/CHI_fec!I$43)</f>
        <v>1.5597411042452403</v>
      </c>
      <c r="J223" s="225">
        <f>IF(J$43=0,0,J$43/CHI_fec!J$43)</f>
        <v>1.4718107718046156</v>
      </c>
      <c r="K223" s="225">
        <f>IF(K$43=0,0,K$43/CHI_fec!K$43)</f>
        <v>1.8248177582372023</v>
      </c>
      <c r="L223" s="225">
        <f>IF(L$43=0,0,L$43/CHI_fec!L$43)</f>
        <v>1.1284663507146049</v>
      </c>
      <c r="M223" s="225">
        <f>IF(M$43=0,0,M$43/CHI_fec!M$43)</f>
        <v>1.1233191977561763</v>
      </c>
      <c r="N223" s="225">
        <f>IF(N$43=0,0,N$43/CHI_fec!N$43)</f>
        <v>1.2628693302346681</v>
      </c>
      <c r="O223" s="225">
        <f>IF(O$43=0,0,O$43/CHI_fec!O$43)</f>
        <v>1.2077957536824553</v>
      </c>
      <c r="P223" s="225">
        <f>IF(P$43=0,0,P$43/CHI_fec!P$43)</f>
        <v>1.1430566279401062</v>
      </c>
      <c r="Q223" s="225">
        <f>IF(Q$43=0,0,Q$43/CHI_fec!Q$43)</f>
        <v>1.1466456839169541</v>
      </c>
    </row>
    <row r="224" spans="1:17" x14ac:dyDescent="0.25">
      <c r="A224" s="72" t="s">
        <v>179</v>
      </c>
      <c r="B224" s="224">
        <f>IF(B$57=0,0,B$57/CHI_fec!B$57)</f>
        <v>0</v>
      </c>
      <c r="C224" s="224">
        <f>IF(C$57=0,0,C$57/CHI_fec!C$57)</f>
        <v>0</v>
      </c>
      <c r="D224" s="224">
        <f>IF(D$57=0,0,D$57/CHI_fec!D$57)</f>
        <v>0</v>
      </c>
      <c r="E224" s="224">
        <f>IF(E$57=0,0,E$57/CHI_fec!E$57)</f>
        <v>0</v>
      </c>
      <c r="F224" s="224">
        <f>IF(F$57=0,0,F$57/CHI_fec!F$57)</f>
        <v>0</v>
      </c>
      <c r="G224" s="224">
        <f>IF(G$57=0,0,G$57/CHI_fec!G$57)</f>
        <v>0</v>
      </c>
      <c r="H224" s="224">
        <f>IF(H$57=0,0,H$57/CHI_fec!H$57)</f>
        <v>0</v>
      </c>
      <c r="I224" s="224">
        <f>IF(I$57=0,0,I$57/CHI_fec!I$57)</f>
        <v>0</v>
      </c>
      <c r="J224" s="224">
        <f>IF(J$57=0,0,J$57/CHI_fec!J$57)</f>
        <v>0</v>
      </c>
      <c r="K224" s="224">
        <f>IF(K$57=0,0,K$57/CHI_fec!K$57)</f>
        <v>0</v>
      </c>
      <c r="L224" s="224">
        <f>IF(L$57=0,0,L$57/CHI_fec!L$57)</f>
        <v>0</v>
      </c>
      <c r="M224" s="224">
        <f>IF(M$57=0,0,M$57/CHI_fec!M$57)</f>
        <v>0</v>
      </c>
      <c r="N224" s="224">
        <f>IF(N$57=0,0,N$57/CHI_fec!N$57)</f>
        <v>0</v>
      </c>
      <c r="O224" s="224">
        <f>IF(O$57=0,0,O$57/CHI_fec!O$57)</f>
        <v>0</v>
      </c>
      <c r="P224" s="224">
        <f>IF(P$57=0,0,P$57/CHI_fec!P$57)</f>
        <v>0</v>
      </c>
      <c r="Q224" s="224">
        <f>IF(Q$57=0,0,Q$57/CHI_fec!Q$57)</f>
        <v>0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195</v>
      </c>
      <c r="B226" s="230">
        <f>IF(B$60=0,0,(B$60-B$106)/CHI_fec!B$60)</f>
        <v>1.2872260617172697</v>
      </c>
      <c r="C226" s="230">
        <f>IF(C$60=0,0,(C$60-C$106)/CHI_fec!C$60)</f>
        <v>1.2964677383741772</v>
      </c>
      <c r="D226" s="230">
        <f>IF(D$60=0,0,(D$60-D$106)/CHI_fec!D$60)</f>
        <v>1.2833351429824211</v>
      </c>
      <c r="E226" s="230">
        <f>IF(E$60=0,0,(E$60-E$106)/CHI_fec!E$60)</f>
        <v>1.2442985459002385</v>
      </c>
      <c r="F226" s="230">
        <f>IF(F$60=0,0,(F$60-F$106)/CHI_fec!F$60)</f>
        <v>1.2292754713403391</v>
      </c>
      <c r="G226" s="230">
        <f>IF(G$60=0,0,(G$60-G$106)/CHI_fec!G$60)</f>
        <v>1.2581817720561554</v>
      </c>
      <c r="H226" s="230">
        <f>IF(H$60=0,0,(H$60-H$106)/CHI_fec!H$60)</f>
        <v>1.4073089587045229</v>
      </c>
      <c r="I226" s="230">
        <f>IF(I$60=0,0,(I$60-I$106)/CHI_fec!I$60)</f>
        <v>1.2294132896223149</v>
      </c>
      <c r="J226" s="230">
        <f>IF(J$60=0,0,(J$60-J$106)/CHI_fec!J$60)</f>
        <v>1.1620155535757839</v>
      </c>
      <c r="K226" s="230">
        <f>IF(K$60=0,0,(K$60-K$106)/CHI_fec!K$60)</f>
        <v>1.6633777095353905</v>
      </c>
      <c r="L226" s="230">
        <f>IF(L$60=0,0,(L$60-L$106)/CHI_fec!L$60)</f>
        <v>0.96893180430171422</v>
      </c>
      <c r="M226" s="230">
        <f>IF(M$60=0,0,(M$60-M$106)/CHI_fec!M$60)</f>
        <v>0.94841683145298283</v>
      </c>
      <c r="N226" s="230">
        <f>IF(N$60=0,0,(N$60-N$106)/CHI_fec!N$60)</f>
        <v>1.0942830832996491</v>
      </c>
      <c r="O226" s="230">
        <f>IF(O$60=0,0,(O$60-O$106)/CHI_fec!O$60)</f>
        <v>1.0102193715724543</v>
      </c>
      <c r="P226" s="230">
        <f>IF(P$60=0,0,(P$60-P$106)/CHI_fec!P$60)</f>
        <v>0.94499294851199411</v>
      </c>
      <c r="Q226" s="230">
        <f>IF(Q$60=0,0,(Q$60-Q$106)/CHI_fec!Q$60)</f>
        <v>0.94411379845869536</v>
      </c>
    </row>
    <row r="227" spans="1:17" x14ac:dyDescent="0.25">
      <c r="A227" s="132" t="s">
        <v>83</v>
      </c>
      <c r="B227" s="229">
        <f>IF(B$61=0,0,B$61/CHI_fec!B$61)</f>
        <v>0</v>
      </c>
      <c r="C227" s="229">
        <f>IF(C$61=0,0,C$61/CHI_fec!C$61)</f>
        <v>0</v>
      </c>
      <c r="D227" s="229">
        <f>IF(D$61=0,0,D$61/CHI_fec!D$61)</f>
        <v>0</v>
      </c>
      <c r="E227" s="229">
        <f>IF(E$61=0,0,E$61/CHI_fec!E$61)</f>
        <v>0</v>
      </c>
      <c r="F227" s="229">
        <f>IF(F$61=0,0,F$61/CHI_fec!F$61)</f>
        <v>0</v>
      </c>
      <c r="G227" s="229">
        <f>IF(G$61=0,0,G$61/CHI_fec!G$61)</f>
        <v>0</v>
      </c>
      <c r="H227" s="229">
        <f>IF(H$61=0,0,H$61/CHI_fec!H$61)</f>
        <v>0</v>
      </c>
      <c r="I227" s="229">
        <f>IF(I$61=0,0,I$61/CHI_fec!I$61)</f>
        <v>0</v>
      </c>
      <c r="J227" s="229">
        <f>IF(J$61=0,0,J$61/CHI_fec!J$61)</f>
        <v>0</v>
      </c>
      <c r="K227" s="229">
        <f>IF(K$61=0,0,K$61/CHI_fec!K$61)</f>
        <v>0</v>
      </c>
      <c r="L227" s="229">
        <f>IF(L$61=0,0,L$61/CHI_fec!L$61)</f>
        <v>0</v>
      </c>
      <c r="M227" s="229">
        <f>IF(M$61=0,0,M$61/CHI_fec!M$61)</f>
        <v>0</v>
      </c>
      <c r="N227" s="229">
        <f>IF(N$61=0,0,N$61/CHI_fec!N$61)</f>
        <v>0</v>
      </c>
      <c r="O227" s="229">
        <f>IF(O$61=0,0,O$61/CHI_fec!O$61)</f>
        <v>0</v>
      </c>
      <c r="P227" s="229">
        <f>IF(P$61=0,0,P$61/CHI_fec!P$61)</f>
        <v>0</v>
      </c>
      <c r="Q227" s="229">
        <f>IF(Q$61=0,0,Q$61/CHI_fec!Q$61)</f>
        <v>0</v>
      </c>
    </row>
    <row r="228" spans="1:17" x14ac:dyDescent="0.25">
      <c r="A228" s="76" t="s">
        <v>82</v>
      </c>
      <c r="B228" s="228">
        <f>IF(B$62=0,0,B$62/CHI_fec!B$62)</f>
        <v>0</v>
      </c>
      <c r="C228" s="228">
        <f>IF(C$62=0,0,C$62/CHI_fec!C$62)</f>
        <v>0</v>
      </c>
      <c r="D228" s="228">
        <f>IF(D$62=0,0,D$62/CHI_fec!D$62)</f>
        <v>0</v>
      </c>
      <c r="E228" s="228">
        <f>IF(E$62=0,0,E$62/CHI_fec!E$62)</f>
        <v>0</v>
      </c>
      <c r="F228" s="228">
        <f>IF(F$62=0,0,F$62/CHI_fec!F$62)</f>
        <v>0</v>
      </c>
      <c r="G228" s="228">
        <f>IF(G$62=0,0,G$62/CHI_fec!G$62)</f>
        <v>0</v>
      </c>
      <c r="H228" s="228">
        <f>IF(H$62=0,0,H$62/CHI_fec!H$62)</f>
        <v>0</v>
      </c>
      <c r="I228" s="228">
        <f>IF(I$62=0,0,I$62/CHI_fec!I$62)</f>
        <v>0</v>
      </c>
      <c r="J228" s="228">
        <f>IF(J$62=0,0,J$62/CHI_fec!J$62)</f>
        <v>0</v>
      </c>
      <c r="K228" s="228">
        <f>IF(K$62=0,0,K$62/CHI_fec!K$62)</f>
        <v>0</v>
      </c>
      <c r="L228" s="228">
        <f>IF(L$62=0,0,L$62/CHI_fec!L$62)</f>
        <v>0</v>
      </c>
      <c r="M228" s="228">
        <f>IF(M$62=0,0,M$62/CHI_fec!M$62)</f>
        <v>0</v>
      </c>
      <c r="N228" s="228">
        <f>IF(N$62=0,0,N$62/CHI_fec!N$62)</f>
        <v>0</v>
      </c>
      <c r="O228" s="228">
        <f>IF(O$62=0,0,O$62/CHI_fec!O$62)</f>
        <v>0</v>
      </c>
      <c r="P228" s="228">
        <f>IF(P$62=0,0,P$62/CHI_fec!P$62)</f>
        <v>0</v>
      </c>
      <c r="Q228" s="228">
        <f>IF(Q$62=0,0,Q$62/CHI_fec!Q$62)</f>
        <v>0</v>
      </c>
    </row>
    <row r="229" spans="1:17" x14ac:dyDescent="0.25">
      <c r="A229" s="76" t="s">
        <v>81</v>
      </c>
      <c r="B229" s="228">
        <f>IF(B$63=0,0,B$63/CHI_fec!B$63)</f>
        <v>0</v>
      </c>
      <c r="C229" s="228">
        <f>IF(C$63=0,0,C$63/CHI_fec!C$63)</f>
        <v>0</v>
      </c>
      <c r="D229" s="228">
        <f>IF(D$63=0,0,D$63/CHI_fec!D$63)</f>
        <v>0</v>
      </c>
      <c r="E229" s="228">
        <f>IF(E$63=0,0,E$63/CHI_fec!E$63)</f>
        <v>0</v>
      </c>
      <c r="F229" s="228">
        <f>IF(F$63=0,0,F$63/CHI_fec!F$63)</f>
        <v>0</v>
      </c>
      <c r="G229" s="228">
        <f>IF(G$63=0,0,G$63/CHI_fec!G$63)</f>
        <v>0</v>
      </c>
      <c r="H229" s="228">
        <f>IF(H$63=0,0,H$63/CHI_fec!H$63)</f>
        <v>0</v>
      </c>
      <c r="I229" s="228">
        <f>IF(I$63=0,0,I$63/CHI_fec!I$63)</f>
        <v>0</v>
      </c>
      <c r="J229" s="228">
        <f>IF(J$63=0,0,J$63/CHI_fec!J$63)</f>
        <v>0</v>
      </c>
      <c r="K229" s="228">
        <f>IF(K$63=0,0,K$63/CHI_fec!K$63)</f>
        <v>0</v>
      </c>
      <c r="L229" s="228">
        <f>IF(L$63=0,0,L$63/CHI_fec!L$63)</f>
        <v>0</v>
      </c>
      <c r="M229" s="228">
        <f>IF(M$63=0,0,M$63/CHI_fec!M$63)</f>
        <v>0</v>
      </c>
      <c r="N229" s="228">
        <f>IF(N$63=0,0,N$63/CHI_fec!N$63)</f>
        <v>0</v>
      </c>
      <c r="O229" s="228">
        <f>IF(O$63=0,0,O$63/CHI_fec!O$63)</f>
        <v>0</v>
      </c>
      <c r="P229" s="228">
        <f>IF(P$63=0,0,P$63/CHI_fec!P$63)</f>
        <v>0</v>
      </c>
      <c r="Q229" s="228">
        <f>IF(Q$63=0,0,Q$63/CHI_fec!Q$63)</f>
        <v>0</v>
      </c>
    </row>
    <row r="230" spans="1:17" x14ac:dyDescent="0.25">
      <c r="A230" s="76" t="s">
        <v>80</v>
      </c>
      <c r="B230" s="228">
        <f>IF(B$64=0,0,B$64/CHI_fec!B$64)</f>
        <v>0</v>
      </c>
      <c r="C230" s="228">
        <f>IF(C$64=0,0,C$64/CHI_fec!C$64)</f>
        <v>0</v>
      </c>
      <c r="D230" s="228">
        <f>IF(D$64=0,0,D$64/CHI_fec!D$64)</f>
        <v>0</v>
      </c>
      <c r="E230" s="228">
        <f>IF(E$64=0,0,E$64/CHI_fec!E$64)</f>
        <v>0</v>
      </c>
      <c r="F230" s="228">
        <f>IF(F$64=0,0,F$64/CHI_fec!F$64)</f>
        <v>0</v>
      </c>
      <c r="G230" s="228">
        <f>IF(G$64=0,0,G$64/CHI_fec!G$64)</f>
        <v>0</v>
      </c>
      <c r="H230" s="228">
        <f>IF(H$64=0,0,H$64/CHI_fec!H$64)</f>
        <v>0</v>
      </c>
      <c r="I230" s="228">
        <f>IF(I$64=0,0,I$64/CHI_fec!I$64)</f>
        <v>0</v>
      </c>
      <c r="J230" s="228">
        <f>IF(J$64=0,0,J$64/CHI_fec!J$64)</f>
        <v>0</v>
      </c>
      <c r="K230" s="228">
        <f>IF(K$64=0,0,K$64/CHI_fec!K$64)</f>
        <v>0</v>
      </c>
      <c r="L230" s="228">
        <f>IF(L$64=0,0,L$64/CHI_fec!L$64)</f>
        <v>0</v>
      </c>
      <c r="M230" s="228">
        <f>IF(M$64=0,0,M$64/CHI_fec!M$64)</f>
        <v>0</v>
      </c>
      <c r="N230" s="228">
        <f>IF(N$64=0,0,N$64/CHI_fec!N$64)</f>
        <v>0</v>
      </c>
      <c r="O230" s="228">
        <f>IF(O$64=0,0,O$64/CHI_fec!O$64)</f>
        <v>0</v>
      </c>
      <c r="P230" s="228">
        <f>IF(P$64=0,0,P$64/CHI_fec!P$64)</f>
        <v>0</v>
      </c>
      <c r="Q230" s="228">
        <f>IF(Q$64=0,0,Q$64/CHI_fec!Q$64)</f>
        <v>0</v>
      </c>
    </row>
    <row r="231" spans="1:17" x14ac:dyDescent="0.25">
      <c r="A231" s="129" t="s">
        <v>79</v>
      </c>
      <c r="B231" s="227">
        <f>IF(B$65=0,0,B$65/CHI_fec!B$65)</f>
        <v>1.4450778856487878</v>
      </c>
      <c r="C231" s="227">
        <f>IF(C$65=0,0,C$65/CHI_fec!C$65)</f>
        <v>1.5106883412646168</v>
      </c>
      <c r="D231" s="227">
        <f>IF(D$65=0,0,D$65/CHI_fec!D$65)</f>
        <v>1.4034668140377904</v>
      </c>
      <c r="E231" s="227">
        <f>IF(E$65=0,0,E$65/CHI_fec!E$65)</f>
        <v>1.316839204135728</v>
      </c>
      <c r="F231" s="227">
        <f>IF(F$65=0,0,F$65/CHI_fec!F$65)</f>
        <v>1.4485292245323462</v>
      </c>
      <c r="G231" s="227">
        <f>IF(G$65=0,0,G$65/CHI_fec!G$65)</f>
        <v>1.6036785544170926</v>
      </c>
      <c r="H231" s="227">
        <f>IF(H$65=0,0,H$65/CHI_fec!H$65)</f>
        <v>1.4911263407609265</v>
      </c>
      <c r="I231" s="227">
        <f>IF(I$65=0,0,I$65/CHI_fec!I$65)</f>
        <v>1.3624906940117458</v>
      </c>
      <c r="J231" s="227">
        <f>IF(J$65=0,0,J$65/CHI_fec!J$65)</f>
        <v>1.2651483504172012</v>
      </c>
      <c r="K231" s="227">
        <f>IF(K$65=0,0,K$65/CHI_fec!K$65)</f>
        <v>1.3235953566644991</v>
      </c>
      <c r="L231" s="227">
        <f>IF(L$65=0,0,L$65/CHI_fec!L$65)</f>
        <v>1.2613132557106395</v>
      </c>
      <c r="M231" s="227">
        <f>IF(M$65=0,0,M$65/CHI_fec!M$65)</f>
        <v>1.2543608785805105</v>
      </c>
      <c r="N231" s="227">
        <f>IF(N$65=0,0,N$65/CHI_fec!N$65)</f>
        <v>1.3898737123550793</v>
      </c>
      <c r="O231" s="227">
        <f>IF(O$65=0,0,O$65/CHI_fec!O$65)</f>
        <v>1.3646199077370693</v>
      </c>
      <c r="P231" s="227">
        <f>IF(P$65=0,0,P$65/CHI_fec!P$65)</f>
        <v>1.3391828594288036</v>
      </c>
      <c r="Q231" s="227">
        <f>IF(Q$65=0,0,Q$65/CHI_fec!Q$65)</f>
        <v>1.3121361579834399</v>
      </c>
    </row>
    <row r="232" spans="1:17" x14ac:dyDescent="0.25">
      <c r="A232" s="127" t="s">
        <v>183</v>
      </c>
      <c r="B232" s="226">
        <f>IF(B$70=0,0,B$70/CHI_fec!B$70)</f>
        <v>2.1197214208817989</v>
      </c>
      <c r="C232" s="226">
        <f>IF(C$70=0,0,C$70/CHI_fec!C$70)</f>
        <v>2.1202959350924484</v>
      </c>
      <c r="D232" s="226">
        <f>IF(D$70=0,0,D$70/CHI_fec!D$70)</f>
        <v>2.1185766248357121</v>
      </c>
      <c r="E232" s="226">
        <f>IF(E$70=0,0,E$70/CHI_fec!E$70)</f>
        <v>2.1169102258187884</v>
      </c>
      <c r="F232" s="226">
        <f>IF(F$70=0,0,F$70/CHI_fec!F$70)</f>
        <v>2.1197330918648869</v>
      </c>
      <c r="G232" s="226">
        <f>IF(G$70=0,0,G$70/CHI_fec!G$70)</f>
        <v>2.1029393141498605</v>
      </c>
      <c r="H232" s="226">
        <f>IF(H$70=0,0,H$70/CHI_fec!H$70)</f>
        <v>2.1154892938283592</v>
      </c>
      <c r="I232" s="226">
        <f>IF(I$70=0,0,I$70/CHI_fec!I$70)</f>
        <v>2.1124054946518682</v>
      </c>
      <c r="J232" s="226">
        <f>IF(J$70=0,0,J$70/CHI_fec!J$70)</f>
        <v>2.1043369431800016</v>
      </c>
      <c r="K232" s="226">
        <f>IF(K$70=0,0,K$70/CHI_fec!K$70)</f>
        <v>2.0961689959397174</v>
      </c>
      <c r="L232" s="226">
        <f>IF(L$70=0,0,L$70/CHI_fec!L$70)</f>
        <v>2.0934132772327612</v>
      </c>
      <c r="M232" s="226">
        <f>IF(M$70=0,0,M$70/CHI_fec!M$70)</f>
        <v>2.1126417726786269</v>
      </c>
      <c r="N232" s="226">
        <f>IF(N$70=0,0,N$70/CHI_fec!N$70)</f>
        <v>2.1192025358735882</v>
      </c>
      <c r="O232" s="226">
        <f>IF(O$70=0,0,O$70/CHI_fec!O$70)</f>
        <v>2.1122971193864233</v>
      </c>
      <c r="P232" s="226">
        <f>IF(P$70=0,0,P$70/CHI_fec!P$70)</f>
        <v>2.1138003637961518</v>
      </c>
      <c r="Q232" s="226">
        <f>IF(Q$70=0,0,Q$70/CHI_fec!Q$70)</f>
        <v>2.1175520980812559</v>
      </c>
    </row>
    <row r="233" spans="1:17" x14ac:dyDescent="0.25">
      <c r="A233" s="127" t="s">
        <v>181</v>
      </c>
      <c r="B233" s="226">
        <f>IF(B$83=0,0,B$83/CHI_fec!B$83)</f>
        <v>1.4172695935922919</v>
      </c>
      <c r="C233" s="226">
        <f>IF(C$83=0,0,C$83/CHI_fec!C$83)</f>
        <v>1.4253078537279411</v>
      </c>
      <c r="D233" s="226">
        <f>IF(D$83=0,0,D$83/CHI_fec!D$83)</f>
        <v>1.4125443237009569</v>
      </c>
      <c r="E233" s="226">
        <f>IF(E$83=0,0,E$83/CHI_fec!E$83)</f>
        <v>1.3631801822331282</v>
      </c>
      <c r="F233" s="226">
        <f>IF(F$83=0,0,F$83/CHI_fec!F$83)</f>
        <v>1.337407499289395</v>
      </c>
      <c r="G233" s="226">
        <f>IF(G$83=0,0,G$83/CHI_fec!G$83)</f>
        <v>1.3722304671710002</v>
      </c>
      <c r="H233" s="226">
        <f>IF(H$83=0,0,H$83/CHI_fec!H$83)</f>
        <v>1.5758413693693019</v>
      </c>
      <c r="I233" s="226">
        <f>IF(I$83=0,0,I$83/CHI_fec!I$83)</f>
        <v>1.3418936742176233</v>
      </c>
      <c r="J233" s="226">
        <f>IF(J$83=0,0,J$83/CHI_fec!J$83)</f>
        <v>1.2560278438477464</v>
      </c>
      <c r="K233" s="226">
        <f>IF(K$83=0,0,K$83/CHI_fec!K$83)</f>
        <v>1.9330368503888293</v>
      </c>
      <c r="L233" s="226">
        <f>IF(L$83=0,0,L$83/CHI_fec!L$83)</f>
        <v>1.0008854221987535</v>
      </c>
      <c r="M233" s="226">
        <f>IF(M$83=0,0,M$83/CHI_fec!M$83)</f>
        <v>0.97225542832958367</v>
      </c>
      <c r="N233" s="226">
        <f>IF(N$83=0,0,N$83/CHI_fec!N$83)</f>
        <v>1.1629384251658932</v>
      </c>
      <c r="O233" s="226">
        <f>IF(O$83=0,0,O$83/CHI_fec!O$83)</f>
        <v>1.0518529893840833</v>
      </c>
      <c r="P233" s="226">
        <f>IF(P$83=0,0,P$83/CHI_fec!P$83)</f>
        <v>0.96581633381784837</v>
      </c>
      <c r="Q233" s="226">
        <f>IF(Q$83=0,0,Q$83/CHI_fec!Q$83)</f>
        <v>0.96667271564013735</v>
      </c>
    </row>
    <row r="234" spans="1:17" x14ac:dyDescent="0.25">
      <c r="A234" s="127" t="s">
        <v>180</v>
      </c>
      <c r="B234" s="225">
        <f>IF(B$91=0,0,B$91/CHI_fec!B$91)</f>
        <v>1.7606479808213005</v>
      </c>
      <c r="C234" s="225">
        <f>IF(C$91=0,0,C$91/CHI_fec!C$91)</f>
        <v>1.7789269307948021</v>
      </c>
      <c r="D234" s="225">
        <f>IF(D$91=0,0,D$91/CHI_fec!D$91)</f>
        <v>1.7668329430458303</v>
      </c>
      <c r="E234" s="225">
        <f>IF(E$91=0,0,E$91/CHI_fec!E$91)</f>
        <v>1.7389782527746946</v>
      </c>
      <c r="F234" s="225">
        <f>IF(F$91=0,0,F$91/CHI_fec!F$91)</f>
        <v>1.7241910661245994</v>
      </c>
      <c r="G234" s="225">
        <f>IF(G$91=0,0,G$91/CHI_fec!G$91)</f>
        <v>1.7386906000648499</v>
      </c>
      <c r="H234" s="225">
        <f>IF(H$91=0,0,H$91/CHI_fec!H$91)</f>
        <v>1.8702282397364964</v>
      </c>
      <c r="I234" s="225">
        <f>IF(I$91=0,0,I$91/CHI_fec!I$91)</f>
        <v>1.7238786202012708</v>
      </c>
      <c r="J234" s="225">
        <f>IF(J$91=0,0,J$91/CHI_fec!J$91)</f>
        <v>1.6672350836393817</v>
      </c>
      <c r="K234" s="225">
        <f>IF(K$91=0,0,K$91/CHI_fec!K$91)</f>
        <v>2.056557040505862</v>
      </c>
      <c r="L234" s="225">
        <f>IF(L$91=0,0,L$91/CHI_fec!L$91)</f>
        <v>1.4801832377073973</v>
      </c>
      <c r="M234" s="225">
        <f>IF(M$91=0,0,M$91/CHI_fec!M$91)</f>
        <v>1.4625733996070225</v>
      </c>
      <c r="N234" s="225">
        <f>IF(N$91=0,0,N$91/CHI_fec!N$91)</f>
        <v>1.5795115992322482</v>
      </c>
      <c r="O234" s="225">
        <f>IF(O$91=0,0,O$91/CHI_fec!O$91)</f>
        <v>1.506191876105579</v>
      </c>
      <c r="P234" s="225">
        <f>IF(P$91=0,0,P$91/CHI_fec!P$91)</f>
        <v>1.4465306166409482</v>
      </c>
      <c r="Q234" s="225">
        <f>IF(Q$91=0,0,Q$91/CHI_fec!Q$91)</f>
        <v>1.4378849083217926</v>
      </c>
    </row>
    <row r="235" spans="1:17" x14ac:dyDescent="0.25">
      <c r="A235" s="72" t="s">
        <v>179</v>
      </c>
      <c r="B235" s="224">
        <f>IF(B$105=0,0,B$105/CHI_fec!B$105)</f>
        <v>0</v>
      </c>
      <c r="C235" s="224">
        <f>IF(C$105=0,0,C$105/CHI_fec!C$105)</f>
        <v>0</v>
      </c>
      <c r="D235" s="224">
        <f>IF(D$105=0,0,D$105/CHI_fec!D$105)</f>
        <v>0</v>
      </c>
      <c r="E235" s="224">
        <f>IF(E$105=0,0,E$105/CHI_fec!E$105)</f>
        <v>0</v>
      </c>
      <c r="F235" s="224">
        <f>IF(F$105=0,0,F$105/CHI_fec!F$105)</f>
        <v>0</v>
      </c>
      <c r="G235" s="224">
        <f>IF(G$105=0,0,G$105/CHI_fec!G$105)</f>
        <v>0</v>
      </c>
      <c r="H235" s="224">
        <f>IF(H$105=0,0,H$105/CHI_fec!H$105)</f>
        <v>0</v>
      </c>
      <c r="I235" s="224">
        <f>IF(I$105=0,0,I$105/CHI_fec!I$105)</f>
        <v>0</v>
      </c>
      <c r="J235" s="224">
        <f>IF(J$105=0,0,J$105/CHI_fec!J$105)</f>
        <v>0</v>
      </c>
      <c r="K235" s="224">
        <f>IF(K$105=0,0,K$105/CHI_fec!K$105)</f>
        <v>0</v>
      </c>
      <c r="L235" s="224">
        <f>IF(L$105=0,0,L$105/CHI_fec!L$105)</f>
        <v>0</v>
      </c>
      <c r="M235" s="224">
        <f>IF(M$105=0,0,M$105/CHI_fec!M$105)</f>
        <v>0</v>
      </c>
      <c r="N235" s="224">
        <f>IF(N$105=0,0,N$105/CHI_fec!N$105)</f>
        <v>0</v>
      </c>
      <c r="O235" s="224">
        <f>IF(O$105=0,0,O$105/CHI_fec!O$105)</f>
        <v>0</v>
      </c>
      <c r="P235" s="224">
        <f>IF(P$105=0,0,P$105/CHI_fec!P$105)</f>
        <v>0</v>
      </c>
      <c r="Q235" s="224">
        <f>IF(Q$105=0,0,Q$105/CHI_fec!Q$105)</f>
        <v>0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>IF(B$108=0,0,B$108/CHI_fec!B$108)</f>
        <v>0.8623081055161893</v>
      </c>
      <c r="C237" s="230">
        <f>IF(C$108=0,0,C$108/CHI_fec!C$108)</f>
        <v>0.86952135516205953</v>
      </c>
      <c r="D237" s="230">
        <f>IF(D$108=0,0,D$108/CHI_fec!D$108)</f>
        <v>0.86055834675048415</v>
      </c>
      <c r="E237" s="230">
        <f>IF(E$108=0,0,E$108/CHI_fec!E$108)</f>
        <v>0.84044741609854434</v>
      </c>
      <c r="F237" s="230">
        <f>IF(F$108=0,0,F$108/CHI_fec!F$108)</f>
        <v>0.83623717760380156</v>
      </c>
      <c r="G237" s="230">
        <f>IF(G$108=0,0,G$108/CHI_fec!G$108)</f>
        <v>0.85134853735359728</v>
      </c>
      <c r="H237" s="230">
        <f>IF(H$108=0,0,H$108/CHI_fec!H$108)</f>
        <v>0.92137529486715231</v>
      </c>
      <c r="I237" s="230">
        <f>IF(I$108=0,0,I$108/CHI_fec!I$108)</f>
        <v>0.83380773038701461</v>
      </c>
      <c r="J237" s="230">
        <f>IF(J$108=0,0,J$108/CHI_fec!J$108)</f>
        <v>0.79893294129878756</v>
      </c>
      <c r="K237" s="230">
        <f>IF(K$108=0,0,K$108/CHI_fec!K$108)</f>
        <v>1.0348816930124274</v>
      </c>
      <c r="L237" s="230">
        <f>IF(L$108=0,0,L$108/CHI_fec!L$108)</f>
        <v>0.70314958513417825</v>
      </c>
      <c r="M237" s="230">
        <f>IF(M$108=0,0,M$108/CHI_fec!M$108)</f>
        <v>0.69438301261385849</v>
      </c>
      <c r="N237" s="230">
        <f>IF(N$108=0,0,N$108/CHI_fec!N$108)</f>
        <v>0.76676320175715373</v>
      </c>
      <c r="O237" s="230">
        <f>IF(O$108=0,0,O$108/CHI_fec!O$108)</f>
        <v>0.7253572691918273</v>
      </c>
      <c r="P237" s="230">
        <f>IF(P$108=0,0,P$108/CHI_fec!P$108)</f>
        <v>0.69319641835890144</v>
      </c>
      <c r="Q237" s="230">
        <f>IF(Q$108=0,0,Q$108/CHI_fec!Q$108)</f>
        <v>0.69144292947714103</v>
      </c>
    </row>
    <row r="238" spans="1:17" x14ac:dyDescent="0.25">
      <c r="A238" s="132" t="s">
        <v>83</v>
      </c>
      <c r="B238" s="229">
        <f>IF(B$109=0,0,B$109/CHI_fec!B$109)</f>
        <v>0</v>
      </c>
      <c r="C238" s="229">
        <f>IF(C$109=0,0,C$109/CHI_fec!C$109)</f>
        <v>0</v>
      </c>
      <c r="D238" s="229">
        <f>IF(D$109=0,0,D$109/CHI_fec!D$109)</f>
        <v>0</v>
      </c>
      <c r="E238" s="229">
        <f>IF(E$109=0,0,E$109/CHI_fec!E$109)</f>
        <v>0</v>
      </c>
      <c r="F238" s="229">
        <f>IF(F$109=0,0,F$109/CHI_fec!F$109)</f>
        <v>0</v>
      </c>
      <c r="G238" s="229">
        <f>IF(G$109=0,0,G$109/CHI_fec!G$109)</f>
        <v>0</v>
      </c>
      <c r="H238" s="229">
        <f>IF(H$109=0,0,H$109/CHI_fec!H$109)</f>
        <v>0</v>
      </c>
      <c r="I238" s="229">
        <f>IF(I$109=0,0,I$109/CHI_fec!I$109)</f>
        <v>0</v>
      </c>
      <c r="J238" s="229">
        <f>IF(J$109=0,0,J$109/CHI_fec!J$109)</f>
        <v>0</v>
      </c>
      <c r="K238" s="229">
        <f>IF(K$109=0,0,K$109/CHI_fec!K$109)</f>
        <v>0</v>
      </c>
      <c r="L238" s="229">
        <f>IF(L$109=0,0,L$109/CHI_fec!L$109)</f>
        <v>0</v>
      </c>
      <c r="M238" s="229">
        <f>IF(M$109=0,0,M$109/CHI_fec!M$109)</f>
        <v>0</v>
      </c>
      <c r="N238" s="229">
        <f>IF(N$109=0,0,N$109/CHI_fec!N$109)</f>
        <v>0</v>
      </c>
      <c r="O238" s="229">
        <f>IF(O$109=0,0,O$109/CHI_fec!O$109)</f>
        <v>0</v>
      </c>
      <c r="P238" s="229">
        <f>IF(P$109=0,0,P$109/CHI_fec!P$109)</f>
        <v>0</v>
      </c>
      <c r="Q238" s="229">
        <f>IF(Q$109=0,0,Q$109/CHI_fec!Q$109)</f>
        <v>0</v>
      </c>
    </row>
    <row r="239" spans="1:17" x14ac:dyDescent="0.25">
      <c r="A239" s="76" t="s">
        <v>82</v>
      </c>
      <c r="B239" s="228">
        <f>IF(B$110=0,0,B$110/CHI_fec!B$110)</f>
        <v>0</v>
      </c>
      <c r="C239" s="228">
        <f>IF(C$110=0,0,C$110/CHI_fec!C$110)</f>
        <v>0</v>
      </c>
      <c r="D239" s="228">
        <f>IF(D$110=0,0,D$110/CHI_fec!D$110)</f>
        <v>0</v>
      </c>
      <c r="E239" s="228">
        <f>IF(E$110=0,0,E$110/CHI_fec!E$110)</f>
        <v>0</v>
      </c>
      <c r="F239" s="228">
        <f>IF(F$110=0,0,F$110/CHI_fec!F$110)</f>
        <v>0</v>
      </c>
      <c r="G239" s="228">
        <f>IF(G$110=0,0,G$110/CHI_fec!G$110)</f>
        <v>0</v>
      </c>
      <c r="H239" s="228">
        <f>IF(H$110=0,0,H$110/CHI_fec!H$110)</f>
        <v>0</v>
      </c>
      <c r="I239" s="228">
        <f>IF(I$110=0,0,I$110/CHI_fec!I$110)</f>
        <v>0</v>
      </c>
      <c r="J239" s="228">
        <f>IF(J$110=0,0,J$110/CHI_fec!J$110)</f>
        <v>0</v>
      </c>
      <c r="K239" s="228">
        <f>IF(K$110=0,0,K$110/CHI_fec!K$110)</f>
        <v>0</v>
      </c>
      <c r="L239" s="228">
        <f>IF(L$110=0,0,L$110/CHI_fec!L$110)</f>
        <v>0</v>
      </c>
      <c r="M239" s="228">
        <f>IF(M$110=0,0,M$110/CHI_fec!M$110)</f>
        <v>0</v>
      </c>
      <c r="N239" s="228">
        <f>IF(N$110=0,0,N$110/CHI_fec!N$110)</f>
        <v>0</v>
      </c>
      <c r="O239" s="228">
        <f>IF(O$110=0,0,O$110/CHI_fec!O$110)</f>
        <v>0</v>
      </c>
      <c r="P239" s="228">
        <f>IF(P$110=0,0,P$110/CHI_fec!P$110)</f>
        <v>0</v>
      </c>
      <c r="Q239" s="228">
        <f>IF(Q$110=0,0,Q$110/CHI_fec!Q$110)</f>
        <v>0</v>
      </c>
    </row>
    <row r="240" spans="1:17" x14ac:dyDescent="0.25">
      <c r="A240" s="76" t="s">
        <v>81</v>
      </c>
      <c r="B240" s="228">
        <f>IF(B$111=0,0,B$111/CHI_fec!B$111)</f>
        <v>0</v>
      </c>
      <c r="C240" s="228">
        <f>IF(C$111=0,0,C$111/CHI_fec!C$111)</f>
        <v>0</v>
      </c>
      <c r="D240" s="228">
        <f>IF(D$111=0,0,D$111/CHI_fec!D$111)</f>
        <v>0</v>
      </c>
      <c r="E240" s="228">
        <f>IF(E$111=0,0,E$111/CHI_fec!E$111)</f>
        <v>0</v>
      </c>
      <c r="F240" s="228">
        <f>IF(F$111=0,0,F$111/CHI_fec!F$111)</f>
        <v>0</v>
      </c>
      <c r="G240" s="228">
        <f>IF(G$111=0,0,G$111/CHI_fec!G$111)</f>
        <v>0</v>
      </c>
      <c r="H240" s="228">
        <f>IF(H$111=0,0,H$111/CHI_fec!H$111)</f>
        <v>0</v>
      </c>
      <c r="I240" s="228">
        <f>IF(I$111=0,0,I$111/CHI_fec!I$111)</f>
        <v>0</v>
      </c>
      <c r="J240" s="228">
        <f>IF(J$111=0,0,J$111/CHI_fec!J$111)</f>
        <v>0</v>
      </c>
      <c r="K240" s="228">
        <f>IF(K$111=0,0,K$111/CHI_fec!K$111)</f>
        <v>0</v>
      </c>
      <c r="L240" s="228">
        <f>IF(L$111=0,0,L$111/CHI_fec!L$111)</f>
        <v>0</v>
      </c>
      <c r="M240" s="228">
        <f>IF(M$111=0,0,M$111/CHI_fec!M$111)</f>
        <v>0</v>
      </c>
      <c r="N240" s="228">
        <f>IF(N$111=0,0,N$111/CHI_fec!N$111)</f>
        <v>0</v>
      </c>
      <c r="O240" s="228">
        <f>IF(O$111=0,0,O$111/CHI_fec!O$111)</f>
        <v>0</v>
      </c>
      <c r="P240" s="228">
        <f>IF(P$111=0,0,P$111/CHI_fec!P$111)</f>
        <v>0</v>
      </c>
      <c r="Q240" s="228">
        <f>IF(Q$111=0,0,Q$111/CHI_fec!Q$111)</f>
        <v>0</v>
      </c>
    </row>
    <row r="241" spans="1:17" x14ac:dyDescent="0.25">
      <c r="A241" s="76" t="s">
        <v>80</v>
      </c>
      <c r="B241" s="228">
        <f>IF(B$112=0,0,B$112/CHI_fec!B$112)</f>
        <v>0</v>
      </c>
      <c r="C241" s="228">
        <f>IF(C$112=0,0,C$112/CHI_fec!C$112)</f>
        <v>0</v>
      </c>
      <c r="D241" s="228">
        <f>IF(D$112=0,0,D$112/CHI_fec!D$112)</f>
        <v>0</v>
      </c>
      <c r="E241" s="228">
        <f>IF(E$112=0,0,E$112/CHI_fec!E$112)</f>
        <v>0</v>
      </c>
      <c r="F241" s="228">
        <f>IF(F$112=0,0,F$112/CHI_fec!F$112)</f>
        <v>0</v>
      </c>
      <c r="G241" s="228">
        <f>IF(G$112=0,0,G$112/CHI_fec!G$112)</f>
        <v>0</v>
      </c>
      <c r="H241" s="228">
        <f>IF(H$112=0,0,H$112/CHI_fec!H$112)</f>
        <v>0</v>
      </c>
      <c r="I241" s="228">
        <f>IF(I$112=0,0,I$112/CHI_fec!I$112)</f>
        <v>0</v>
      </c>
      <c r="J241" s="228">
        <f>IF(J$112=0,0,J$112/CHI_fec!J$112)</f>
        <v>0</v>
      </c>
      <c r="K241" s="228">
        <f>IF(K$112=0,0,K$112/CHI_fec!K$112)</f>
        <v>0</v>
      </c>
      <c r="L241" s="228">
        <f>IF(L$112=0,0,L$112/CHI_fec!L$112)</f>
        <v>0</v>
      </c>
      <c r="M241" s="228">
        <f>IF(M$112=0,0,M$112/CHI_fec!M$112)</f>
        <v>0</v>
      </c>
      <c r="N241" s="228">
        <f>IF(N$112=0,0,N$112/CHI_fec!N$112)</f>
        <v>0</v>
      </c>
      <c r="O241" s="228">
        <f>IF(O$112=0,0,O$112/CHI_fec!O$112)</f>
        <v>0</v>
      </c>
      <c r="P241" s="228">
        <f>IF(P$112=0,0,P$112/CHI_fec!P$112)</f>
        <v>0</v>
      </c>
      <c r="Q241" s="228">
        <f>IF(Q$112=0,0,Q$112/CHI_fec!Q$112)</f>
        <v>0</v>
      </c>
    </row>
    <row r="242" spans="1:17" x14ac:dyDescent="0.25">
      <c r="A242" s="129" t="s">
        <v>79</v>
      </c>
      <c r="B242" s="227">
        <f>IF(B$113=0,0,B$113/CHI_fec!B$113)</f>
        <v>1.4450778856487878</v>
      </c>
      <c r="C242" s="227">
        <f>IF(C$113=0,0,C$113/CHI_fec!C$113)</f>
        <v>1.510688341264617</v>
      </c>
      <c r="D242" s="227">
        <f>IF(D$113=0,0,D$113/CHI_fec!D$113)</f>
        <v>1.4034668140377902</v>
      </c>
      <c r="E242" s="227">
        <f>IF(E$113=0,0,E$113/CHI_fec!E$113)</f>
        <v>1.316839204135728</v>
      </c>
      <c r="F242" s="227">
        <f>IF(F$113=0,0,F$113/CHI_fec!F$113)</f>
        <v>1.448529224532346</v>
      </c>
      <c r="G242" s="227">
        <f>IF(G$113=0,0,G$113/CHI_fec!G$113)</f>
        <v>1.6036785544170926</v>
      </c>
      <c r="H242" s="227">
        <f>IF(H$113=0,0,H$113/CHI_fec!H$113)</f>
        <v>1.4911263407609263</v>
      </c>
      <c r="I242" s="227">
        <f>IF(I$113=0,0,I$113/CHI_fec!I$113)</f>
        <v>1.3624906940117461</v>
      </c>
      <c r="J242" s="227">
        <f>IF(J$113=0,0,J$113/CHI_fec!J$113)</f>
        <v>1.2651483504172014</v>
      </c>
      <c r="K242" s="227">
        <f>IF(K$113=0,0,K$113/CHI_fec!K$113)</f>
        <v>1.3235953566644996</v>
      </c>
      <c r="L242" s="227">
        <f>IF(L$113=0,0,L$113/CHI_fec!L$113)</f>
        <v>1.2613132557106397</v>
      </c>
      <c r="M242" s="227">
        <f>IF(M$113=0,0,M$113/CHI_fec!M$113)</f>
        <v>1.2543608785805103</v>
      </c>
      <c r="N242" s="227">
        <f>IF(N$113=0,0,N$113/CHI_fec!N$113)</f>
        <v>1.3898737123550788</v>
      </c>
      <c r="O242" s="227">
        <f>IF(O$113=0,0,O$113/CHI_fec!O$113)</f>
        <v>1.3646199077370691</v>
      </c>
      <c r="P242" s="227">
        <f>IF(P$113=0,0,P$113/CHI_fec!P$113)</f>
        <v>1.3391828594288036</v>
      </c>
      <c r="Q242" s="227">
        <f>IF(Q$113=0,0,Q$113/CHI_fec!Q$113)</f>
        <v>1.3121361579834394</v>
      </c>
    </row>
    <row r="243" spans="1:17" x14ac:dyDescent="0.25">
      <c r="A243" s="127" t="s">
        <v>182</v>
      </c>
      <c r="B243" s="226">
        <f>IF(B$118=0,0,B$118/CHI_fec!B$118)</f>
        <v>2.0019591197216995</v>
      </c>
      <c r="C243" s="226">
        <f>IF(C$118=0,0,C$118/CHI_fec!C$118)</f>
        <v>2.0025017164762016</v>
      </c>
      <c r="D243" s="226">
        <f>IF(D$118=0,0,D$118/CHI_fec!D$118)</f>
        <v>2.0008779234559504</v>
      </c>
      <c r="E243" s="226">
        <f>IF(E$118=0,0,E$118/CHI_fec!E$118)</f>
        <v>1.9993041021621896</v>
      </c>
      <c r="F243" s="226">
        <f>IF(F$118=0,0,F$118/CHI_fec!F$118)</f>
        <v>2.0019701423168379</v>
      </c>
      <c r="G243" s="226">
        <f>IF(G$118=0,0,G$118/CHI_fec!G$118)</f>
        <v>1.9861093522526458</v>
      </c>
      <c r="H243" s="226">
        <f>IF(H$118=0,0,H$118/CHI_fec!H$118)</f>
        <v>1.9979621108378949</v>
      </c>
      <c r="I243" s="226">
        <f>IF(I$118=0,0,I$118/CHI_fec!I$118)</f>
        <v>1.9950496338378756</v>
      </c>
      <c r="J243" s="226">
        <f>IF(J$118=0,0,J$118/CHI_fec!J$118)</f>
        <v>1.9874293352255574</v>
      </c>
      <c r="K243" s="226">
        <f>IF(K$118=0,0,K$118/CHI_fec!K$118)</f>
        <v>1.9797151628319558</v>
      </c>
      <c r="L243" s="226">
        <f>IF(L$118=0,0,L$118/CHI_fec!L$118)</f>
        <v>1.9771125396087188</v>
      </c>
      <c r="M243" s="226">
        <f>IF(M$118=0,0,M$118/CHI_fec!M$118)</f>
        <v>1.9952727853075924</v>
      </c>
      <c r="N243" s="226">
        <f>IF(N$118=0,0,N$118/CHI_fec!N$118)</f>
        <v>2.0014690616583888</v>
      </c>
      <c r="O243" s="226">
        <f>IF(O$118=0,0,O$118/CHI_fec!O$118)</f>
        <v>1.994947279420511</v>
      </c>
      <c r="P243" s="226">
        <f>IF(P$118=0,0,P$118/CHI_fec!P$118)</f>
        <v>1.9963670102519213</v>
      </c>
      <c r="Q243" s="226">
        <f>IF(Q$118=0,0,Q$118/CHI_fec!Q$118)</f>
        <v>1.9999103148545199</v>
      </c>
    </row>
    <row r="244" spans="1:17" x14ac:dyDescent="0.25">
      <c r="A244" s="127" t="s">
        <v>181</v>
      </c>
      <c r="B244" s="226">
        <f>IF(B$131=0,0,B$131/CHI_fec!B$131)</f>
        <v>1.4172695935922921</v>
      </c>
      <c r="C244" s="226">
        <f>IF(C$131=0,0,C$131/CHI_fec!C$131)</f>
        <v>1.4253078537279411</v>
      </c>
      <c r="D244" s="226">
        <f>IF(D$131=0,0,D$131/CHI_fec!D$131)</f>
        <v>1.4125443237009569</v>
      </c>
      <c r="E244" s="226">
        <f>IF(E$131=0,0,E$131/CHI_fec!E$131)</f>
        <v>1.3631801822331282</v>
      </c>
      <c r="F244" s="226">
        <f>IF(F$131=0,0,F$131/CHI_fec!F$131)</f>
        <v>1.3374074992893952</v>
      </c>
      <c r="G244" s="226">
        <f>IF(G$131=0,0,G$131/CHI_fec!G$131)</f>
        <v>1.3722304671710004</v>
      </c>
      <c r="H244" s="226">
        <f>IF(H$131=0,0,H$131/CHI_fec!H$131)</f>
        <v>1.5758413693693016</v>
      </c>
      <c r="I244" s="226">
        <f>IF(I$131=0,0,I$131/CHI_fec!I$131)</f>
        <v>1.3418936742176233</v>
      </c>
      <c r="J244" s="226">
        <f>IF(J$131=0,0,J$131/CHI_fec!J$131)</f>
        <v>1.2560278438477468</v>
      </c>
      <c r="K244" s="226">
        <f>IF(K$131=0,0,K$131/CHI_fec!K$131)</f>
        <v>1.9330368503888291</v>
      </c>
      <c r="L244" s="226">
        <f>IF(L$131=0,0,L$131/CHI_fec!L$131)</f>
        <v>1.0008854221987533</v>
      </c>
      <c r="M244" s="226">
        <f>IF(M$131=0,0,M$131/CHI_fec!M$131)</f>
        <v>0.97225542832958378</v>
      </c>
      <c r="N244" s="226">
        <f>IF(N$131=0,0,N$131/CHI_fec!N$131)</f>
        <v>1.1629384251658934</v>
      </c>
      <c r="O244" s="226">
        <f>IF(O$131=0,0,O$131/CHI_fec!O$131)</f>
        <v>1.0518529893840833</v>
      </c>
      <c r="P244" s="226">
        <f>IF(P$131=0,0,P$131/CHI_fec!P$131)</f>
        <v>0.96581633381784848</v>
      </c>
      <c r="Q244" s="226">
        <f>IF(Q$131=0,0,Q$131/CHI_fec!Q$131)</f>
        <v>0.96667271564013735</v>
      </c>
    </row>
    <row r="245" spans="1:17" x14ac:dyDescent="0.25">
      <c r="A245" s="127" t="s">
        <v>180</v>
      </c>
      <c r="B245" s="225">
        <f>IF(B$139=0,0,B$139/CHI_fec!B$139)</f>
        <v>1.7242048749979677</v>
      </c>
      <c r="C245" s="225">
        <f>IF(C$139=0,0,C$139/CHI_fec!C$139)</f>
        <v>1.7435650230881163</v>
      </c>
      <c r="D245" s="225">
        <f>IF(D$139=0,0,D$139/CHI_fec!D$139)</f>
        <v>1.730846876573447</v>
      </c>
      <c r="E245" s="225">
        <f>IF(E$139=0,0,E$139/CHI_fec!E$139)</f>
        <v>1.7013984457205382</v>
      </c>
      <c r="F245" s="225">
        <f>IF(F$139=0,0,F$139/CHI_fec!F$139)</f>
        <v>1.6855127094410791</v>
      </c>
      <c r="G245" s="225">
        <f>IF(G$139=0,0,G$139/CHI_fec!G$139)</f>
        <v>1.7020445867754652</v>
      </c>
      <c r="H245" s="225">
        <f>IF(H$139=0,0,H$139/CHI_fec!H$139)</f>
        <v>1.8407895526997775</v>
      </c>
      <c r="I245" s="225">
        <f>IF(I$139=0,0,I$139/CHI_fec!I$139)</f>
        <v>1.6856801256029064</v>
      </c>
      <c r="J245" s="225">
        <f>IF(J$139=0,0,J$139/CHI_fec!J$139)</f>
        <v>1.6261143596602183</v>
      </c>
      <c r="K245" s="225">
        <f>IF(K$139=0,0,K$139/CHI_fec!K$139)</f>
        <v>2.0398542249854166</v>
      </c>
      <c r="L245" s="225">
        <f>IF(L$139=0,0,L$139/CHI_fec!L$139)</f>
        <v>1.4283419513180575</v>
      </c>
      <c r="M245" s="225">
        <f>IF(M$139=0,0,M$139/CHI_fec!M$139)</f>
        <v>1.4083433331281201</v>
      </c>
      <c r="N245" s="225">
        <f>IF(N$139=0,0,N$139/CHI_fec!N$139)</f>
        <v>1.5320019224052708</v>
      </c>
      <c r="O245" s="225">
        <f>IF(O$139=0,0,O$139/CHI_fec!O$139)</f>
        <v>1.4546586711344798</v>
      </c>
      <c r="P245" s="225">
        <f>IF(P$139=0,0,P$139/CHI_fec!P$139)</f>
        <v>1.3912383823485952</v>
      </c>
      <c r="Q245" s="225">
        <f>IF(Q$139=0,0,Q$139/CHI_fec!Q$139)</f>
        <v>1.3818072813280966</v>
      </c>
    </row>
    <row r="246" spans="1:17" x14ac:dyDescent="0.25">
      <c r="A246" s="72" t="s">
        <v>179</v>
      </c>
      <c r="B246" s="224">
        <f>IF(B$153=0,0,B$153/CHI_fec!B$153)</f>
        <v>0</v>
      </c>
      <c r="C246" s="224">
        <f>IF(C$153=0,0,C$153/CHI_fec!C$153)</f>
        <v>0</v>
      </c>
      <c r="D246" s="224">
        <f>IF(D$153=0,0,D$153/CHI_fec!D$153)</f>
        <v>0</v>
      </c>
      <c r="E246" s="224">
        <f>IF(E$153=0,0,E$153/CHI_fec!E$153)</f>
        <v>0</v>
      </c>
      <c r="F246" s="224">
        <f>IF(F$153=0,0,F$153/CHI_fec!F$153)</f>
        <v>0</v>
      </c>
      <c r="G246" s="224">
        <f>IF(G$153=0,0,G$153/CHI_fec!G$153)</f>
        <v>0</v>
      </c>
      <c r="H246" s="224">
        <f>IF(H$153=0,0,H$153/CHI_fec!H$153)</f>
        <v>0</v>
      </c>
      <c r="I246" s="224">
        <f>IF(I$153=0,0,I$153/CHI_fec!I$153)</f>
        <v>0</v>
      </c>
      <c r="J246" s="224">
        <f>IF(J$153=0,0,J$153/CHI_fec!J$153)</f>
        <v>0</v>
      </c>
      <c r="K246" s="224">
        <f>IF(K$153=0,0,K$153/CHI_fec!K$153)</f>
        <v>0</v>
      </c>
      <c r="L246" s="224">
        <f>IF(L$153=0,0,L$153/CHI_fec!L$153)</f>
        <v>0</v>
      </c>
      <c r="M246" s="224">
        <f>IF(M$153=0,0,M$153/CHI_fec!M$153)</f>
        <v>0</v>
      </c>
      <c r="N246" s="224">
        <f>IF(N$153=0,0,N$153/CHI_fec!N$153)</f>
        <v>0</v>
      </c>
      <c r="O246" s="224">
        <f>IF(O$153=0,0,O$153/CHI_fec!O$153)</f>
        <v>0</v>
      </c>
      <c r="P246" s="224">
        <f>IF(P$153=0,0,P$153/CHI_fec!P$153)</f>
        <v>0</v>
      </c>
      <c r="Q246" s="224">
        <f>IF(Q$153=0,0,Q$153/CHI_fec!Q$153)</f>
        <v>0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79998168889431442"/>
    <pageSetUpPr fitToPage="1"/>
  </sheetPr>
  <dimension ref="A1:Q78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31" t="s">
        <v>78</v>
      </c>
      <c r="B3" s="46">
        <f>SUM(B4:B6)</f>
        <v>2729.6868616471606</v>
      </c>
      <c r="C3" s="46">
        <f t="shared" ref="C3:Q3" si="0">SUM(C4:C6)</f>
        <v>2763.061939824508</v>
      </c>
      <c r="D3" s="46">
        <f t="shared" si="0"/>
        <v>2761.8882332523422</v>
      </c>
      <c r="E3" s="46">
        <f t="shared" si="0"/>
        <v>2675.5162241887911</v>
      </c>
      <c r="F3" s="46">
        <f t="shared" si="0"/>
        <v>2647.1406164833083</v>
      </c>
      <c r="G3" s="46">
        <f t="shared" si="0"/>
        <v>2579.3516752928367</v>
      </c>
      <c r="H3" s="46">
        <f t="shared" si="0"/>
        <v>2625.1384510522284</v>
      </c>
      <c r="I3" s="46">
        <f t="shared" si="0"/>
        <v>2822.9090529393338</v>
      </c>
      <c r="J3" s="46">
        <f t="shared" si="0"/>
        <v>2669.4749820199322</v>
      </c>
      <c r="K3" s="46">
        <f t="shared" si="0"/>
        <v>2472.5017313724693</v>
      </c>
      <c r="L3" s="46">
        <f t="shared" si="0"/>
        <v>2308.0999999999995</v>
      </c>
      <c r="M3" s="46">
        <f t="shared" si="0"/>
        <v>2396.4215219333992</v>
      </c>
      <c r="N3" s="46">
        <f t="shared" si="0"/>
        <v>2213.5469381066678</v>
      </c>
      <c r="O3" s="46">
        <f t="shared" si="0"/>
        <v>2096.5064585678579</v>
      </c>
      <c r="P3" s="46">
        <f t="shared" si="0"/>
        <v>2145.8214894826606</v>
      </c>
      <c r="Q3" s="46">
        <f t="shared" si="0"/>
        <v>2218.075079947108</v>
      </c>
    </row>
    <row r="4" spans="1:17" x14ac:dyDescent="0.25">
      <c r="A4" s="257" t="s">
        <v>38</v>
      </c>
      <c r="B4" s="215">
        <v>1705.8906899491642</v>
      </c>
      <c r="C4" s="215">
        <v>1775.5720091764656</v>
      </c>
      <c r="D4" s="215">
        <v>1748.0502456009322</v>
      </c>
      <c r="E4" s="215">
        <v>1538.5258328661321</v>
      </c>
      <c r="F4" s="215">
        <v>1556.4916217371185</v>
      </c>
      <c r="G4" s="215">
        <v>1708.8197941224489</v>
      </c>
      <c r="H4" s="215">
        <v>1685.4756324964394</v>
      </c>
      <c r="I4" s="215">
        <v>1709.8284596362214</v>
      </c>
      <c r="J4" s="215">
        <v>1489.2896116691109</v>
      </c>
      <c r="K4" s="215">
        <v>1423.4892884322308</v>
      </c>
      <c r="L4" s="215">
        <v>1279.1205434808135</v>
      </c>
      <c r="M4" s="215">
        <v>1345.6695765057614</v>
      </c>
      <c r="N4" s="215">
        <v>1216.6349588158969</v>
      </c>
      <c r="O4" s="215">
        <v>1225.719611571167</v>
      </c>
      <c r="P4" s="215">
        <v>1099.5258248444179</v>
      </c>
      <c r="Q4" s="215">
        <v>1023.2553502811708</v>
      </c>
    </row>
    <row r="5" spans="1:17" x14ac:dyDescent="0.25">
      <c r="A5" s="256" t="s">
        <v>37</v>
      </c>
      <c r="B5" s="214">
        <v>214.59133814919062</v>
      </c>
      <c r="C5" s="214">
        <v>181.53922551695939</v>
      </c>
      <c r="D5" s="214">
        <v>151.87293928280519</v>
      </c>
      <c r="E5" s="214">
        <v>302.79820642362915</v>
      </c>
      <c r="F5" s="214">
        <v>309.56122306856457</v>
      </c>
      <c r="G5" s="214">
        <v>78.75642502993378</v>
      </c>
      <c r="H5" s="214">
        <v>146.63935712886189</v>
      </c>
      <c r="I5" s="214">
        <v>178.95932959473828</v>
      </c>
      <c r="J5" s="214">
        <v>370.37814740235876</v>
      </c>
      <c r="K5" s="214">
        <v>376.43935231264243</v>
      </c>
      <c r="L5" s="214">
        <v>368.91788520886087</v>
      </c>
      <c r="M5" s="214">
        <v>449.19190692306756</v>
      </c>
      <c r="N5" s="214">
        <v>512.8396280428351</v>
      </c>
      <c r="O5" s="214">
        <v>501.52965462740917</v>
      </c>
      <c r="P5" s="214">
        <v>631.50316977124862</v>
      </c>
      <c r="Q5" s="214">
        <v>760.76785184942173</v>
      </c>
    </row>
    <row r="6" spans="1:17" x14ac:dyDescent="0.25">
      <c r="A6" s="223" t="s">
        <v>57</v>
      </c>
      <c r="B6" s="213">
        <v>809.20483354880582</v>
      </c>
      <c r="C6" s="213">
        <v>805.95070513108305</v>
      </c>
      <c r="D6" s="213">
        <v>861.96504836860481</v>
      </c>
      <c r="E6" s="213">
        <v>834.19218489902983</v>
      </c>
      <c r="F6" s="213">
        <v>781.08777167762526</v>
      </c>
      <c r="G6" s="213">
        <v>791.77545614045403</v>
      </c>
      <c r="H6" s="213">
        <v>793.02346142692716</v>
      </c>
      <c r="I6" s="213">
        <v>934.12126370837416</v>
      </c>
      <c r="J6" s="213">
        <v>809.8072229484626</v>
      </c>
      <c r="K6" s="213">
        <v>672.57309062759612</v>
      </c>
      <c r="L6" s="213">
        <v>660.06157131032512</v>
      </c>
      <c r="M6" s="213">
        <v>601.56003850457023</v>
      </c>
      <c r="N6" s="213">
        <v>484.07235124793573</v>
      </c>
      <c r="O6" s="213">
        <v>369.25719236928171</v>
      </c>
      <c r="P6" s="213">
        <v>414.79249486699405</v>
      </c>
      <c r="Q6" s="213">
        <v>434.05187781651551</v>
      </c>
    </row>
    <row r="7" spans="1:17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5">
      <c r="A8" s="31" t="s">
        <v>143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spans="1:17" x14ac:dyDescent="0.25">
      <c r="A9" s="257" t="s">
        <v>202</v>
      </c>
      <c r="B9" s="215">
        <v>7150</v>
      </c>
      <c r="C9" s="215">
        <v>7157</v>
      </c>
      <c r="D9" s="215">
        <v>6980</v>
      </c>
      <c r="E9" s="215">
        <v>6550</v>
      </c>
      <c r="F9" s="215">
        <v>6715</v>
      </c>
      <c r="G9" s="215">
        <v>7594</v>
      </c>
      <c r="H9" s="215">
        <v>8192.1360000000004</v>
      </c>
      <c r="I9" s="215">
        <v>6930</v>
      </c>
      <c r="J9" s="215">
        <v>6710</v>
      </c>
      <c r="K9" s="215">
        <v>5990</v>
      </c>
      <c r="L9" s="215">
        <v>6095</v>
      </c>
      <c r="M9" s="215">
        <v>6954</v>
      </c>
      <c r="N9" s="215">
        <v>6280</v>
      </c>
      <c r="O9" s="215">
        <v>6119</v>
      </c>
      <c r="P9" s="215">
        <v>6100</v>
      </c>
      <c r="Q9" s="215">
        <v>5550.6332068251959</v>
      </c>
    </row>
    <row r="10" spans="1:17" x14ac:dyDescent="0.25">
      <c r="A10" s="256" t="s">
        <v>201</v>
      </c>
      <c r="B10" s="214">
        <v>4314.2112000000006</v>
      </c>
      <c r="C10" s="214">
        <v>3509.9229</v>
      </c>
      <c r="D10" s="214">
        <v>2908.8162000000002</v>
      </c>
      <c r="E10" s="214">
        <v>6183.3549403399984</v>
      </c>
      <c r="F10" s="214">
        <v>6405.8999999999987</v>
      </c>
      <c r="G10" s="214">
        <v>1678.7834999999998</v>
      </c>
      <c r="H10" s="214">
        <v>3418.6889999999999</v>
      </c>
      <c r="I10" s="214">
        <v>3479.1199999999994</v>
      </c>
      <c r="J10" s="214">
        <v>8004.2950000000001</v>
      </c>
      <c r="K10" s="214">
        <v>4703.8013999999994</v>
      </c>
      <c r="L10" s="214">
        <v>6674.4124999999995</v>
      </c>
      <c r="M10" s="214">
        <v>10766.038399999999</v>
      </c>
      <c r="N10" s="214">
        <v>12535.525599999999</v>
      </c>
      <c r="O10" s="214">
        <v>11335.6029</v>
      </c>
      <c r="P10" s="214">
        <v>13062.663120000001</v>
      </c>
      <c r="Q10" s="214">
        <v>13063.627772</v>
      </c>
    </row>
    <row r="11" spans="1:17" x14ac:dyDescent="0.25">
      <c r="A11" s="223" t="s">
        <v>200</v>
      </c>
      <c r="B11" s="213">
        <v>2018.857205</v>
      </c>
      <c r="C11" s="213">
        <v>1933.7195940000001</v>
      </c>
      <c r="D11" s="213">
        <v>2048.7240139999999</v>
      </c>
      <c r="E11" s="213">
        <v>2113.9509939999998</v>
      </c>
      <c r="F11" s="213">
        <v>2005.817239</v>
      </c>
      <c r="G11" s="213">
        <v>2094.443518</v>
      </c>
      <c r="H11" s="213">
        <v>2294.3147779999999</v>
      </c>
      <c r="I11" s="213">
        <v>2253.5969300000002</v>
      </c>
      <c r="J11" s="213">
        <v>2171.7873399999999</v>
      </c>
      <c r="K11" s="213">
        <v>1752.5049899999999</v>
      </c>
      <c r="L11" s="213">
        <v>1644.3666700000001</v>
      </c>
      <c r="M11" s="213">
        <v>1547.95993</v>
      </c>
      <c r="N11" s="213">
        <v>1325.9018219999998</v>
      </c>
      <c r="O11" s="213">
        <v>1199.8937940000001</v>
      </c>
      <c r="P11" s="213">
        <v>1289.2999989999998</v>
      </c>
      <c r="Q11" s="213">
        <v>1396.074826</v>
      </c>
    </row>
    <row r="12" spans="1:17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A13" s="31" t="s">
        <v>142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17" x14ac:dyDescent="0.25">
      <c r="A14" s="110" t="s">
        <v>202</v>
      </c>
      <c r="B14" s="120">
        <v>8111.1111111111113</v>
      </c>
      <c r="C14" s="120">
        <v>8111.1111111111113</v>
      </c>
      <c r="D14" s="120">
        <v>8111.1111111111113</v>
      </c>
      <c r="E14" s="120">
        <v>7269.6943383599837</v>
      </c>
      <c r="F14" s="120">
        <v>7269.6943383599846</v>
      </c>
      <c r="G14" s="120">
        <v>8111.1111111111113</v>
      </c>
      <c r="H14" s="120">
        <v>8952.527883862238</v>
      </c>
      <c r="I14" s="120">
        <v>8111.1111111111113</v>
      </c>
      <c r="J14" s="120">
        <v>8111.1111111111113</v>
      </c>
      <c r="K14" s="120">
        <v>7269.6943383599846</v>
      </c>
      <c r="L14" s="120">
        <v>7269.6943383599855</v>
      </c>
      <c r="M14" s="120">
        <v>8111.1111111111122</v>
      </c>
      <c r="N14" s="120">
        <v>7269.6943383599855</v>
      </c>
      <c r="O14" s="120">
        <v>7269.6943383599846</v>
      </c>
      <c r="P14" s="120">
        <v>6428.2775656088579</v>
      </c>
      <c r="Q14" s="120">
        <v>6428.2775656088579</v>
      </c>
    </row>
    <row r="15" spans="1:17" x14ac:dyDescent="0.25">
      <c r="A15" s="180" t="s">
        <v>201</v>
      </c>
      <c r="B15" s="189">
        <v>7222.2222222222217</v>
      </c>
      <c r="C15" s="189">
        <v>7222.2222222222217</v>
      </c>
      <c r="D15" s="189">
        <v>6583.8364152639797</v>
      </c>
      <c r="E15" s="189">
        <v>6583.8364152639797</v>
      </c>
      <c r="F15" s="189">
        <v>7222.2222222222217</v>
      </c>
      <c r="G15" s="189">
        <v>6583.8364152639788</v>
      </c>
      <c r="H15" s="189">
        <v>6583.8364152639788</v>
      </c>
      <c r="I15" s="189">
        <v>5945.4506083057358</v>
      </c>
      <c r="J15" s="189">
        <v>8498.9938361387067</v>
      </c>
      <c r="K15" s="189">
        <v>7860.6080291804628</v>
      </c>
      <c r="L15" s="189">
        <v>7860.6080291804637</v>
      </c>
      <c r="M15" s="189">
        <v>11690.92287092992</v>
      </c>
      <c r="N15" s="189">
        <v>13606.08029180465</v>
      </c>
      <c r="O15" s="189">
        <v>13606.080291804648</v>
      </c>
      <c r="P15" s="189">
        <v>14244.466098762894</v>
      </c>
      <c r="Q15" s="189">
        <v>14244.466098762892</v>
      </c>
    </row>
    <row r="16" spans="1:17" x14ac:dyDescent="0.25">
      <c r="A16" s="108" t="s">
        <v>200</v>
      </c>
      <c r="B16" s="118">
        <v>2243.1746722222219</v>
      </c>
      <c r="C16" s="118">
        <v>2208.3263910700971</v>
      </c>
      <c r="D16" s="118">
        <v>2243.1746722222219</v>
      </c>
      <c r="E16" s="118">
        <v>2278.0229533743473</v>
      </c>
      <c r="F16" s="118">
        <v>2243.1746722222219</v>
      </c>
      <c r="G16" s="118">
        <v>2278.0229533743473</v>
      </c>
      <c r="H16" s="118">
        <v>2461.329701946363</v>
      </c>
      <c r="I16" s="118">
        <v>2531.0262642506132</v>
      </c>
      <c r="J16" s="118">
        <v>2347.7195156785974</v>
      </c>
      <c r="K16" s="118">
        <v>2312.8712345264726</v>
      </c>
      <c r="L16" s="118">
        <v>2094.716204802332</v>
      </c>
      <c r="M16" s="118">
        <v>2129.5644859544568</v>
      </c>
      <c r="N16" s="118">
        <v>1946.2577373824415</v>
      </c>
      <c r="O16" s="118">
        <v>2015.9542996866917</v>
      </c>
      <c r="P16" s="118">
        <v>1797.7992699625511</v>
      </c>
      <c r="Q16" s="118">
        <v>1762.9509888104258</v>
      </c>
    </row>
    <row r="17" spans="1:17" x14ac:dyDescent="0.25">
      <c r="A17" s="124" t="s">
        <v>141</v>
      </c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</row>
    <row r="18" spans="1:17" x14ac:dyDescent="0.25">
      <c r="A18" s="121" t="s">
        <v>202</v>
      </c>
      <c r="B18" s="120"/>
      <c r="C18" s="120">
        <v>841.41677275112704</v>
      </c>
      <c r="D18" s="120">
        <v>0</v>
      </c>
      <c r="E18" s="120">
        <v>0</v>
      </c>
      <c r="F18" s="120">
        <v>9.0949470177292824E-13</v>
      </c>
      <c r="G18" s="120">
        <v>1682.8335455022541</v>
      </c>
      <c r="H18" s="120">
        <v>841.41677275112704</v>
      </c>
      <c r="I18" s="120">
        <v>0</v>
      </c>
      <c r="J18" s="120">
        <v>0</v>
      </c>
      <c r="K18" s="120">
        <v>0</v>
      </c>
      <c r="L18" s="120">
        <v>9.0949470177292824E-13</v>
      </c>
      <c r="M18" s="120">
        <v>841.41677275112716</v>
      </c>
      <c r="N18" s="120">
        <v>0</v>
      </c>
      <c r="O18" s="120">
        <v>0</v>
      </c>
      <c r="P18" s="120">
        <v>0</v>
      </c>
      <c r="Q18" s="120">
        <v>0</v>
      </c>
    </row>
    <row r="19" spans="1:17" x14ac:dyDescent="0.25">
      <c r="A19" s="179" t="s">
        <v>201</v>
      </c>
      <c r="B19" s="189"/>
      <c r="C19" s="189">
        <v>0</v>
      </c>
      <c r="D19" s="189">
        <v>0</v>
      </c>
      <c r="E19" s="189">
        <v>0</v>
      </c>
      <c r="F19" s="189">
        <v>1276.7716139164859</v>
      </c>
      <c r="G19" s="189">
        <v>0</v>
      </c>
      <c r="H19" s="189">
        <v>0</v>
      </c>
      <c r="I19" s="189">
        <v>0</v>
      </c>
      <c r="J19" s="189">
        <v>2553.5432278329718</v>
      </c>
      <c r="K19" s="189">
        <v>0</v>
      </c>
      <c r="L19" s="189">
        <v>9.0949470177292824E-13</v>
      </c>
      <c r="M19" s="189">
        <v>4468.7006487077006</v>
      </c>
      <c r="N19" s="189">
        <v>2553.5432278329718</v>
      </c>
      <c r="O19" s="189">
        <v>0</v>
      </c>
      <c r="P19" s="189">
        <v>1276.7716139164861</v>
      </c>
      <c r="Q19" s="189">
        <v>0</v>
      </c>
    </row>
    <row r="20" spans="1:17" x14ac:dyDescent="0.25">
      <c r="A20" s="119" t="s">
        <v>200</v>
      </c>
      <c r="B20" s="118"/>
      <c r="C20" s="118">
        <v>0</v>
      </c>
      <c r="D20" s="118">
        <v>218.1550297241406</v>
      </c>
      <c r="E20" s="118">
        <v>69.696562304250364</v>
      </c>
      <c r="F20" s="118">
        <v>183.30674857201544</v>
      </c>
      <c r="G20" s="118">
        <v>34.84828115212531</v>
      </c>
      <c r="H20" s="118">
        <v>401.46177829615601</v>
      </c>
      <c r="I20" s="118">
        <v>104.54484345637555</v>
      </c>
      <c r="J20" s="118">
        <v>0</v>
      </c>
      <c r="K20" s="118">
        <v>0</v>
      </c>
      <c r="L20" s="118">
        <v>0</v>
      </c>
      <c r="M20" s="118">
        <v>34.848281152125189</v>
      </c>
      <c r="N20" s="118">
        <v>34.848281152125182</v>
      </c>
      <c r="O20" s="118">
        <v>69.696562304250364</v>
      </c>
      <c r="P20" s="118">
        <v>0</v>
      </c>
      <c r="Q20" s="118">
        <v>0</v>
      </c>
    </row>
    <row r="21" spans="1:17" x14ac:dyDescent="0.25">
      <c r="A21" s="124" t="s">
        <v>140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</row>
    <row r="22" spans="1:17" x14ac:dyDescent="0.25">
      <c r="A22" s="121" t="s">
        <v>202</v>
      </c>
      <c r="B22" s="120"/>
      <c r="C22" s="120">
        <f>B14+C18-C14</f>
        <v>841.4167727511267</v>
      </c>
      <c r="D22" s="120">
        <f t="shared" ref="D22:Q22" si="1">C14+D18-D14</f>
        <v>0</v>
      </c>
      <c r="E22" s="120">
        <f t="shared" si="1"/>
        <v>841.41677275112761</v>
      </c>
      <c r="F22" s="120">
        <f t="shared" si="1"/>
        <v>0</v>
      </c>
      <c r="G22" s="120">
        <f t="shared" si="1"/>
        <v>841.4167727511267</v>
      </c>
      <c r="H22" s="120">
        <f t="shared" si="1"/>
        <v>0</v>
      </c>
      <c r="I22" s="120">
        <f t="shared" si="1"/>
        <v>841.4167727511267</v>
      </c>
      <c r="J22" s="120">
        <f t="shared" si="1"/>
        <v>0</v>
      </c>
      <c r="K22" s="120">
        <f t="shared" si="1"/>
        <v>841.4167727511267</v>
      </c>
      <c r="L22" s="120">
        <f t="shared" si="1"/>
        <v>0</v>
      </c>
      <c r="M22" s="120">
        <f t="shared" si="1"/>
        <v>0</v>
      </c>
      <c r="N22" s="120">
        <f t="shared" si="1"/>
        <v>841.4167727511267</v>
      </c>
      <c r="O22" s="120">
        <f t="shared" si="1"/>
        <v>0</v>
      </c>
      <c r="P22" s="120">
        <f t="shared" si="1"/>
        <v>841.4167727511267</v>
      </c>
      <c r="Q22" s="120">
        <f t="shared" si="1"/>
        <v>0</v>
      </c>
    </row>
    <row r="23" spans="1:17" x14ac:dyDescent="0.25">
      <c r="A23" s="179" t="s">
        <v>201</v>
      </c>
      <c r="B23" s="189"/>
      <c r="C23" s="189">
        <f t="shared" ref="C23:Q24" si="2">B15+C19-C15</f>
        <v>0</v>
      </c>
      <c r="D23" s="189">
        <f t="shared" si="2"/>
        <v>638.38580695824203</v>
      </c>
      <c r="E23" s="189">
        <f t="shared" si="2"/>
        <v>0</v>
      </c>
      <c r="F23" s="189">
        <f t="shared" si="2"/>
        <v>638.38580695824385</v>
      </c>
      <c r="G23" s="189">
        <f t="shared" si="2"/>
        <v>638.38580695824294</v>
      </c>
      <c r="H23" s="189">
        <f t="shared" si="2"/>
        <v>0</v>
      </c>
      <c r="I23" s="189">
        <f t="shared" si="2"/>
        <v>638.38580695824294</v>
      </c>
      <c r="J23" s="189">
        <f t="shared" si="2"/>
        <v>0</v>
      </c>
      <c r="K23" s="189">
        <f t="shared" si="2"/>
        <v>638.38580695824385</v>
      </c>
      <c r="L23" s="189">
        <f t="shared" si="2"/>
        <v>0</v>
      </c>
      <c r="M23" s="189">
        <f t="shared" si="2"/>
        <v>638.38580695824385</v>
      </c>
      <c r="N23" s="189">
        <f t="shared" si="2"/>
        <v>638.38580695824203</v>
      </c>
      <c r="O23" s="189">
        <f t="shared" si="2"/>
        <v>0</v>
      </c>
      <c r="P23" s="189">
        <f t="shared" si="2"/>
        <v>638.38580695824021</v>
      </c>
      <c r="Q23" s="189">
        <f t="shared" si="2"/>
        <v>0</v>
      </c>
    </row>
    <row r="24" spans="1:17" x14ac:dyDescent="0.25">
      <c r="A24" s="119" t="s">
        <v>200</v>
      </c>
      <c r="B24" s="118"/>
      <c r="C24" s="118">
        <f t="shared" si="2"/>
        <v>34.848281152124855</v>
      </c>
      <c r="D24" s="118">
        <f t="shared" si="2"/>
        <v>183.30674857201575</v>
      </c>
      <c r="E24" s="118">
        <f t="shared" si="2"/>
        <v>34.848281152124855</v>
      </c>
      <c r="F24" s="118">
        <f t="shared" si="2"/>
        <v>218.1550297241406</v>
      </c>
      <c r="G24" s="118">
        <f t="shared" si="2"/>
        <v>0</v>
      </c>
      <c r="H24" s="118">
        <f t="shared" si="2"/>
        <v>218.15502972414015</v>
      </c>
      <c r="I24" s="118">
        <f t="shared" si="2"/>
        <v>34.84828115212531</v>
      </c>
      <c r="J24" s="118">
        <f t="shared" si="2"/>
        <v>183.30674857201575</v>
      </c>
      <c r="K24" s="118">
        <f t="shared" si="2"/>
        <v>34.848281152124855</v>
      </c>
      <c r="L24" s="118">
        <f t="shared" si="2"/>
        <v>218.1550297241406</v>
      </c>
      <c r="M24" s="118">
        <f t="shared" si="2"/>
        <v>0</v>
      </c>
      <c r="N24" s="118">
        <f t="shared" si="2"/>
        <v>218.1550297241406</v>
      </c>
      <c r="O24" s="118">
        <f t="shared" si="2"/>
        <v>0</v>
      </c>
      <c r="P24" s="118">
        <f t="shared" si="2"/>
        <v>218.1550297241406</v>
      </c>
      <c r="Q24" s="118">
        <f t="shared" si="2"/>
        <v>34.84828115212531</v>
      </c>
    </row>
    <row r="25" spans="1:17" x14ac:dyDescent="0.25">
      <c r="A25" s="31" t="s">
        <v>138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</row>
    <row r="26" spans="1:17" x14ac:dyDescent="0.25">
      <c r="A26" s="110" t="s">
        <v>202</v>
      </c>
      <c r="B26" s="120">
        <f>B14-B9</f>
        <v>961.11111111111131</v>
      </c>
      <c r="C26" s="120">
        <f t="shared" ref="C26:Q26" si="3">C14-C9</f>
        <v>954.11111111111131</v>
      </c>
      <c r="D26" s="120">
        <f t="shared" si="3"/>
        <v>1131.1111111111113</v>
      </c>
      <c r="E26" s="120">
        <f t="shared" si="3"/>
        <v>719.6943383599837</v>
      </c>
      <c r="F26" s="120">
        <f t="shared" si="3"/>
        <v>554.69433835998461</v>
      </c>
      <c r="G26" s="120">
        <f t="shared" si="3"/>
        <v>517.11111111111131</v>
      </c>
      <c r="H26" s="120">
        <f t="shared" si="3"/>
        <v>760.39188386223759</v>
      </c>
      <c r="I26" s="120">
        <f t="shared" si="3"/>
        <v>1181.1111111111113</v>
      </c>
      <c r="J26" s="120">
        <f t="shared" si="3"/>
        <v>1401.1111111111113</v>
      </c>
      <c r="K26" s="120">
        <f t="shared" si="3"/>
        <v>1279.6943383599846</v>
      </c>
      <c r="L26" s="120">
        <f t="shared" si="3"/>
        <v>1174.6943383599855</v>
      </c>
      <c r="M26" s="120">
        <f t="shared" si="3"/>
        <v>1157.1111111111122</v>
      </c>
      <c r="N26" s="120">
        <f t="shared" si="3"/>
        <v>989.69433835998552</v>
      </c>
      <c r="O26" s="120">
        <f t="shared" si="3"/>
        <v>1150.6943383599846</v>
      </c>
      <c r="P26" s="120">
        <f t="shared" si="3"/>
        <v>328.27756560885791</v>
      </c>
      <c r="Q26" s="120">
        <f t="shared" si="3"/>
        <v>877.64435878366203</v>
      </c>
    </row>
    <row r="27" spans="1:17" x14ac:dyDescent="0.25">
      <c r="A27" s="180" t="s">
        <v>201</v>
      </c>
      <c r="B27" s="189">
        <f t="shared" ref="B27:Q27" si="4">B15-B10</f>
        <v>2908.0110222222211</v>
      </c>
      <c r="C27" s="189">
        <f t="shared" si="4"/>
        <v>3712.2993222222217</v>
      </c>
      <c r="D27" s="189">
        <f t="shared" si="4"/>
        <v>3675.0202152639795</v>
      </c>
      <c r="E27" s="189">
        <f t="shared" si="4"/>
        <v>400.4814749239813</v>
      </c>
      <c r="F27" s="189">
        <f t="shared" si="4"/>
        <v>816.32222222222299</v>
      </c>
      <c r="G27" s="189">
        <f t="shared" si="4"/>
        <v>4905.0529152639792</v>
      </c>
      <c r="H27" s="189">
        <f t="shared" si="4"/>
        <v>3165.1474152639789</v>
      </c>
      <c r="I27" s="189">
        <f t="shared" si="4"/>
        <v>2466.3306083057364</v>
      </c>
      <c r="J27" s="189">
        <f t="shared" si="4"/>
        <v>494.69883613870661</v>
      </c>
      <c r="K27" s="189">
        <f t="shared" si="4"/>
        <v>3156.8066291804635</v>
      </c>
      <c r="L27" s="189">
        <f t="shared" si="4"/>
        <v>1186.1955291804643</v>
      </c>
      <c r="M27" s="189">
        <f t="shared" si="4"/>
        <v>924.88447092992101</v>
      </c>
      <c r="N27" s="189">
        <f t="shared" si="4"/>
        <v>1070.5546918046512</v>
      </c>
      <c r="O27" s="189">
        <f t="shared" si="4"/>
        <v>2270.4773918046485</v>
      </c>
      <c r="P27" s="189">
        <f t="shared" si="4"/>
        <v>1181.802978762893</v>
      </c>
      <c r="Q27" s="189">
        <f t="shared" si="4"/>
        <v>1180.8383267628924</v>
      </c>
    </row>
    <row r="28" spans="1:17" x14ac:dyDescent="0.25">
      <c r="A28" s="108" t="s">
        <v>200</v>
      </c>
      <c r="B28" s="118">
        <f t="shared" ref="B28:Q28" si="5">B16-B11</f>
        <v>224.31746722222192</v>
      </c>
      <c r="C28" s="118">
        <f t="shared" si="5"/>
        <v>274.60679707009695</v>
      </c>
      <c r="D28" s="118">
        <f t="shared" si="5"/>
        <v>194.45065822222205</v>
      </c>
      <c r="E28" s="118">
        <f t="shared" si="5"/>
        <v>164.07195937434744</v>
      </c>
      <c r="F28" s="118">
        <f t="shared" si="5"/>
        <v>237.35743322222197</v>
      </c>
      <c r="G28" s="118">
        <f t="shared" si="5"/>
        <v>183.57943537434721</v>
      </c>
      <c r="H28" s="118">
        <f t="shared" si="5"/>
        <v>167.01492394636307</v>
      </c>
      <c r="I28" s="118">
        <f t="shared" si="5"/>
        <v>277.42933425061301</v>
      </c>
      <c r="J28" s="118">
        <f t="shared" si="5"/>
        <v>175.93217567859756</v>
      </c>
      <c r="K28" s="118">
        <f t="shared" si="5"/>
        <v>560.36624452647266</v>
      </c>
      <c r="L28" s="118">
        <f t="shared" si="5"/>
        <v>450.34953480233185</v>
      </c>
      <c r="M28" s="118">
        <f t="shared" si="5"/>
        <v>581.60455595445683</v>
      </c>
      <c r="N28" s="118">
        <f t="shared" si="5"/>
        <v>620.35591538244171</v>
      </c>
      <c r="O28" s="118">
        <f t="shared" si="5"/>
        <v>816.06050568669161</v>
      </c>
      <c r="P28" s="118">
        <f t="shared" si="5"/>
        <v>508.49927096255124</v>
      </c>
      <c r="Q28" s="118">
        <f t="shared" si="5"/>
        <v>366.87616281042574</v>
      </c>
    </row>
    <row r="29" spans="1:17" x14ac:dyDescent="0.25">
      <c r="A29" s="123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</row>
    <row r="30" spans="1:17" x14ac:dyDescent="0.25">
      <c r="A30" s="31" t="s">
        <v>77</v>
      </c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</row>
    <row r="31" spans="1:17" x14ac:dyDescent="0.25">
      <c r="A31" s="50" t="s">
        <v>69</v>
      </c>
      <c r="B31" s="38">
        <v>1478.2160712831289</v>
      </c>
      <c r="C31" s="38">
        <v>1378.6727900000001</v>
      </c>
      <c r="D31" s="38">
        <v>1337.6271899999999</v>
      </c>
      <c r="E31" s="38">
        <v>1517.3153300000067</v>
      </c>
      <c r="F31" s="38">
        <v>1520.1455599999999</v>
      </c>
      <c r="G31" s="38">
        <v>1248.690794140427</v>
      </c>
      <c r="H31" s="38">
        <v>1398.3618899999999</v>
      </c>
      <c r="I31" s="38">
        <v>1249.8575399999997</v>
      </c>
      <c r="J31" s="38">
        <v>1462.48443</v>
      </c>
      <c r="K31" s="38">
        <v>1115.3591000000001</v>
      </c>
      <c r="L31" s="38">
        <v>1180.2092674669123</v>
      </c>
      <c r="M31" s="38">
        <v>1461.026457956415</v>
      </c>
      <c r="N31" s="38">
        <v>1444.1667379797298</v>
      </c>
      <c r="O31" s="38">
        <v>1314.638035025117</v>
      </c>
      <c r="P31" s="38">
        <v>1424.6479929540467</v>
      </c>
      <c r="Q31" s="38">
        <v>1369.334335942443</v>
      </c>
    </row>
    <row r="32" spans="1:17" x14ac:dyDescent="0.25">
      <c r="A32" s="55" t="s">
        <v>33</v>
      </c>
      <c r="B32" s="54">
        <v>334.78817435152672</v>
      </c>
      <c r="C32" s="54">
        <v>249.37011999999999</v>
      </c>
      <c r="D32" s="54">
        <v>227.04748999999995</v>
      </c>
      <c r="E32" s="54">
        <v>159.88561000000666</v>
      </c>
      <c r="F32" s="54">
        <v>180.99106</v>
      </c>
      <c r="G32" s="54">
        <v>171.88173751323052</v>
      </c>
      <c r="H32" s="54">
        <v>225.77026000000001</v>
      </c>
      <c r="I32" s="54">
        <v>227.58434000000003</v>
      </c>
      <c r="J32" s="54">
        <v>248.83415000000002</v>
      </c>
      <c r="K32" s="54">
        <v>186.67399</v>
      </c>
      <c r="L32" s="54">
        <v>270.72003682999588</v>
      </c>
      <c r="M32" s="54">
        <v>267.22722053242251</v>
      </c>
      <c r="N32" s="54">
        <v>267.10065043455506</v>
      </c>
      <c r="O32" s="54">
        <v>231.57923894712616</v>
      </c>
      <c r="P32" s="54">
        <v>338.24471666271438</v>
      </c>
      <c r="Q32" s="54">
        <v>345.94505453130387</v>
      </c>
    </row>
    <row r="33" spans="1:17" x14ac:dyDescent="0.25">
      <c r="A33" s="52" t="s">
        <v>32</v>
      </c>
      <c r="B33" s="51">
        <v>289.12299068977745</v>
      </c>
      <c r="C33" s="51">
        <v>252.29409000000001</v>
      </c>
      <c r="D33" s="51">
        <v>265.72956999999997</v>
      </c>
      <c r="E33" s="51">
        <v>341.90860999999995</v>
      </c>
      <c r="F33" s="51">
        <v>282.42318</v>
      </c>
      <c r="G33" s="51">
        <v>283.41400452090568</v>
      </c>
      <c r="H33" s="51">
        <v>297.90429</v>
      </c>
      <c r="I33" s="51">
        <v>271.09550999999999</v>
      </c>
      <c r="J33" s="51">
        <v>274.43614000000002</v>
      </c>
      <c r="K33" s="51">
        <v>265.42656999999997</v>
      </c>
      <c r="L33" s="51">
        <v>163.03833312880795</v>
      </c>
      <c r="M33" s="51">
        <v>202.78104313011215</v>
      </c>
      <c r="N33" s="51">
        <v>138.84191211548642</v>
      </c>
      <c r="O33" s="51">
        <v>114.62160561798646</v>
      </c>
      <c r="P33" s="51">
        <v>100.43295480492655</v>
      </c>
      <c r="Q33" s="51">
        <v>52.139328805689559</v>
      </c>
    </row>
    <row r="34" spans="1:17" x14ac:dyDescent="0.25">
      <c r="A34" s="53" t="s">
        <v>31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3" t="s">
        <v>30</v>
      </c>
      <c r="B35" s="51">
        <v>1.0986860364772248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76</v>
      </c>
      <c r="B36" s="51">
        <v>1.0270026075235352</v>
      </c>
      <c r="C36" s="51">
        <v>8.1023099999999992</v>
      </c>
      <c r="D36" s="51">
        <v>8.1036199999999994</v>
      </c>
      <c r="E36" s="51">
        <v>9.2011599999999998</v>
      </c>
      <c r="F36" s="51">
        <v>11.192869999999999</v>
      </c>
      <c r="G36" s="51">
        <v>9.1484940682176887</v>
      </c>
      <c r="H36" s="51">
        <v>8.1025700000000001</v>
      </c>
      <c r="I36" s="51">
        <v>6.1015699999999997</v>
      </c>
      <c r="J36" s="51">
        <v>6.1026199999999999</v>
      </c>
      <c r="K36" s="51">
        <v>3.0968399999999998</v>
      </c>
      <c r="L36" s="51">
        <v>4.0605357334416503</v>
      </c>
      <c r="M36" s="51">
        <v>4.0604607517202824</v>
      </c>
      <c r="N36" s="51">
        <v>8.1454583656313986</v>
      </c>
      <c r="O36" s="51">
        <v>9.1483666983856118</v>
      </c>
      <c r="P36" s="51">
        <v>8.1419470469899409</v>
      </c>
      <c r="Q36" s="51">
        <v>9.1477224603929006</v>
      </c>
    </row>
    <row r="37" spans="1:17" x14ac:dyDescent="0.25">
      <c r="A37" s="53" t="s">
        <v>29</v>
      </c>
      <c r="B37" s="51">
        <v>139.48600519954553</v>
      </c>
      <c r="C37" s="51">
        <v>112.73293</v>
      </c>
      <c r="D37" s="51">
        <v>103.16498</v>
      </c>
      <c r="E37" s="51">
        <v>185.28761</v>
      </c>
      <c r="F37" s="51">
        <v>171.92099999999999</v>
      </c>
      <c r="G37" s="51">
        <v>154.7712038284096</v>
      </c>
      <c r="H37" s="51">
        <v>188.17694</v>
      </c>
      <c r="I37" s="51">
        <v>174.86168000000001</v>
      </c>
      <c r="J37" s="51">
        <v>217.85921999999999</v>
      </c>
      <c r="K37" s="51">
        <v>195.82951999999997</v>
      </c>
      <c r="L37" s="51">
        <v>103.18336639639989</v>
      </c>
      <c r="M37" s="51">
        <v>137.57606137042984</v>
      </c>
      <c r="N37" s="51">
        <v>64.966024852703313</v>
      </c>
      <c r="O37" s="51">
        <v>49.67887685267111</v>
      </c>
      <c r="P37" s="51">
        <v>25.796344470346558</v>
      </c>
      <c r="Q37" s="51">
        <v>23.883944998871588</v>
      </c>
    </row>
    <row r="38" spans="1:17" x14ac:dyDescent="0.25">
      <c r="A38" s="53" t="s">
        <v>28</v>
      </c>
      <c r="B38" s="51">
        <v>147.51129684623118</v>
      </c>
      <c r="C38" s="51">
        <v>131.45885000000001</v>
      </c>
      <c r="D38" s="51">
        <v>154.46097</v>
      </c>
      <c r="E38" s="51">
        <v>147.41983999999999</v>
      </c>
      <c r="F38" s="51">
        <v>99.309309999999996</v>
      </c>
      <c r="G38" s="51">
        <v>119.49430662427841</v>
      </c>
      <c r="H38" s="51">
        <v>101.62478</v>
      </c>
      <c r="I38" s="51">
        <v>90.132260000000002</v>
      </c>
      <c r="J38" s="51">
        <v>50.474299999999999</v>
      </c>
      <c r="K38" s="51">
        <v>66.50021000000001</v>
      </c>
      <c r="L38" s="51">
        <v>55.794430998966398</v>
      </c>
      <c r="M38" s="51">
        <v>61.144521007962034</v>
      </c>
      <c r="N38" s="51">
        <v>65.730428897151697</v>
      </c>
      <c r="O38" s="51">
        <v>55.794362066929729</v>
      </c>
      <c r="P38" s="51">
        <v>66.494663287590058</v>
      </c>
      <c r="Q38" s="51">
        <v>19.107661346425068</v>
      </c>
    </row>
    <row r="39" spans="1:17" x14ac:dyDescent="0.25">
      <c r="A39" s="52" t="s">
        <v>27</v>
      </c>
      <c r="B39" s="51">
        <v>438.21065670116008</v>
      </c>
      <c r="C39" s="51">
        <v>421.31545999999997</v>
      </c>
      <c r="D39" s="51">
        <v>387.37813999999997</v>
      </c>
      <c r="E39" s="51">
        <v>548.81611999999996</v>
      </c>
      <c r="F39" s="51">
        <v>613.41560000000004</v>
      </c>
      <c r="G39" s="51">
        <v>370.45117875477894</v>
      </c>
      <c r="H39" s="51">
        <v>420.64136999999999</v>
      </c>
      <c r="I39" s="51">
        <v>407.00479999999999</v>
      </c>
      <c r="J39" s="51">
        <v>503.88520999999997</v>
      </c>
      <c r="K39" s="51">
        <v>289.23002000000002</v>
      </c>
      <c r="L39" s="51">
        <v>442.35078376496023</v>
      </c>
      <c r="M39" s="51">
        <v>476.68693586803039</v>
      </c>
      <c r="N39" s="51">
        <v>480.82838360346369</v>
      </c>
      <c r="O39" s="51">
        <v>478.03425889666403</v>
      </c>
      <c r="P39" s="51">
        <v>491.55223267303762</v>
      </c>
      <c r="Q39" s="51">
        <v>491.40890680997501</v>
      </c>
    </row>
    <row r="40" spans="1:17" x14ac:dyDescent="0.25">
      <c r="A40" s="53" t="s">
        <v>66</v>
      </c>
      <c r="B40" s="51">
        <v>438.21065670116008</v>
      </c>
      <c r="C40" s="51">
        <v>421.31545999999997</v>
      </c>
      <c r="D40" s="51">
        <v>387.37813999999997</v>
      </c>
      <c r="E40" s="51">
        <v>548.81611999999996</v>
      </c>
      <c r="F40" s="51">
        <v>613.41560000000004</v>
      </c>
      <c r="G40" s="51">
        <v>370.45117875477894</v>
      </c>
      <c r="H40" s="51">
        <v>420.64136999999999</v>
      </c>
      <c r="I40" s="51">
        <v>407.00479999999999</v>
      </c>
      <c r="J40" s="51">
        <v>503.88520999999997</v>
      </c>
      <c r="K40" s="51">
        <v>289.23002000000002</v>
      </c>
      <c r="L40" s="51">
        <v>442.35078376496023</v>
      </c>
      <c r="M40" s="51">
        <v>476.68693586803039</v>
      </c>
      <c r="N40" s="51">
        <v>480.82838360346369</v>
      </c>
      <c r="O40" s="51">
        <v>478.03425889666403</v>
      </c>
      <c r="P40" s="51">
        <v>491.55223267303762</v>
      </c>
      <c r="Q40" s="51">
        <v>491.40890680997501</v>
      </c>
    </row>
    <row r="41" spans="1:17" x14ac:dyDescent="0.25">
      <c r="A41" s="53" t="s">
        <v>25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2" t="s">
        <v>24</v>
      </c>
      <c r="B42" s="51">
        <v>199.58147009985245</v>
      </c>
      <c r="C42" s="51">
        <v>240.97151999999997</v>
      </c>
      <c r="D42" s="51">
        <v>241.18600999999995</v>
      </c>
      <c r="E42" s="51">
        <v>246.30677000000006</v>
      </c>
      <c r="F42" s="51">
        <v>218.61009999999993</v>
      </c>
      <c r="G42" s="51">
        <v>223.03215432628275</v>
      </c>
      <c r="H42" s="51">
        <v>246.72685999999993</v>
      </c>
      <c r="I42" s="51">
        <v>140.38126999999997</v>
      </c>
      <c r="J42" s="51">
        <v>224.7482</v>
      </c>
      <c r="K42" s="51">
        <v>205.5951</v>
      </c>
      <c r="L42" s="51">
        <v>213.05007903040419</v>
      </c>
      <c r="M42" s="51">
        <v>259.21617833557696</v>
      </c>
      <c r="N42" s="51">
        <v>239.34787547031473</v>
      </c>
      <c r="O42" s="51">
        <v>247.15830972415267</v>
      </c>
      <c r="P42" s="51">
        <v>247.30508780806184</v>
      </c>
      <c r="Q42" s="51">
        <v>237.10025416978505</v>
      </c>
    </row>
    <row r="43" spans="1:17" x14ac:dyDescent="0.25">
      <c r="A43" s="53" t="s">
        <v>23</v>
      </c>
      <c r="B43" s="51">
        <v>199.58147009985245</v>
      </c>
      <c r="C43" s="51">
        <v>240.97151999999997</v>
      </c>
      <c r="D43" s="51">
        <v>241.18600999999995</v>
      </c>
      <c r="E43" s="51">
        <v>246.30677000000006</v>
      </c>
      <c r="F43" s="51">
        <v>218.61009999999993</v>
      </c>
      <c r="G43" s="51">
        <v>223.03215432628275</v>
      </c>
      <c r="H43" s="51">
        <v>246.72685999999993</v>
      </c>
      <c r="I43" s="51">
        <v>140.38126999999997</v>
      </c>
      <c r="J43" s="51">
        <v>224.7482</v>
      </c>
      <c r="K43" s="51">
        <v>205.5951</v>
      </c>
      <c r="L43" s="51">
        <v>213.05007903040419</v>
      </c>
      <c r="M43" s="51">
        <v>259.21617833557696</v>
      </c>
      <c r="N43" s="51">
        <v>239.34787547031473</v>
      </c>
      <c r="O43" s="51">
        <v>247.15830972415267</v>
      </c>
      <c r="P43" s="51">
        <v>247.30508780806184</v>
      </c>
      <c r="Q43" s="51">
        <v>237.10025416978505</v>
      </c>
    </row>
    <row r="44" spans="1:17" x14ac:dyDescent="0.25">
      <c r="A44" s="53" t="s">
        <v>74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53" t="s">
        <v>73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72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71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2" t="s">
        <v>22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63" t="s">
        <v>21</v>
      </c>
      <c r="B49" s="62">
        <v>216.51277944081195</v>
      </c>
      <c r="C49" s="62">
        <v>214.7216</v>
      </c>
      <c r="D49" s="62">
        <v>216.28598</v>
      </c>
      <c r="E49" s="62">
        <v>220.39822000000001</v>
      </c>
      <c r="F49" s="62">
        <v>224.70562000000001</v>
      </c>
      <c r="G49" s="62">
        <v>199.91171902522905</v>
      </c>
      <c r="H49" s="62">
        <v>207.31910999999999</v>
      </c>
      <c r="I49" s="62">
        <v>203.79161999999999</v>
      </c>
      <c r="J49" s="62">
        <v>210.58072999999999</v>
      </c>
      <c r="K49" s="62">
        <v>168.43342000000001</v>
      </c>
      <c r="L49" s="62">
        <v>91.050034712743837</v>
      </c>
      <c r="M49" s="62">
        <v>255.11508009027293</v>
      </c>
      <c r="N49" s="62">
        <v>318.04791635590976</v>
      </c>
      <c r="O49" s="62">
        <v>243.24462183918786</v>
      </c>
      <c r="P49" s="62">
        <v>247.1130010053061</v>
      </c>
      <c r="Q49" s="62">
        <v>242.74079162568935</v>
      </c>
    </row>
    <row r="50" spans="1:17" x14ac:dyDescent="0.25">
      <c r="A50" s="191" t="s">
        <v>105</v>
      </c>
      <c r="B50" s="190">
        <f t="shared" ref="B50:Q50" si="6">SUM(B51:B53)</f>
        <v>1478.2160712831287</v>
      </c>
      <c r="C50" s="190">
        <f t="shared" si="6"/>
        <v>1378.6727900000001</v>
      </c>
      <c r="D50" s="190">
        <f t="shared" si="6"/>
        <v>1337.6271899999999</v>
      </c>
      <c r="E50" s="190">
        <f t="shared" si="6"/>
        <v>1517.3153300000065</v>
      </c>
      <c r="F50" s="190">
        <f t="shared" si="6"/>
        <v>1520.1455599999995</v>
      </c>
      <c r="G50" s="190">
        <f t="shared" si="6"/>
        <v>1248.690794140427</v>
      </c>
      <c r="H50" s="190">
        <f t="shared" si="6"/>
        <v>1398.3618899999999</v>
      </c>
      <c r="I50" s="190">
        <f t="shared" si="6"/>
        <v>1249.8575399999995</v>
      </c>
      <c r="J50" s="190">
        <f t="shared" si="6"/>
        <v>1462.48443</v>
      </c>
      <c r="K50" s="190">
        <f t="shared" si="6"/>
        <v>1115.3591000000001</v>
      </c>
      <c r="L50" s="190">
        <f t="shared" si="6"/>
        <v>1180.2092674669123</v>
      </c>
      <c r="M50" s="190">
        <f t="shared" si="6"/>
        <v>1461.026457956415</v>
      </c>
      <c r="N50" s="190">
        <f t="shared" si="6"/>
        <v>1444.1667379797295</v>
      </c>
      <c r="O50" s="190">
        <f t="shared" si="6"/>
        <v>1314.6380350251168</v>
      </c>
      <c r="P50" s="190">
        <f t="shared" si="6"/>
        <v>1424.6479929540465</v>
      </c>
      <c r="Q50" s="190">
        <f t="shared" si="6"/>
        <v>1369.334335942443</v>
      </c>
    </row>
    <row r="51" spans="1:17" x14ac:dyDescent="0.25">
      <c r="A51" s="216" t="s">
        <v>38</v>
      </c>
      <c r="B51" s="215">
        <v>567.99999999999989</v>
      </c>
      <c r="C51" s="215">
        <v>552.06747213650726</v>
      </c>
      <c r="D51" s="215">
        <v>534.96962752498359</v>
      </c>
      <c r="E51" s="215">
        <v>497.67023868770502</v>
      </c>
      <c r="F51" s="215">
        <v>524.31633341322686</v>
      </c>
      <c r="G51" s="215">
        <v>543.90207627551706</v>
      </c>
      <c r="H51" s="215">
        <v>565.40199612302672</v>
      </c>
      <c r="I51" s="215">
        <v>462.43494184674427</v>
      </c>
      <c r="J51" s="215">
        <v>455.08941066864844</v>
      </c>
      <c r="K51" s="215">
        <v>405.07528870613277</v>
      </c>
      <c r="L51" s="215">
        <v>406.13073840771432</v>
      </c>
      <c r="M51" s="215">
        <v>483.71635073668585</v>
      </c>
      <c r="N51" s="215">
        <v>448.3493464337468</v>
      </c>
      <c r="O51" s="215">
        <v>435.30364965635761</v>
      </c>
      <c r="P51" s="215">
        <v>434.74247875616715</v>
      </c>
      <c r="Q51" s="215">
        <v>376.33783827946507</v>
      </c>
    </row>
    <row r="52" spans="1:17" x14ac:dyDescent="0.25">
      <c r="A52" s="179" t="s">
        <v>37</v>
      </c>
      <c r="B52" s="214">
        <v>279.77198765482922</v>
      </c>
      <c r="C52" s="214">
        <v>226.47737158804264</v>
      </c>
      <c r="D52" s="214">
        <v>186.49022847181124</v>
      </c>
      <c r="E52" s="214">
        <v>392.998275235611</v>
      </c>
      <c r="F52" s="214">
        <v>398.82500340299799</v>
      </c>
      <c r="G52" s="214">
        <v>101.52194978201871</v>
      </c>
      <c r="H52" s="214">
        <v>203.46896595462303</v>
      </c>
      <c r="I52" s="214">
        <v>200.20052662708218</v>
      </c>
      <c r="J52" s="214">
        <v>435.08460180790354</v>
      </c>
      <c r="K52" s="214">
        <v>254.93785177178779</v>
      </c>
      <c r="L52" s="214">
        <v>356.4360414545435</v>
      </c>
      <c r="M52" s="214">
        <v>562.90981468277698</v>
      </c>
      <c r="N52" s="214">
        <v>643.88718441595734</v>
      </c>
      <c r="O52" s="214">
        <v>580.18542504962534</v>
      </c>
      <c r="P52" s="214">
        <v>655.11458208537204</v>
      </c>
      <c r="Q52" s="214">
        <v>623.27893782141962</v>
      </c>
    </row>
    <row r="53" spans="1:17" x14ac:dyDescent="0.25">
      <c r="A53" s="119" t="s">
        <v>36</v>
      </c>
      <c r="B53" s="213">
        <v>630.44408362829972</v>
      </c>
      <c r="C53" s="213">
        <v>600.1279462754502</v>
      </c>
      <c r="D53" s="213">
        <v>616.16733400320504</v>
      </c>
      <c r="E53" s="213">
        <v>626.64681607669047</v>
      </c>
      <c r="F53" s="213">
        <v>597.0042231837748</v>
      </c>
      <c r="G53" s="213">
        <v>603.26676808289108</v>
      </c>
      <c r="H53" s="213">
        <v>629.49092792235012</v>
      </c>
      <c r="I53" s="213">
        <v>587.22207152617318</v>
      </c>
      <c r="J53" s="213">
        <v>572.31041752344811</v>
      </c>
      <c r="K53" s="213">
        <v>455.34595952207957</v>
      </c>
      <c r="L53" s="213">
        <v>417.64248760465438</v>
      </c>
      <c r="M53" s="213">
        <v>414.40029253695235</v>
      </c>
      <c r="N53" s="213">
        <v>351.93020713002528</v>
      </c>
      <c r="O53" s="213">
        <v>299.14896031913389</v>
      </c>
      <c r="P53" s="213">
        <v>334.79093211250728</v>
      </c>
      <c r="Q53" s="213">
        <v>369.71755984155823</v>
      </c>
    </row>
    <row r="54" spans="1:17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x14ac:dyDescent="0.25">
      <c r="A55" s="31" t="s">
        <v>63</v>
      </c>
      <c r="B55" s="70">
        <f t="shared" ref="B55:Q55" si="7">SUM(B56:B57)</f>
        <v>9994.1882650843836</v>
      </c>
      <c r="C55" s="70">
        <f t="shared" si="7"/>
        <v>9277.2926790734691</v>
      </c>
      <c r="D55" s="70">
        <f t="shared" si="7"/>
        <v>9251.7414759530402</v>
      </c>
      <c r="E55" s="70">
        <f t="shared" si="7"/>
        <v>9527.009090413103</v>
      </c>
      <c r="F55" s="70">
        <f t="shared" si="7"/>
        <v>9514.3526630843153</v>
      </c>
      <c r="G55" s="70">
        <f t="shared" si="7"/>
        <v>8762.1005996012791</v>
      </c>
      <c r="H55" s="70">
        <f t="shared" si="7"/>
        <v>9472.1994767896922</v>
      </c>
      <c r="I55" s="70">
        <f t="shared" si="7"/>
        <v>8991.5445292668883</v>
      </c>
      <c r="J55" s="70">
        <f t="shared" si="7"/>
        <v>9405.0230637087407</v>
      </c>
      <c r="K55" s="70">
        <f t="shared" si="7"/>
        <v>7636.4144297110561</v>
      </c>
      <c r="L55" s="70">
        <f t="shared" si="7"/>
        <v>8029.4032749619655</v>
      </c>
      <c r="M55" s="70">
        <f t="shared" si="7"/>
        <v>8656.0957577895751</v>
      </c>
      <c r="N55" s="70">
        <f t="shared" si="7"/>
        <v>8104.5865812155635</v>
      </c>
      <c r="O55" s="70">
        <f t="shared" si="7"/>
        <v>7771.4114551543134</v>
      </c>
      <c r="P55" s="70">
        <f t="shared" si="7"/>
        <v>8299.3479788454242</v>
      </c>
      <c r="Q55" s="70">
        <f t="shared" si="7"/>
        <v>7853.4739508617131</v>
      </c>
    </row>
    <row r="56" spans="1:17" x14ac:dyDescent="0.25">
      <c r="A56" s="55" t="s">
        <v>343</v>
      </c>
      <c r="B56" s="54">
        <v>4174.9862650843843</v>
      </c>
      <c r="C56" s="54">
        <v>3787.7809490734685</v>
      </c>
      <c r="D56" s="54">
        <v>3659.3332359530405</v>
      </c>
      <c r="E56" s="54">
        <v>4081.2545404131038</v>
      </c>
      <c r="F56" s="54">
        <v>3979.3939430843166</v>
      </c>
      <c r="G56" s="54">
        <v>3297.0709996012797</v>
      </c>
      <c r="H56" s="54">
        <v>3705.9496067896926</v>
      </c>
      <c r="I56" s="54">
        <v>3356.9593992668888</v>
      </c>
      <c r="J56" s="54">
        <v>3794.8005737087406</v>
      </c>
      <c r="K56" s="54">
        <v>3024.4075997110563</v>
      </c>
      <c r="L56" s="54">
        <v>3409.668144961965</v>
      </c>
      <c r="M56" s="54">
        <v>3737.8278477895747</v>
      </c>
      <c r="N56" s="54">
        <v>3488.2233312155631</v>
      </c>
      <c r="O56" s="54">
        <v>3265.5561451543131</v>
      </c>
      <c r="P56" s="54">
        <v>3683.6500788454232</v>
      </c>
      <c r="Q56" s="54">
        <v>3453.0210508617133</v>
      </c>
    </row>
    <row r="57" spans="1:17" x14ac:dyDescent="0.25">
      <c r="A57" s="52" t="s">
        <v>106</v>
      </c>
      <c r="B57" s="51">
        <v>5819.2020000000002</v>
      </c>
      <c r="C57" s="51">
        <v>5489.5117300000002</v>
      </c>
      <c r="D57" s="51">
        <v>5592.4082399999998</v>
      </c>
      <c r="E57" s="51">
        <v>5445.7545499999997</v>
      </c>
      <c r="F57" s="51">
        <v>5534.9587199999996</v>
      </c>
      <c r="G57" s="51">
        <v>5465.0295999999998</v>
      </c>
      <c r="H57" s="51">
        <v>5766.2498699999996</v>
      </c>
      <c r="I57" s="51">
        <v>5634.5851300000004</v>
      </c>
      <c r="J57" s="51">
        <v>5610.2224900000001</v>
      </c>
      <c r="K57" s="51">
        <v>4612.0068300000003</v>
      </c>
      <c r="L57" s="51">
        <v>4619.73513</v>
      </c>
      <c r="M57" s="51">
        <v>4918.2679099999996</v>
      </c>
      <c r="N57" s="51">
        <v>4616.3632500000003</v>
      </c>
      <c r="O57" s="51">
        <v>4505.8553099999999</v>
      </c>
      <c r="P57" s="51">
        <v>4615.6979000000001</v>
      </c>
      <c r="Q57" s="51">
        <v>4400.4529000000002</v>
      </c>
    </row>
    <row r="58" spans="1:17" x14ac:dyDescent="0.25">
      <c r="A58" s="50" t="s">
        <v>105</v>
      </c>
      <c r="B58" s="38">
        <f t="shared" ref="B58:Q58" si="8">SUM(B59:B61)</f>
        <v>9994.1882650843836</v>
      </c>
      <c r="C58" s="38">
        <f t="shared" si="8"/>
        <v>9277.2926790734673</v>
      </c>
      <c r="D58" s="38">
        <f t="shared" si="8"/>
        <v>9251.7414759530402</v>
      </c>
      <c r="E58" s="38">
        <f t="shared" si="8"/>
        <v>9527.009090413103</v>
      </c>
      <c r="F58" s="38">
        <f t="shared" si="8"/>
        <v>9514.3526630843171</v>
      </c>
      <c r="G58" s="38">
        <f t="shared" si="8"/>
        <v>8762.1005996012791</v>
      </c>
      <c r="H58" s="38">
        <f t="shared" si="8"/>
        <v>9472.1994767896922</v>
      </c>
      <c r="I58" s="38">
        <f t="shared" si="8"/>
        <v>8991.5445292668883</v>
      </c>
      <c r="J58" s="38">
        <f t="shared" si="8"/>
        <v>9405.0230637087407</v>
      </c>
      <c r="K58" s="38">
        <f t="shared" si="8"/>
        <v>7636.4144297110561</v>
      </c>
      <c r="L58" s="38">
        <f t="shared" si="8"/>
        <v>8029.4032749619646</v>
      </c>
      <c r="M58" s="38">
        <f t="shared" si="8"/>
        <v>8656.0957577895751</v>
      </c>
      <c r="N58" s="38">
        <f t="shared" si="8"/>
        <v>8104.5865812155635</v>
      </c>
      <c r="O58" s="38">
        <f t="shared" si="8"/>
        <v>7771.4114551543134</v>
      </c>
      <c r="P58" s="38">
        <f t="shared" si="8"/>
        <v>8299.3479788454242</v>
      </c>
      <c r="Q58" s="38">
        <f t="shared" si="8"/>
        <v>7853.473950861714</v>
      </c>
    </row>
    <row r="59" spans="1:17" x14ac:dyDescent="0.25">
      <c r="A59" s="121" t="s">
        <v>38</v>
      </c>
      <c r="B59" s="120">
        <f>NMM_emi!B$5</f>
        <v>7393.6579395385143</v>
      </c>
      <c r="C59" s="120">
        <f>NMM_emi!C$5</f>
        <v>6985.214626977946</v>
      </c>
      <c r="D59" s="120">
        <f>NMM_emi!D$5</f>
        <v>7004.4338159539857</v>
      </c>
      <c r="E59" s="120">
        <f>NMM_emi!E$5</f>
        <v>6782.3684814215449</v>
      </c>
      <c r="F59" s="120">
        <f>NMM_emi!F$5</f>
        <v>6949.9973133081148</v>
      </c>
      <c r="G59" s="120">
        <f>NMM_emi!G$5</f>
        <v>6794.9877554965424</v>
      </c>
      <c r="H59" s="120">
        <f>NMM_emi!H$5</f>
        <v>7118.5273342720084</v>
      </c>
      <c r="I59" s="120">
        <f>NMM_emi!I$5</f>
        <v>6813.8847832101528</v>
      </c>
      <c r="J59" s="120">
        <f>NMM_emi!J$5</f>
        <v>6556.0561270288899</v>
      </c>
      <c r="K59" s="120">
        <f>NMM_emi!K$5</f>
        <v>5547.5800284444176</v>
      </c>
      <c r="L59" s="120">
        <f>NMM_emi!L$5</f>
        <v>5577.2108827960019</v>
      </c>
      <c r="M59" s="120">
        <f>NMM_emi!M$5</f>
        <v>6082.9623228141654</v>
      </c>
      <c r="N59" s="120">
        <f>NMM_emi!N$5</f>
        <v>5731.4429453052289</v>
      </c>
      <c r="O59" s="120">
        <f>NMM_emi!O$5</f>
        <v>5583.3095031539615</v>
      </c>
      <c r="P59" s="120">
        <f>NMM_emi!P$5</f>
        <v>5692.2956484690303</v>
      </c>
      <c r="Q59" s="120">
        <f>NMM_emi!Q$5</f>
        <v>5173.067606878335</v>
      </c>
    </row>
    <row r="60" spans="1:17" x14ac:dyDescent="0.25">
      <c r="A60" s="179" t="s">
        <v>37</v>
      </c>
      <c r="B60" s="189">
        <f>NMM_emi!B$47</f>
        <v>1164.232742281928</v>
      </c>
      <c r="C60" s="189">
        <f>NMM_emi!C$47</f>
        <v>959.08252250931969</v>
      </c>
      <c r="D60" s="189">
        <f>NMM_emi!D$47</f>
        <v>835.00631256741599</v>
      </c>
      <c r="E60" s="189">
        <f>NMM_emi!E$47</f>
        <v>1365.1851080733502</v>
      </c>
      <c r="F60" s="189">
        <f>NMM_emi!F$47</f>
        <v>1247.5342948366663</v>
      </c>
      <c r="G60" s="189">
        <f>NMM_emi!G$47</f>
        <v>549.2175949640116</v>
      </c>
      <c r="H60" s="189">
        <f>NMM_emi!H$47</f>
        <v>886.29724966181379</v>
      </c>
      <c r="I60" s="189">
        <f>NMM_emi!I$47</f>
        <v>853.20631931205367</v>
      </c>
      <c r="J60" s="189">
        <f>NMM_emi!J$47</f>
        <v>1549.897482616195</v>
      </c>
      <c r="K60" s="189">
        <f>NMM_emi!K$47</f>
        <v>1028.8424545969913</v>
      </c>
      <c r="L60" s="189">
        <f>NMM_emi!L$47</f>
        <v>1342.9374810720849</v>
      </c>
      <c r="M60" s="189">
        <f>NMM_emi!M$47</f>
        <v>1701.9732918130944</v>
      </c>
      <c r="N60" s="189">
        <f>NMM_emi!N$47</f>
        <v>1751.7585167888158</v>
      </c>
      <c r="O60" s="189">
        <f>NMM_emi!O$47</f>
        <v>1600.4519730625939</v>
      </c>
      <c r="P60" s="189">
        <f>NMM_emi!P$47</f>
        <v>1947.1613917498257</v>
      </c>
      <c r="Q60" s="189">
        <f>NMM_emi!Q$47</f>
        <v>1929.685757303871</v>
      </c>
    </row>
    <row r="61" spans="1:17" x14ac:dyDescent="0.25">
      <c r="A61" s="119" t="s">
        <v>36</v>
      </c>
      <c r="B61" s="118">
        <f>NMM_emi!B$97</f>
        <v>1436.2975832639413</v>
      </c>
      <c r="C61" s="118">
        <f>NMM_emi!C$97</f>
        <v>1332.9955295862026</v>
      </c>
      <c r="D61" s="118">
        <f>NMM_emi!D$97</f>
        <v>1412.3013474316388</v>
      </c>
      <c r="E61" s="118">
        <f>NMM_emi!E$97</f>
        <v>1379.4555009182081</v>
      </c>
      <c r="F61" s="118">
        <f>NMM_emi!F$97</f>
        <v>1316.8210549395346</v>
      </c>
      <c r="G61" s="118">
        <f>NMM_emi!G$97</f>
        <v>1417.8952491407251</v>
      </c>
      <c r="H61" s="118">
        <f>NMM_emi!H$97</f>
        <v>1467.3748928558698</v>
      </c>
      <c r="I61" s="118">
        <f>NMM_emi!I$97</f>
        <v>1324.4534267446822</v>
      </c>
      <c r="J61" s="118">
        <f>NMM_emi!J$97</f>
        <v>1299.069454063655</v>
      </c>
      <c r="K61" s="118">
        <f>NMM_emi!K$97</f>
        <v>1059.9919466696474</v>
      </c>
      <c r="L61" s="118">
        <f>NMM_emi!L$97</f>
        <v>1109.2549110938783</v>
      </c>
      <c r="M61" s="118">
        <f>NMM_emi!M$97</f>
        <v>871.16014316231463</v>
      </c>
      <c r="N61" s="118">
        <f>NMM_emi!N$97</f>
        <v>621.38511912151921</v>
      </c>
      <c r="O61" s="118">
        <f>NMM_emi!O$97</f>
        <v>587.64997893775762</v>
      </c>
      <c r="P61" s="118">
        <f>NMM_emi!P$97</f>
        <v>659.89093862656728</v>
      </c>
      <c r="Q61" s="118">
        <f>NMM_emi!Q$97</f>
        <v>750.72058667950762</v>
      </c>
    </row>
    <row r="62" spans="1:17" x14ac:dyDescent="0.25">
      <c r="A62" s="117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</row>
    <row r="63" spans="1:17" x14ac:dyDescent="0.25">
      <c r="A63" s="184" t="s">
        <v>104</v>
      </c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</row>
    <row r="64" spans="1:17" x14ac:dyDescent="0.25">
      <c r="A64" s="110" t="s">
        <v>38</v>
      </c>
      <c r="B64" s="187">
        <f t="shared" ref="B64:Q64" si="9">IF(B$9=0,"",B$4/B$9*1000)</f>
        <v>238.58611048240058</v>
      </c>
      <c r="C64" s="187">
        <f t="shared" si="9"/>
        <v>248.0888653313491</v>
      </c>
      <c r="D64" s="187">
        <f t="shared" si="9"/>
        <v>250.43699793709629</v>
      </c>
      <c r="E64" s="187">
        <f t="shared" si="9"/>
        <v>234.88944013223389</v>
      </c>
      <c r="F64" s="187">
        <f t="shared" si="9"/>
        <v>231.79324225422465</v>
      </c>
      <c r="G64" s="187">
        <f t="shared" si="9"/>
        <v>225.02235898373044</v>
      </c>
      <c r="H64" s="187">
        <f t="shared" si="9"/>
        <v>205.74312151268475</v>
      </c>
      <c r="I64" s="187">
        <f t="shared" si="9"/>
        <v>246.72849345400019</v>
      </c>
      <c r="J64" s="187">
        <f t="shared" si="9"/>
        <v>221.95076179867525</v>
      </c>
      <c r="K64" s="187">
        <f t="shared" si="9"/>
        <v>237.64428855296003</v>
      </c>
      <c r="L64" s="187">
        <f t="shared" si="9"/>
        <v>209.86391197388244</v>
      </c>
      <c r="M64" s="187">
        <f t="shared" si="9"/>
        <v>193.51014905173443</v>
      </c>
      <c r="N64" s="187">
        <f t="shared" si="9"/>
        <v>193.73168134011095</v>
      </c>
      <c r="O64" s="187">
        <f t="shared" si="9"/>
        <v>200.31371328177266</v>
      </c>
      <c r="P64" s="187">
        <f t="shared" si="9"/>
        <v>180.25013522039637</v>
      </c>
      <c r="Q64" s="187">
        <f t="shared" si="9"/>
        <v>184.3493007289602</v>
      </c>
    </row>
    <row r="65" spans="1:17" x14ac:dyDescent="0.25">
      <c r="A65" s="180" t="s">
        <v>37</v>
      </c>
      <c r="B65" s="186">
        <f t="shared" ref="B65:Q65" si="10">IF(B$10=0,"",B$5/B$10*1000)</f>
        <v>49.740573236004437</v>
      </c>
      <c r="C65" s="186">
        <f t="shared" si="10"/>
        <v>51.721713179785056</v>
      </c>
      <c r="D65" s="186">
        <f t="shared" si="10"/>
        <v>52.21125325237297</v>
      </c>
      <c r="E65" s="186">
        <f t="shared" si="10"/>
        <v>48.969889217936355</v>
      </c>
      <c r="F65" s="186">
        <f t="shared" si="10"/>
        <v>48.324392055537025</v>
      </c>
      <c r="G65" s="186">
        <f t="shared" si="10"/>
        <v>46.912794312032368</v>
      </c>
      <c r="H65" s="186">
        <f t="shared" si="10"/>
        <v>42.893447496646196</v>
      </c>
      <c r="I65" s="186">
        <f t="shared" si="10"/>
        <v>51.438102047281589</v>
      </c>
      <c r="J65" s="186">
        <f t="shared" si="10"/>
        <v>46.272425916630851</v>
      </c>
      <c r="K65" s="186">
        <f t="shared" si="10"/>
        <v>80.02875128032457</v>
      </c>
      <c r="L65" s="186">
        <f t="shared" si="10"/>
        <v>55.273461927751832</v>
      </c>
      <c r="M65" s="186">
        <f t="shared" si="10"/>
        <v>41.723045212533108</v>
      </c>
      <c r="N65" s="186">
        <f t="shared" si="10"/>
        <v>40.910899503315214</v>
      </c>
      <c r="O65" s="186">
        <f t="shared" si="10"/>
        <v>44.243756512272419</v>
      </c>
      <c r="P65" s="186">
        <f t="shared" si="10"/>
        <v>48.344136564646291</v>
      </c>
      <c r="Q65" s="186">
        <f t="shared" si="10"/>
        <v>58.235573236403582</v>
      </c>
    </row>
    <row r="66" spans="1:17" x14ac:dyDescent="0.25">
      <c r="A66" s="108" t="s">
        <v>57</v>
      </c>
      <c r="B66" s="185">
        <f t="shared" ref="B66:Q66" si="11">IF(B$11=0,"",B$6/B$11*1000)</f>
        <v>400.82321401666729</v>
      </c>
      <c r="C66" s="185">
        <f t="shared" si="11"/>
        <v>416.78778434671176</v>
      </c>
      <c r="D66" s="185">
        <f t="shared" si="11"/>
        <v>420.73263283797525</v>
      </c>
      <c r="E66" s="185">
        <f t="shared" si="11"/>
        <v>394.61283031948557</v>
      </c>
      <c r="F66" s="185">
        <f t="shared" si="11"/>
        <v>389.41123672216344</v>
      </c>
      <c r="G66" s="185">
        <f t="shared" si="11"/>
        <v>378.03619402280486</v>
      </c>
      <c r="H66" s="185">
        <f t="shared" si="11"/>
        <v>345.64719236922735</v>
      </c>
      <c r="I66" s="185">
        <f t="shared" si="11"/>
        <v>414.50236786947261</v>
      </c>
      <c r="J66" s="185">
        <f t="shared" si="11"/>
        <v>372.87592943997117</v>
      </c>
      <c r="K66" s="185">
        <f t="shared" si="11"/>
        <v>383.77813156902693</v>
      </c>
      <c r="L66" s="185">
        <f t="shared" si="11"/>
        <v>401.40777805373853</v>
      </c>
      <c r="M66" s="185">
        <f t="shared" si="11"/>
        <v>388.61473533398907</v>
      </c>
      <c r="N66" s="185">
        <f t="shared" si="11"/>
        <v>365.08913647750893</v>
      </c>
      <c r="O66" s="185">
        <f t="shared" si="11"/>
        <v>307.7415636414915</v>
      </c>
      <c r="P66" s="185">
        <f t="shared" si="11"/>
        <v>321.71914619461199</v>
      </c>
      <c r="Q66" s="185">
        <f t="shared" si="11"/>
        <v>310.90874911064083</v>
      </c>
    </row>
    <row r="67" spans="1:17" x14ac:dyDescent="0.25">
      <c r="A67" s="184" t="s">
        <v>103</v>
      </c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</row>
    <row r="68" spans="1:17" x14ac:dyDescent="0.25">
      <c r="A68" s="110" t="s">
        <v>38</v>
      </c>
      <c r="B68" s="113">
        <f t="shared" ref="B68:Q68" si="12">IF(B$51=0,"",B$51/B$9)</f>
        <v>7.944055944055943E-2</v>
      </c>
      <c r="C68" s="113">
        <f t="shared" si="12"/>
        <v>7.713671540261384E-2</v>
      </c>
      <c r="D68" s="113">
        <f t="shared" si="12"/>
        <v>7.6643213112461833E-2</v>
      </c>
      <c r="E68" s="113">
        <f t="shared" si="12"/>
        <v>7.5980189112626717E-2</v>
      </c>
      <c r="F68" s="113">
        <f t="shared" si="12"/>
        <v>7.8081360150890081E-2</v>
      </c>
      <c r="G68" s="113">
        <f t="shared" si="12"/>
        <v>7.1622606831118915E-2</v>
      </c>
      <c r="H68" s="113">
        <f t="shared" si="12"/>
        <v>6.9017652553989173E-2</v>
      </c>
      <c r="I68" s="113">
        <f t="shared" si="12"/>
        <v>6.6729428837914037E-2</v>
      </c>
      <c r="J68" s="113">
        <f t="shared" si="12"/>
        <v>6.7822564928263551E-2</v>
      </c>
      <c r="K68" s="113">
        <f t="shared" si="12"/>
        <v>6.762525687915405E-2</v>
      </c>
      <c r="L68" s="113">
        <f t="shared" si="12"/>
        <v>6.6633427138263215E-2</v>
      </c>
      <c r="M68" s="113">
        <f t="shared" si="12"/>
        <v>6.9559440715658019E-2</v>
      </c>
      <c r="N68" s="113">
        <f t="shared" si="12"/>
        <v>7.1393208030851404E-2</v>
      </c>
      <c r="O68" s="113">
        <f t="shared" si="12"/>
        <v>7.1139671458793532E-2</v>
      </c>
      <c r="P68" s="113">
        <f t="shared" si="12"/>
        <v>7.1269258812486413E-2</v>
      </c>
      <c r="Q68" s="113">
        <f t="shared" si="12"/>
        <v>6.7800884017468629E-2</v>
      </c>
    </row>
    <row r="69" spans="1:17" x14ac:dyDescent="0.25">
      <c r="A69" s="180" t="s">
        <v>37</v>
      </c>
      <c r="B69" s="182">
        <f t="shared" ref="B69:Q69" si="13">IF(B$52=0,"",B$52/B$10)</f>
        <v>6.4848931747900795E-2</v>
      </c>
      <c r="C69" s="182">
        <f t="shared" si="13"/>
        <v>6.4524885030392734E-2</v>
      </c>
      <c r="D69" s="182">
        <f t="shared" si="13"/>
        <v>6.4112070220116085E-2</v>
      </c>
      <c r="E69" s="182">
        <f t="shared" si="13"/>
        <v>6.3557450450030542E-2</v>
      </c>
      <c r="F69" s="182">
        <f t="shared" si="13"/>
        <v>6.2259011755256569E-2</v>
      </c>
      <c r="G69" s="182">
        <f t="shared" si="13"/>
        <v>6.0473521321849258E-2</v>
      </c>
      <c r="H69" s="182">
        <f t="shared" si="13"/>
        <v>5.9516664415693574E-2</v>
      </c>
      <c r="I69" s="182">
        <f t="shared" si="13"/>
        <v>5.7543438176056651E-2</v>
      </c>
      <c r="J69" s="182">
        <f t="shared" si="13"/>
        <v>5.4356392637690584E-2</v>
      </c>
      <c r="K69" s="182">
        <f t="shared" si="13"/>
        <v>5.4198260107620154E-2</v>
      </c>
      <c r="L69" s="182">
        <f t="shared" si="13"/>
        <v>5.3403358191382914E-2</v>
      </c>
      <c r="M69" s="182">
        <f t="shared" si="13"/>
        <v>5.2285696350737244E-2</v>
      </c>
      <c r="N69" s="182">
        <f t="shared" si="13"/>
        <v>5.1364992977714262E-2</v>
      </c>
      <c r="O69" s="182">
        <f t="shared" si="13"/>
        <v>5.1182582008904472E-2</v>
      </c>
      <c r="P69" s="182">
        <f t="shared" si="13"/>
        <v>5.0151686227162838E-2</v>
      </c>
      <c r="Q69" s="182">
        <f t="shared" si="13"/>
        <v>4.7711014788505229E-2</v>
      </c>
    </row>
    <row r="70" spans="1:17" x14ac:dyDescent="0.25">
      <c r="A70" s="108" t="s">
        <v>36</v>
      </c>
      <c r="B70" s="112">
        <f t="shared" ref="B70:Q70" si="14">IF(B$53=0,"",B$53/B$11)</f>
        <v>0.31227769951580092</v>
      </c>
      <c r="C70" s="112">
        <f t="shared" si="14"/>
        <v>0.31034900206707539</v>
      </c>
      <c r="D70" s="112">
        <f t="shared" si="14"/>
        <v>0.3007566318316241</v>
      </c>
      <c r="E70" s="112">
        <f t="shared" si="14"/>
        <v>0.29643393714201233</v>
      </c>
      <c r="F70" s="112">
        <f t="shared" si="14"/>
        <v>0.29763640055332818</v>
      </c>
      <c r="G70" s="112">
        <f t="shared" si="14"/>
        <v>0.28803200606667834</v>
      </c>
      <c r="H70" s="112">
        <f t="shared" si="14"/>
        <v>0.27436990510564985</v>
      </c>
      <c r="I70" s="112">
        <f t="shared" si="14"/>
        <v>0.26057102923288644</v>
      </c>
      <c r="J70" s="112">
        <f t="shared" si="14"/>
        <v>0.26352046859406048</v>
      </c>
      <c r="K70" s="112">
        <f t="shared" si="14"/>
        <v>0.25982577060855022</v>
      </c>
      <c r="L70" s="112">
        <f t="shared" si="14"/>
        <v>0.25398379523507025</v>
      </c>
      <c r="M70" s="112">
        <f t="shared" si="14"/>
        <v>0.26770737698420422</v>
      </c>
      <c r="N70" s="112">
        <f t="shared" si="14"/>
        <v>0.26542704843649073</v>
      </c>
      <c r="O70" s="112">
        <f t="shared" si="14"/>
        <v>0.24931286570112376</v>
      </c>
      <c r="P70" s="112">
        <f t="shared" si="14"/>
        <v>0.25966876008080048</v>
      </c>
      <c r="Q70" s="112">
        <f t="shared" si="14"/>
        <v>0.26482646413793171</v>
      </c>
    </row>
    <row r="71" spans="1:17" x14ac:dyDescent="0.25">
      <c r="A71" s="184" t="s">
        <v>102</v>
      </c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</row>
    <row r="72" spans="1:17" x14ac:dyDescent="0.25">
      <c r="A72" s="110" t="s">
        <v>38</v>
      </c>
      <c r="B72" s="113">
        <f>IF(NMM_ued!B$5=0,"",NMM_ued!B$5/B$9)</f>
        <v>4.5914522799124009E-2</v>
      </c>
      <c r="C72" s="113">
        <f>IF(NMM_ued!C$5=0,"",NMM_ued!C$5/C$9)</f>
        <v>4.4391834357501707E-2</v>
      </c>
      <c r="D72" s="113">
        <f>IF(NMM_ued!D$5=0,"",NMM_ued!D$5/D$9)</f>
        <v>4.4243576558872358E-2</v>
      </c>
      <c r="E72" s="113">
        <f>IF(NMM_ued!E$5=0,"",NMM_ued!E$5/E$9)</f>
        <v>4.3824138891631635E-2</v>
      </c>
      <c r="F72" s="113">
        <f>IF(NMM_ued!F$5=0,"",NMM_ued!F$5/F$9)</f>
        <v>4.4814074609349636E-2</v>
      </c>
      <c r="G72" s="113">
        <f>IF(NMM_ued!G$5=0,"",NMM_ued!G$5/G$9)</f>
        <v>4.1937856333341975E-2</v>
      </c>
      <c r="H72" s="113">
        <f>IF(NMM_ued!H$5=0,"",NMM_ued!H$5/H$9)</f>
        <v>4.0852412717207291E-2</v>
      </c>
      <c r="I72" s="113">
        <f>IF(NMM_ued!I$5=0,"",NMM_ued!I$5/I$9)</f>
        <v>3.9708858439305265E-2</v>
      </c>
      <c r="J72" s="113">
        <f>IF(NMM_ued!J$5=0,"",NMM_ued!J$5/J$9)</f>
        <v>3.9870003004704953E-2</v>
      </c>
      <c r="K72" s="113">
        <f>IF(NMM_ued!K$5=0,"",NMM_ued!K$5/K$9)</f>
        <v>3.9890819996990602E-2</v>
      </c>
      <c r="L72" s="113">
        <f>IF(NMM_ued!L$5=0,"",NMM_ued!L$5/L$9)</f>
        <v>3.9204329998417026E-2</v>
      </c>
      <c r="M72" s="113">
        <f>IF(NMM_ued!M$5=0,"",NMM_ued!M$5/M$9)</f>
        <v>4.0879208880511976E-2</v>
      </c>
      <c r="N72" s="113">
        <f>IF(NMM_ued!N$5=0,"",NMM_ued!N$5/N$9)</f>
        <v>4.2019245001901705E-2</v>
      </c>
      <c r="O72" s="113">
        <f>IF(NMM_ued!O$5=0,"",NMM_ued!O$5/O$9)</f>
        <v>4.1769357188474653E-2</v>
      </c>
      <c r="P72" s="113">
        <f>IF(NMM_ued!P$5=0,"",NMM_ued!P$5/P$9)</f>
        <v>4.1916888884805471E-2</v>
      </c>
      <c r="Q72" s="113">
        <f>IF(NMM_ued!Q$5=0,"",NMM_ued!Q$5/Q$9)</f>
        <v>3.9511013789481082E-2</v>
      </c>
    </row>
    <row r="73" spans="1:17" x14ac:dyDescent="0.25">
      <c r="A73" s="180" t="s">
        <v>37</v>
      </c>
      <c r="B73" s="182">
        <f>IF(NMM_ued!B$47=0,"",NMM_ued!B$47/B$10)</f>
        <v>2.7620594784241989E-2</v>
      </c>
      <c r="C73" s="182">
        <f>IF(NMM_ued!C$47=0,"",NMM_ued!C$47/C$10)</f>
        <v>2.734325798051607E-2</v>
      </c>
      <c r="D73" s="182">
        <f>IF(NMM_ued!D$47=0,"",NMM_ued!D$47/D$10)</f>
        <v>2.7494037219825893E-2</v>
      </c>
      <c r="E73" s="182">
        <f>IF(NMM_ued!E$47=0,"",NMM_ued!E$47/E$10)</f>
        <v>2.7222045197451219E-2</v>
      </c>
      <c r="F73" s="182">
        <f>IF(NMM_ued!F$47=0,"",NMM_ued!F$47/F$10)</f>
        <v>2.6680542781490072E-2</v>
      </c>
      <c r="G73" s="182">
        <f>IF(NMM_ued!G$47=0,"",NMM_ued!G$47/G$10)</f>
        <v>2.5283146601988316E-2</v>
      </c>
      <c r="H73" s="182">
        <f>IF(NMM_ued!H$47=0,"",NMM_ued!H$47/H$10)</f>
        <v>2.5148164301858282E-2</v>
      </c>
      <c r="I73" s="182">
        <f>IF(NMM_ued!I$47=0,"",NMM_ued!I$47/I$10)</f>
        <v>2.4077199110105786E-2</v>
      </c>
      <c r="J73" s="182">
        <f>IF(NMM_ued!J$47=0,"",NMM_ued!J$47/J$10)</f>
        <v>2.4467590895484174E-2</v>
      </c>
      <c r="K73" s="182">
        <f>IF(NMM_ued!K$47=0,"",NMM_ued!K$47/K$10)</f>
        <v>2.4286878759216993E-2</v>
      </c>
      <c r="L73" s="182">
        <f>IF(NMM_ued!L$47=0,"",NMM_ued!L$47/L$10)</f>
        <v>2.4295416790854216E-2</v>
      </c>
      <c r="M73" s="182">
        <f>IF(NMM_ued!M$47=0,"",NMM_ued!M$47/M$10)</f>
        <v>2.5892213626740983E-2</v>
      </c>
      <c r="N73" s="182">
        <f>IF(NMM_ued!N$47=0,"",NMM_ued!N$47/N$10)</f>
        <v>2.6651326865020333E-2</v>
      </c>
      <c r="O73" s="182">
        <f>IF(NMM_ued!O$47=0,"",NMM_ued!O$47/O$10)</f>
        <v>2.6360113178756948E-2</v>
      </c>
      <c r="P73" s="182">
        <f>IF(NMM_ued!P$47=0,"",NMM_ued!P$47/P$10)</f>
        <v>2.6425498009970835E-2</v>
      </c>
      <c r="Q73" s="182">
        <f>IF(NMM_ued!Q$47=0,"",NMM_ued!Q$47/Q$10)</f>
        <v>2.5232025933821543E-2</v>
      </c>
    </row>
    <row r="74" spans="1:17" x14ac:dyDescent="0.25">
      <c r="A74" s="108" t="s">
        <v>36</v>
      </c>
      <c r="B74" s="112">
        <f>IF(NMM_ued!B$97=0,"",NMM_ued!B$97/B$11)</f>
        <v>0.12115785486038126</v>
      </c>
      <c r="C74" s="112">
        <f>IF(NMM_ued!C$97=0,"",NMM_ued!C$97/C$11)</f>
        <v>0.12133101089849067</v>
      </c>
      <c r="D74" s="112">
        <f>IF(NMM_ued!D$97=0,"",NMM_ued!D$97/D$11)</f>
        <v>0.11661727086189196</v>
      </c>
      <c r="E74" s="112">
        <f>IF(NMM_ued!E$97=0,"",NMM_ued!E$97/E$11)</f>
        <v>0.11639994705528131</v>
      </c>
      <c r="F74" s="112">
        <f>IF(NMM_ued!F$97=0,"",NMM_ued!F$97/F$11)</f>
        <v>0.11718166712417018</v>
      </c>
      <c r="G74" s="112">
        <f>IF(NMM_ued!G$97=0,"",NMM_ued!G$97/G$11)</f>
        <v>0.11204110705274038</v>
      </c>
      <c r="H74" s="112">
        <f>IF(NMM_ued!H$97=0,"",NMM_ued!H$97/H$11)</f>
        <v>0.10857118624737069</v>
      </c>
      <c r="I74" s="112">
        <f>IF(NMM_ued!I$97=0,"",NMM_ued!I$97/I$11)</f>
        <v>0.10439596447887593</v>
      </c>
      <c r="J74" s="112">
        <f>IF(NMM_ued!J$97=0,"",NMM_ued!J$97/J$11)</f>
        <v>0.10586373191663073</v>
      </c>
      <c r="K74" s="112">
        <f>IF(NMM_ued!K$97=0,"",NMM_ued!K$97/K$11)</f>
        <v>0.10304962346240788</v>
      </c>
      <c r="L74" s="112">
        <f>IF(NMM_ued!L$97=0,"",NMM_ued!L$97/L$11)</f>
        <v>9.8973055240554747E-2</v>
      </c>
      <c r="M74" s="112">
        <f>IF(NMM_ued!M$97=0,"",NMM_ued!M$97/M$11)</f>
        <v>0.11022163702849189</v>
      </c>
      <c r="N74" s="112">
        <f>IF(NMM_ued!N$97=0,"",NMM_ued!N$97/N$11)</f>
        <v>0.11246449406384497</v>
      </c>
      <c r="O74" s="112">
        <f>IF(NMM_ued!O$97=0,"",NMM_ued!O$97/O$11)</f>
        <v>0.10396501223457008</v>
      </c>
      <c r="P74" s="112">
        <f>IF(NMM_ued!P$97=0,"",NMM_ued!P$97/P$11)</f>
        <v>0.10736483086806653</v>
      </c>
      <c r="Q74" s="112">
        <f>IF(NMM_ued!Q$97=0,"",NMM_ued!Q$97/Q$11)</f>
        <v>0.10916355793901843</v>
      </c>
    </row>
    <row r="75" spans="1:17" x14ac:dyDescent="0.25">
      <c r="A75" s="39" t="s">
        <v>60</v>
      </c>
      <c r="B75" s="111">
        <f t="shared" ref="B75:Q75" si="15">IF(B$50=0,"",B$58/B$50)</f>
        <v>6.7609793042022446</v>
      </c>
      <c r="C75" s="111">
        <f t="shared" si="15"/>
        <v>6.7291475877125757</v>
      </c>
      <c r="D75" s="111">
        <f t="shared" si="15"/>
        <v>6.9165321586749746</v>
      </c>
      <c r="E75" s="111">
        <f t="shared" si="15"/>
        <v>6.2788590493006238</v>
      </c>
      <c r="F75" s="111">
        <f t="shared" si="15"/>
        <v>6.2588431749156443</v>
      </c>
      <c r="G75" s="111">
        <f t="shared" si="15"/>
        <v>7.0170298689780353</v>
      </c>
      <c r="H75" s="111">
        <f t="shared" si="15"/>
        <v>6.7737826270349037</v>
      </c>
      <c r="I75" s="111">
        <f t="shared" si="15"/>
        <v>7.1940555155325079</v>
      </c>
      <c r="J75" s="111">
        <f t="shared" si="15"/>
        <v>6.4308534646818369</v>
      </c>
      <c r="K75" s="111">
        <f t="shared" si="15"/>
        <v>6.8465971450011525</v>
      </c>
      <c r="L75" s="111">
        <f t="shared" si="15"/>
        <v>6.8033725003664003</v>
      </c>
      <c r="M75" s="111">
        <f t="shared" si="15"/>
        <v>5.9246673533189371</v>
      </c>
      <c r="N75" s="111">
        <f t="shared" si="15"/>
        <v>5.6119465765796637</v>
      </c>
      <c r="O75" s="111">
        <f t="shared" si="15"/>
        <v>5.9114457729848331</v>
      </c>
      <c r="P75" s="111">
        <f t="shared" si="15"/>
        <v>5.8255428849034487</v>
      </c>
      <c r="Q75" s="111">
        <f t="shared" si="15"/>
        <v>5.7352494162476164</v>
      </c>
    </row>
    <row r="76" spans="1:17" x14ac:dyDescent="0.25">
      <c r="A76" s="110" t="s">
        <v>199</v>
      </c>
      <c r="B76" s="109">
        <f t="shared" ref="B76:Q76" si="16">IF(B$51=0,"",B$59/B$51)</f>
        <v>13.017003414680486</v>
      </c>
      <c r="C76" s="109">
        <f t="shared" si="16"/>
        <v>12.652827742132837</v>
      </c>
      <c r="D76" s="109">
        <f t="shared" si="16"/>
        <v>13.093142966563782</v>
      </c>
      <c r="E76" s="109">
        <f t="shared" si="16"/>
        <v>13.628238046353371</v>
      </c>
      <c r="F76" s="109">
        <f t="shared" si="16"/>
        <v>13.255351531897915</v>
      </c>
      <c r="G76" s="109">
        <f t="shared" si="16"/>
        <v>12.493035147110742</v>
      </c>
      <c r="H76" s="109">
        <f t="shared" si="16"/>
        <v>12.590205522944558</v>
      </c>
      <c r="I76" s="109">
        <f t="shared" si="16"/>
        <v>14.734796544566359</v>
      </c>
      <c r="J76" s="109">
        <f t="shared" si="16"/>
        <v>14.406083669132807</v>
      </c>
      <c r="K76" s="109">
        <f t="shared" si="16"/>
        <v>13.695182557702212</v>
      </c>
      <c r="L76" s="109">
        <f t="shared" si="16"/>
        <v>13.73255051972216</v>
      </c>
      <c r="M76" s="109">
        <f t="shared" si="16"/>
        <v>12.575473856837776</v>
      </c>
      <c r="N76" s="109">
        <f t="shared" si="16"/>
        <v>12.783431025146308</v>
      </c>
      <c r="O76" s="109">
        <f t="shared" si="16"/>
        <v>12.826240964351211</v>
      </c>
      <c r="P76" s="109">
        <f t="shared" si="16"/>
        <v>13.093488505551933</v>
      </c>
      <c r="Q76" s="109">
        <f t="shared" si="16"/>
        <v>13.745807837257283</v>
      </c>
    </row>
    <row r="77" spans="1:17" x14ac:dyDescent="0.25">
      <c r="A77" s="180" t="s">
        <v>198</v>
      </c>
      <c r="B77" s="178">
        <f t="shared" ref="B77:Q77" si="17">IF(B$52=0,"",B$60/B$52)</f>
        <v>4.1613628013334516</v>
      </c>
      <c r="C77" s="178">
        <f t="shared" si="17"/>
        <v>4.2347829974549054</v>
      </c>
      <c r="D77" s="178">
        <f t="shared" si="17"/>
        <v>4.4774802380256116</v>
      </c>
      <c r="E77" s="178">
        <f t="shared" si="17"/>
        <v>3.473768701032828</v>
      </c>
      <c r="F77" s="178">
        <f t="shared" si="17"/>
        <v>3.1280242818078254</v>
      </c>
      <c r="G77" s="178">
        <f t="shared" si="17"/>
        <v>5.4098408880370767</v>
      </c>
      <c r="H77" s="178">
        <f t="shared" si="17"/>
        <v>4.355933326262015</v>
      </c>
      <c r="I77" s="178">
        <f t="shared" si="17"/>
        <v>4.2617586161565866</v>
      </c>
      <c r="J77" s="178">
        <f t="shared" si="17"/>
        <v>3.5622898998859496</v>
      </c>
      <c r="K77" s="178">
        <f t="shared" si="17"/>
        <v>4.0356598576737754</v>
      </c>
      <c r="L77" s="178">
        <f t="shared" si="17"/>
        <v>3.767681504911311</v>
      </c>
      <c r="M77" s="178">
        <f t="shared" si="17"/>
        <v>3.0235274770830332</v>
      </c>
      <c r="N77" s="178">
        <f t="shared" si="17"/>
        <v>2.7205985135078614</v>
      </c>
      <c r="O77" s="178">
        <f t="shared" si="17"/>
        <v>2.7585180598525056</v>
      </c>
      <c r="P77" s="178">
        <f t="shared" si="17"/>
        <v>2.9722455353559494</v>
      </c>
      <c r="Q77" s="178">
        <f t="shared" si="17"/>
        <v>3.0960227278797601</v>
      </c>
    </row>
    <row r="78" spans="1:17" x14ac:dyDescent="0.25">
      <c r="A78" s="108" t="s">
        <v>197</v>
      </c>
      <c r="B78" s="107">
        <f t="shared" ref="B78:Q78" si="18">IF(B$53=0,"",B$61/B$53)</f>
        <v>2.2782315205463339</v>
      </c>
      <c r="C78" s="107">
        <f t="shared" si="18"/>
        <v>2.2211855619441137</v>
      </c>
      <c r="D78" s="107">
        <f t="shared" si="18"/>
        <v>2.2920743595023048</v>
      </c>
      <c r="E78" s="107">
        <f t="shared" si="18"/>
        <v>2.2013285083848366</v>
      </c>
      <c r="F78" s="107">
        <f t="shared" si="18"/>
        <v>2.2057148070360966</v>
      </c>
      <c r="G78" s="107">
        <f t="shared" si="18"/>
        <v>2.3503619363065944</v>
      </c>
      <c r="H78" s="107">
        <f t="shared" si="18"/>
        <v>2.3310501037703206</v>
      </c>
      <c r="I78" s="107">
        <f t="shared" si="18"/>
        <v>2.2554557993749556</v>
      </c>
      <c r="J78" s="107">
        <f t="shared" si="18"/>
        <v>2.2698686137587751</v>
      </c>
      <c r="K78" s="107">
        <f t="shared" si="18"/>
        <v>2.3278826230986875</v>
      </c>
      <c r="L78" s="107">
        <f t="shared" si="18"/>
        <v>2.6559915334665685</v>
      </c>
      <c r="M78" s="107">
        <f t="shared" si="18"/>
        <v>2.1022189386717982</v>
      </c>
      <c r="N78" s="107">
        <f t="shared" si="18"/>
        <v>1.7656487182185536</v>
      </c>
      <c r="O78" s="107">
        <f t="shared" si="18"/>
        <v>1.9644058876582728</v>
      </c>
      <c r="P78" s="107">
        <f t="shared" si="18"/>
        <v>1.9710537990461743</v>
      </c>
      <c r="Q78" s="107">
        <f t="shared" si="18"/>
        <v>2.0305245631319959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61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9" t="s">
        <v>349</v>
      </c>
      <c r="B1" s="3"/>
      <c r="C1" s="3"/>
      <c r="D1" s="10" t="s">
        <v>19</v>
      </c>
    </row>
    <row r="2" spans="1:4" ht="18.75" x14ac:dyDescent="0.3">
      <c r="A2" s="9"/>
      <c r="B2" s="3"/>
      <c r="C2" s="3"/>
      <c r="D2" s="10"/>
    </row>
    <row r="3" spans="1:4" ht="18.75" x14ac:dyDescent="0.3">
      <c r="A3" s="9"/>
      <c r="B3" s="7" t="s">
        <v>18</v>
      </c>
      <c r="C3" s="8"/>
      <c r="D3" s="7" t="s">
        <v>17</v>
      </c>
    </row>
    <row r="4" spans="1:4" ht="15" customHeight="1" x14ac:dyDescent="0.3">
      <c r="A4" s="6"/>
      <c r="B4" s="4" t="str">
        <f ca="1">HYPERLINK("#"&amp;CELL("address",Ind_Summary!$B$2),MID(CELL("filename",Ind_Summary!$B$2),FIND("]",CELL("filename",Ind_Summary!$B$2))+1,256))</f>
        <v>Ind_Summary</v>
      </c>
      <c r="D4" s="3" t="s">
        <v>16</v>
      </c>
    </row>
    <row r="5" spans="1:4" ht="15" customHeight="1" x14ac:dyDescent="0.3">
      <c r="A5" s="6"/>
      <c r="B5" s="2" t="str">
        <f ca="1">HYPERLINK("#"&amp;CELL("address",Ind_Summary_fec!$B$2),MID(CELL("filename",Ind_Summary_fec!$B$2),FIND("]",CELL("filename",Ind_Summary_fec!$B$2))+1,256))</f>
        <v>Ind_Summary_fec</v>
      </c>
      <c r="D5" s="1" t="s">
        <v>15</v>
      </c>
    </row>
    <row r="6" spans="1:4" ht="15" customHeight="1" x14ac:dyDescent="0.3">
      <c r="A6" s="6"/>
      <c r="B6" s="2" t="str">
        <f ca="1">HYPERLINK("#"&amp;CELL("address",Ind_Summary_ued!$B$2),MID(CELL("filename",Ind_Summary_ued!$B$2),FIND("]",CELL("filename",Ind_Summary_ued!$B$2))+1,256))</f>
        <v>Ind_Summary_ued</v>
      </c>
      <c r="D6" s="1" t="s">
        <v>14</v>
      </c>
    </row>
    <row r="7" spans="1:4" ht="5.0999999999999996" customHeight="1" x14ac:dyDescent="0.3">
      <c r="A7" s="6"/>
      <c r="B7" s="4"/>
      <c r="D7" s="3"/>
    </row>
    <row r="8" spans="1:4" x14ac:dyDescent="0.25">
      <c r="A8" s="5"/>
      <c r="B8" s="4" t="str">
        <f ca="1">HYPERLINK("#"&amp;CELL("address",ISI!$B$2),MID(CELL("filename",ISI!$B$2),FIND("]",CELL("filename",ISI!$B$2))+1,256))</f>
        <v>ISI</v>
      </c>
      <c r="D8" s="3" t="s">
        <v>13</v>
      </c>
    </row>
    <row r="9" spans="1:4" x14ac:dyDescent="0.25">
      <c r="A9" s="5"/>
      <c r="B9" s="2" t="str">
        <f ca="1">HYPERLINK("#"&amp;CELL("address",ISI_fec!$B$2),MID(CELL("filename",ISI_fec!$B$2),FIND("]",CELL("filename",ISI_fec!$B$2))+1,256))</f>
        <v>ISI_fec</v>
      </c>
      <c r="D9" s="1" t="s">
        <v>2</v>
      </c>
    </row>
    <row r="10" spans="1:4" x14ac:dyDescent="0.25">
      <c r="A10" s="5"/>
      <c r="B10" s="2" t="str">
        <f ca="1">HYPERLINK("#"&amp;CELL("address",ISI_ued!$B$2),MID(CELL("filename",ISI_ued!$B$2),FIND("]",CELL("filename",ISI_ued!$B$2))+1,256))</f>
        <v>ISI_ued</v>
      </c>
      <c r="D10" s="1" t="s">
        <v>1</v>
      </c>
    </row>
    <row r="11" spans="1:4" x14ac:dyDescent="0.25">
      <c r="A11" s="5"/>
      <c r="B11" s="2" t="str">
        <f ca="1">HYPERLINK("#"&amp;CELL("address",ISI_emi!$B$2),MID(CELL("filename",ISI_emi!$B$2),FIND("]",CELL("filename",ISI_emi!$B$2))+1,256))</f>
        <v>ISI_emi</v>
      </c>
      <c r="D11" s="1" t="s">
        <v>0</v>
      </c>
    </row>
    <row r="12" spans="1:4" ht="5.0999999999999996" customHeight="1" x14ac:dyDescent="0.25">
      <c r="A12" s="5"/>
      <c r="B12" s="2"/>
      <c r="D12" s="1"/>
    </row>
    <row r="13" spans="1:4" x14ac:dyDescent="0.25">
      <c r="B13" s="4" t="str">
        <f ca="1">HYPERLINK("#"&amp;CELL("address",NFM!$B$2),MID(CELL("filename",NFM!$B$2),FIND("]",CELL("filename",NFM!$B$2))+1,256))</f>
        <v>NFM</v>
      </c>
      <c r="D13" s="3" t="s">
        <v>12</v>
      </c>
    </row>
    <row r="14" spans="1:4" x14ac:dyDescent="0.25">
      <c r="B14" s="2" t="str">
        <f ca="1">HYPERLINK("#"&amp;CELL("address",NFM_fec!$B$2),MID(CELL("filename",NFM_fec!$B$2),FIND("]",CELL("filename",NFM_fec!$B$2))+1,256))</f>
        <v>NFM_fec</v>
      </c>
      <c r="D14" s="1" t="s">
        <v>2</v>
      </c>
    </row>
    <row r="15" spans="1:4" x14ac:dyDescent="0.25">
      <c r="B15" s="2" t="str">
        <f ca="1">HYPERLINK("#"&amp;CELL("address",NFM_ued!$B$2),MID(CELL("filename",NFM_ued!$B$2),FIND("]",CELL("filename",NFM_ued!$B$2))+1,256))</f>
        <v>NFM_ued</v>
      </c>
      <c r="D15" s="1" t="s">
        <v>1</v>
      </c>
    </row>
    <row r="16" spans="1:4" x14ac:dyDescent="0.25">
      <c r="B16" s="2" t="str">
        <f ca="1">HYPERLINK("#"&amp;CELL("address",NFM_emi!$B$2),MID(CELL("filename",NFM_emi!$B$2),FIND("]",CELL("filename",NFM_emi!$B$2))+1,256))</f>
        <v>NFM_emi</v>
      </c>
      <c r="D16" s="1" t="s">
        <v>0</v>
      </c>
    </row>
    <row r="17" spans="2:4" ht="5.0999999999999996" customHeight="1" x14ac:dyDescent="0.25">
      <c r="B17" s="2"/>
      <c r="D17" s="1"/>
    </row>
    <row r="18" spans="2:4" x14ac:dyDescent="0.25">
      <c r="B18" s="4" t="str">
        <f ca="1">HYPERLINK("#"&amp;CELL("address",CHI!$B$2),MID(CELL("filename",CHI!$B$2),FIND("]",CELL("filename",CHI!$B$2))+1,256))</f>
        <v>CHI</v>
      </c>
      <c r="D18" s="3" t="s">
        <v>11</v>
      </c>
    </row>
    <row r="19" spans="2:4" x14ac:dyDescent="0.25">
      <c r="B19" s="2" t="str">
        <f ca="1">HYPERLINK("#"&amp;CELL("address",CHI_fec!$B$2),MID(CELL("filename",CHI_fec!$B$2),FIND("]",CELL("filename",CHI_fec!$B$2))+1,256))</f>
        <v>CHI_fec</v>
      </c>
      <c r="D19" s="1" t="s">
        <v>2</v>
      </c>
    </row>
    <row r="20" spans="2:4" x14ac:dyDescent="0.25">
      <c r="B20" s="2" t="str">
        <f ca="1">HYPERLINK("#"&amp;CELL("address",CHI_ued!$B$2),MID(CELL("filename",CHI_ued!$B$2),FIND("]",CELL("filename",CHI_ued!$B$2))+1,256))</f>
        <v>CHI_ued</v>
      </c>
      <c r="D20" s="1" t="s">
        <v>1</v>
      </c>
    </row>
    <row r="21" spans="2:4" x14ac:dyDescent="0.25">
      <c r="B21" s="2" t="str">
        <f ca="1">HYPERLINK("#"&amp;CELL("address",CHI_emi!$B$2),MID(CELL("filename",CHI_emi!$B$2),FIND("]",CELL("filename",CHI_emi!$B$2))+1,256))</f>
        <v>CHI_emi</v>
      </c>
      <c r="D21" s="1" t="s">
        <v>0</v>
      </c>
    </row>
    <row r="22" spans="2:4" ht="5.0999999999999996" customHeight="1" x14ac:dyDescent="0.25">
      <c r="B22" s="2"/>
      <c r="D22" s="1"/>
    </row>
    <row r="23" spans="2:4" x14ac:dyDescent="0.25">
      <c r="B23" s="4" t="str">
        <f ca="1">HYPERLINK("#"&amp;CELL("address",NMM!$B$2),MID(CELL("filename",NMM!$B$2),FIND("]",CELL("filename",NMM!$B$2))+1,256))</f>
        <v>NMM</v>
      </c>
      <c r="D23" s="3" t="s">
        <v>10</v>
      </c>
    </row>
    <row r="24" spans="2:4" x14ac:dyDescent="0.25">
      <c r="B24" s="2" t="str">
        <f ca="1">HYPERLINK("#"&amp;CELL("address",NMM_fec!$B$2),MID(CELL("filename",NMM_fec!$B$2),FIND("]",CELL("filename",NMM_fec!$B$2))+1,256))</f>
        <v>NMM_fec</v>
      </c>
      <c r="D24" s="1" t="s">
        <v>2</v>
      </c>
    </row>
    <row r="25" spans="2:4" x14ac:dyDescent="0.25">
      <c r="B25" s="2" t="str">
        <f ca="1">HYPERLINK("#"&amp;CELL("address",NMM_ued!$B$2),MID(CELL("filename",NMM_ued!$B$2),FIND("]",CELL("filename",NMM_ued!$B$2))+1,256))</f>
        <v>NMM_ued</v>
      </c>
      <c r="D25" s="1" t="s">
        <v>1</v>
      </c>
    </row>
    <row r="26" spans="2:4" x14ac:dyDescent="0.25">
      <c r="B26" s="2" t="str">
        <f ca="1">HYPERLINK("#"&amp;CELL("address",NMM_emi!$B$2),MID(CELL("filename",NMM_emi!$B$2),FIND("]",CELL("filename",NMM_emi!$B$2))+1,256))</f>
        <v>NMM_emi</v>
      </c>
      <c r="D26" s="1" t="s">
        <v>0</v>
      </c>
    </row>
    <row r="27" spans="2:4" ht="5.0999999999999996" customHeight="1" x14ac:dyDescent="0.25">
      <c r="B27" s="2"/>
      <c r="D27" s="1"/>
    </row>
    <row r="28" spans="2:4" x14ac:dyDescent="0.25">
      <c r="B28" s="4" t="str">
        <f ca="1">HYPERLINK("#"&amp;CELL("address",PPA!$B$2),MID(CELL("filename",PPA!$B$2),FIND("]",CELL("filename",PPA!$B$2))+1,256))</f>
        <v>PPA</v>
      </c>
      <c r="D28" s="3" t="s">
        <v>9</v>
      </c>
    </row>
    <row r="29" spans="2:4" x14ac:dyDescent="0.25">
      <c r="B29" s="2" t="str">
        <f ca="1">HYPERLINK("#"&amp;CELL("address",PPA_fec!$B$2),MID(CELL("filename",PPA_fec!$B$2),FIND("]",CELL("filename",PPA_fec!$B$2))+1,256))</f>
        <v>PPA_fec</v>
      </c>
      <c r="D29" s="1" t="s">
        <v>2</v>
      </c>
    </row>
    <row r="30" spans="2:4" x14ac:dyDescent="0.25">
      <c r="B30" s="2" t="str">
        <f ca="1">HYPERLINK("#"&amp;CELL("address",PPA_ued!$B$2),MID(CELL("filename",PPA_ued!$B$2),FIND("]",CELL("filename",PPA_ued!$B$2))+1,256))</f>
        <v>PPA_ued</v>
      </c>
      <c r="D30" s="1" t="s">
        <v>1</v>
      </c>
    </row>
    <row r="31" spans="2:4" x14ac:dyDescent="0.25">
      <c r="B31" s="2" t="str">
        <f ca="1">HYPERLINK("#"&amp;CELL("address",PPA_emi!$B$2),MID(CELL("filename",PPA_emi!$B$2),FIND("]",CELL("filename",PPA_emi!$B$2))+1,256))</f>
        <v>PPA_emi</v>
      </c>
      <c r="D31" s="1" t="s">
        <v>0</v>
      </c>
    </row>
    <row r="32" spans="2:4" ht="5.0999999999999996" customHeight="1" x14ac:dyDescent="0.25">
      <c r="B32" s="2"/>
      <c r="D32" s="1"/>
    </row>
    <row r="33" spans="2:4" x14ac:dyDescent="0.25">
      <c r="B33" s="4" t="str">
        <f ca="1">HYPERLINK("#"&amp;CELL("address",FBT!$B$2),MID(CELL("filename",FBT!$B$2),FIND("]",CELL("filename",FBT!$B$2))+1,256))</f>
        <v>FBT</v>
      </c>
      <c r="D33" s="3" t="s">
        <v>8</v>
      </c>
    </row>
    <row r="34" spans="2:4" x14ac:dyDescent="0.25">
      <c r="B34" s="2" t="str">
        <f ca="1">HYPERLINK("#"&amp;CELL("address",FBT_fec!$B$2),MID(CELL("filename",FBT_fec!$B$2),FIND("]",CELL("filename",FBT_fec!$B$2))+1,256))</f>
        <v>FBT_fec</v>
      </c>
      <c r="D34" s="1" t="s">
        <v>2</v>
      </c>
    </row>
    <row r="35" spans="2:4" x14ac:dyDescent="0.25">
      <c r="B35" s="2" t="str">
        <f ca="1">HYPERLINK("#"&amp;CELL("address",FBT_ued!$B$2),MID(CELL("filename",FBT_ued!$B$2),FIND("]",CELL("filename",FBT_ued!$B$2))+1,256))</f>
        <v>FBT_ued</v>
      </c>
      <c r="D35" s="1" t="s">
        <v>1</v>
      </c>
    </row>
    <row r="36" spans="2:4" x14ac:dyDescent="0.25">
      <c r="B36" s="2" t="str">
        <f ca="1">HYPERLINK("#"&amp;CELL("address",FBT_emi!$B$2),MID(CELL("filename",FBT_emi!$B$2),FIND("]",CELL("filename",FBT_emi!$B$2))+1,256))</f>
        <v>FBT_emi</v>
      </c>
      <c r="D36" s="1" t="s">
        <v>0</v>
      </c>
    </row>
    <row r="37" spans="2:4" ht="5.0999999999999996" customHeight="1" x14ac:dyDescent="0.25">
      <c r="B37" s="2"/>
      <c r="D37" s="1"/>
    </row>
    <row r="38" spans="2:4" x14ac:dyDescent="0.25">
      <c r="B38" s="4" t="str">
        <f ca="1">HYPERLINK("#"&amp;CELL("address",TRE!$B$2),MID(CELL("filename",TRE!$B$2),FIND("]",CELL("filename",TRE!$B$2))+1,256))</f>
        <v>TRE</v>
      </c>
      <c r="D38" s="3" t="s">
        <v>7</v>
      </c>
    </row>
    <row r="39" spans="2:4" x14ac:dyDescent="0.25">
      <c r="B39" s="2" t="str">
        <f ca="1">HYPERLINK("#"&amp;CELL("address",TRE_fec!$B$2),MID(CELL("filename",TRE_fec!$B$2),FIND("]",CELL("filename",TRE_fec!$B$2))+1,256))</f>
        <v>TRE_fec</v>
      </c>
      <c r="D39" s="1" t="s">
        <v>2</v>
      </c>
    </row>
    <row r="40" spans="2:4" x14ac:dyDescent="0.25">
      <c r="B40" s="2" t="str">
        <f ca="1">HYPERLINK("#"&amp;CELL("address",TRE_ued!$B$2),MID(CELL("filename",TRE_ued!$B$2),FIND("]",CELL("filename",TRE_ued!$B$2))+1,256))</f>
        <v>TRE_ued</v>
      </c>
      <c r="D40" s="1" t="s">
        <v>1</v>
      </c>
    </row>
    <row r="41" spans="2:4" x14ac:dyDescent="0.25">
      <c r="B41" s="2" t="str">
        <f ca="1">HYPERLINK("#"&amp;CELL("address",TRE_emi!$B$2),MID(CELL("filename",TRE_emi!$B$2),FIND("]",CELL("filename",TRE_emi!$B$2))+1,256))</f>
        <v>TRE_emi</v>
      </c>
      <c r="D41" s="1" t="s">
        <v>0</v>
      </c>
    </row>
    <row r="42" spans="2:4" ht="5.0999999999999996" customHeight="1" x14ac:dyDescent="0.25">
      <c r="B42" s="2"/>
      <c r="D42" s="1"/>
    </row>
    <row r="43" spans="2:4" x14ac:dyDescent="0.25">
      <c r="B43" s="4" t="str">
        <f ca="1">HYPERLINK("#"&amp;CELL("address",MAE!$B$2),MID(CELL("filename",MAE!$B$2),FIND("]",CELL("filename",MAE!$B$2))+1,256))</f>
        <v>MAE</v>
      </c>
      <c r="D43" s="3" t="s">
        <v>6</v>
      </c>
    </row>
    <row r="44" spans="2:4" x14ac:dyDescent="0.25">
      <c r="B44" s="2" t="str">
        <f ca="1">HYPERLINK("#"&amp;CELL("address",MAE_fec!$B$2),MID(CELL("filename",MAE_fec!$B$2),FIND("]",CELL("filename",MAE_fec!$B$2))+1,256))</f>
        <v>MAE_fec</v>
      </c>
      <c r="D44" s="1" t="s">
        <v>2</v>
      </c>
    </row>
    <row r="45" spans="2:4" x14ac:dyDescent="0.25">
      <c r="B45" s="2" t="str">
        <f ca="1">HYPERLINK("#"&amp;CELL("address",MAE_ued!$B$2),MID(CELL("filename",MAE_ued!$B$2),FIND("]",CELL("filename",MAE_ued!$B$2))+1,256))</f>
        <v>MAE_ued</v>
      </c>
      <c r="D45" s="1" t="s">
        <v>1</v>
      </c>
    </row>
    <row r="46" spans="2:4" x14ac:dyDescent="0.25">
      <c r="B46" s="2" t="str">
        <f ca="1">HYPERLINK("#"&amp;CELL("address",MAE_emi!$B$2),MID(CELL("filename",MAE_emi!$B$2),FIND("]",CELL("filename",MAE_emi!$B$2))+1,256))</f>
        <v>MAE_emi</v>
      </c>
      <c r="D46" s="1" t="s">
        <v>0</v>
      </c>
    </row>
    <row r="47" spans="2:4" ht="5.0999999999999996" customHeight="1" x14ac:dyDescent="0.25">
      <c r="B47" s="2"/>
      <c r="D47" s="1"/>
    </row>
    <row r="48" spans="2:4" x14ac:dyDescent="0.25">
      <c r="B48" s="4" t="str">
        <f ca="1">HYPERLINK("#"&amp;CELL("address",TEL!$B$2),MID(CELL("filename",TEL!$B$2),FIND("]",CELL("filename",TEL!$B$2))+1,256))</f>
        <v>TEL</v>
      </c>
      <c r="D48" s="3" t="s">
        <v>5</v>
      </c>
    </row>
    <row r="49" spans="2:4" x14ac:dyDescent="0.25">
      <c r="B49" s="2" t="str">
        <f ca="1">HYPERLINK("#"&amp;CELL("address",TEL_fec!$B$2),MID(CELL("filename",TEL_fec!$B$2),FIND("]",CELL("filename",TEL_fec!$B$2))+1,256))</f>
        <v>TEL_fec</v>
      </c>
      <c r="D49" s="1" t="s">
        <v>2</v>
      </c>
    </row>
    <row r="50" spans="2:4" x14ac:dyDescent="0.25">
      <c r="B50" s="2" t="str">
        <f ca="1">HYPERLINK("#"&amp;CELL("address",TEL_ued!$B$2),MID(CELL("filename",TEL_ued!$B$2),FIND("]",CELL("filename",TEL_ued!$B$2))+1,256))</f>
        <v>TEL_ued</v>
      </c>
      <c r="D50" s="1" t="s">
        <v>1</v>
      </c>
    </row>
    <row r="51" spans="2:4" x14ac:dyDescent="0.25">
      <c r="B51" s="2" t="str">
        <f ca="1">HYPERLINK("#"&amp;CELL("address",TEL_emi!$B$2),MID(CELL("filename",TEL_emi!$B$2),FIND("]",CELL("filename",TEL_emi!$B$2))+1,256))</f>
        <v>TEL_emi</v>
      </c>
      <c r="D51" s="1" t="s">
        <v>0</v>
      </c>
    </row>
    <row r="52" spans="2:4" ht="5.0999999999999996" customHeight="1" x14ac:dyDescent="0.25">
      <c r="B52" s="2"/>
      <c r="D52" s="1"/>
    </row>
    <row r="53" spans="2:4" x14ac:dyDescent="0.25">
      <c r="B53" s="4" t="str">
        <f ca="1">HYPERLINK("#"&amp;CELL("address",WWP!$B$2),MID(CELL("filename",WWP!$B$2),FIND("]",CELL("filename",WWP!$B$2))+1,256))</f>
        <v>WWP</v>
      </c>
      <c r="D53" s="3" t="s">
        <v>4</v>
      </c>
    </row>
    <row r="54" spans="2:4" x14ac:dyDescent="0.25">
      <c r="B54" s="2" t="str">
        <f ca="1">HYPERLINK("#"&amp;CELL("address",WWP_fec!$B$2),MID(CELL("filename",WWP_fec!$B$2),FIND("]",CELL("filename",WWP_fec!$B$2))+1,256))</f>
        <v>WWP_fec</v>
      </c>
      <c r="D54" s="1" t="s">
        <v>2</v>
      </c>
    </row>
    <row r="55" spans="2:4" x14ac:dyDescent="0.25">
      <c r="B55" s="2" t="str">
        <f ca="1">HYPERLINK("#"&amp;CELL("address",WWP_ued!$B$2),MID(CELL("filename",WWP_ued!$B$2),FIND("]",CELL("filename",WWP_ued!$B$2))+1,256))</f>
        <v>WWP_ued</v>
      </c>
      <c r="D55" s="1" t="s">
        <v>1</v>
      </c>
    </row>
    <row r="56" spans="2:4" x14ac:dyDescent="0.25">
      <c r="B56" s="2" t="str">
        <f ca="1">HYPERLINK("#"&amp;CELL("address",WWP_emi!$B$2),MID(CELL("filename",WWP_emi!$B$2),FIND("]",CELL("filename",WWP_emi!$B$2))+1,256))</f>
        <v>WWP_emi</v>
      </c>
      <c r="D56" s="1" t="s">
        <v>0</v>
      </c>
    </row>
    <row r="57" spans="2:4" ht="5.0999999999999996" customHeight="1" x14ac:dyDescent="0.25">
      <c r="B57" s="2"/>
      <c r="D57" s="1"/>
    </row>
    <row r="58" spans="2:4" x14ac:dyDescent="0.25">
      <c r="B58" s="4" t="str">
        <f ca="1">HYPERLINK("#"&amp;CELL("address",OIS!$B$2),MID(CELL("filename",OIS!$B$2),FIND("]",CELL("filename",OIS!$B$2))+1,256))</f>
        <v>OIS</v>
      </c>
      <c r="D58" s="3" t="s">
        <v>3</v>
      </c>
    </row>
    <row r="59" spans="2:4" x14ac:dyDescent="0.25">
      <c r="B59" s="2" t="str">
        <f ca="1">HYPERLINK("#"&amp;CELL("address",OIS_fec!$B$2),MID(CELL("filename",OIS_fec!$B$2),FIND("]",CELL("filename",OIS_fec!$B$2))+1,256))</f>
        <v>OIS_fec</v>
      </c>
      <c r="D59" s="1" t="s">
        <v>2</v>
      </c>
    </row>
    <row r="60" spans="2:4" x14ac:dyDescent="0.25">
      <c r="B60" s="2" t="str">
        <f ca="1">HYPERLINK("#"&amp;CELL("address",OIS_ued!$B$2),MID(CELL("filename",OIS_ued!$B$2),FIND("]",CELL("filename",OIS_ued!$B$2))+1,256))</f>
        <v>OIS_ued</v>
      </c>
      <c r="D60" s="1" t="s">
        <v>1</v>
      </c>
    </row>
    <row r="61" spans="2:4" x14ac:dyDescent="0.25">
      <c r="B61" s="2" t="str">
        <f ca="1">HYPERLINK("#"&amp;CELL("address",OIS_emi!$B$2),MID(CELL("filename",OIS_emi!$B$2),FIND("]",CELL("filename",OIS_emi!$B$2))+1,256))</f>
        <v>OIS_emi</v>
      </c>
      <c r="D61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568</v>
      </c>
      <c r="C5" s="96">
        <v>552.06747213650726</v>
      </c>
      <c r="D5" s="96">
        <v>534.96962752498359</v>
      </c>
      <c r="E5" s="96">
        <v>497.67023868770502</v>
      </c>
      <c r="F5" s="96">
        <v>524.31633341322686</v>
      </c>
      <c r="G5" s="96">
        <v>543.90207627551706</v>
      </c>
      <c r="H5" s="96">
        <v>565.40199612302672</v>
      </c>
      <c r="I5" s="96">
        <v>462.43494184674421</v>
      </c>
      <c r="J5" s="96">
        <v>455.08941066864838</v>
      </c>
      <c r="K5" s="96">
        <v>405.07528870613277</v>
      </c>
      <c r="L5" s="96">
        <v>406.13073840771432</v>
      </c>
      <c r="M5" s="96">
        <v>483.71635073668585</v>
      </c>
      <c r="N5" s="96">
        <v>448.34934643374675</v>
      </c>
      <c r="O5" s="96">
        <v>435.30364965635755</v>
      </c>
      <c r="P5" s="96">
        <v>434.74247875616709</v>
      </c>
      <c r="Q5" s="96">
        <v>376.33783827946507</v>
      </c>
    </row>
    <row r="6" spans="1:17" x14ac:dyDescent="0.25">
      <c r="A6" s="132" t="s">
        <v>83</v>
      </c>
      <c r="B6" s="160">
        <v>2.9135590778038001</v>
      </c>
      <c r="C6" s="160">
        <v>2.8318330897949253</v>
      </c>
      <c r="D6" s="160">
        <v>2.7441296032125599</v>
      </c>
      <c r="E6" s="160">
        <v>2.55280218605871</v>
      </c>
      <c r="F6" s="160">
        <v>2.6894834733396329</v>
      </c>
      <c r="G6" s="160">
        <v>2.7899486474804016</v>
      </c>
      <c r="H6" s="160">
        <v>2.9002326028391443</v>
      </c>
      <c r="I6" s="160">
        <v>2.3720625399846029</v>
      </c>
      <c r="J6" s="160">
        <v>2.3343835980035608</v>
      </c>
      <c r="K6" s="160">
        <v>2.0778358883868813</v>
      </c>
      <c r="L6" s="160">
        <v>2.0832498233502759</v>
      </c>
      <c r="M6" s="160">
        <v>2.4812256422024617</v>
      </c>
      <c r="N6" s="160">
        <v>2.299810401988458</v>
      </c>
      <c r="O6" s="160">
        <v>2.232892429678532</v>
      </c>
      <c r="P6" s="160">
        <v>2.2300139005052055</v>
      </c>
      <c r="Q6" s="160">
        <v>1.9304269807045673</v>
      </c>
    </row>
    <row r="7" spans="1:17" x14ac:dyDescent="0.25">
      <c r="A7" s="76" t="s">
        <v>82</v>
      </c>
      <c r="B7" s="159">
        <v>1.1654236311215203</v>
      </c>
      <c r="C7" s="159">
        <v>1.1327332359179705</v>
      </c>
      <c r="D7" s="159">
        <v>1.0976518412850242</v>
      </c>
      <c r="E7" s="159">
        <v>1.0211208744234843</v>
      </c>
      <c r="F7" s="159">
        <v>1.0757933893358533</v>
      </c>
      <c r="G7" s="159">
        <v>1.1159794589921608</v>
      </c>
      <c r="H7" s="159">
        <v>1.160093041135658</v>
      </c>
      <c r="I7" s="159">
        <v>0.94882501599384139</v>
      </c>
      <c r="J7" s="159">
        <v>0.93375343920142451</v>
      </c>
      <c r="K7" s="159">
        <v>0.83113435535475266</v>
      </c>
      <c r="L7" s="159">
        <v>0.83329992934011066</v>
      </c>
      <c r="M7" s="159">
        <v>0.99249025688098491</v>
      </c>
      <c r="N7" s="159">
        <v>0.91992416079538342</v>
      </c>
      <c r="O7" s="159">
        <v>0.89315697187141296</v>
      </c>
      <c r="P7" s="159">
        <v>0.89200556020208244</v>
      </c>
      <c r="Q7" s="159">
        <v>0.77217079228182706</v>
      </c>
    </row>
    <row r="8" spans="1:17" x14ac:dyDescent="0.25">
      <c r="A8" s="76" t="s">
        <v>81</v>
      </c>
      <c r="B8" s="159">
        <v>4.953050432266461</v>
      </c>
      <c r="C8" s="159">
        <v>4.8141162526513739</v>
      </c>
      <c r="D8" s="159">
        <v>4.6650203254613523</v>
      </c>
      <c r="E8" s="159">
        <v>4.3397637162998075</v>
      </c>
      <c r="F8" s="159">
        <v>4.5721219046773758</v>
      </c>
      <c r="G8" s="159">
        <v>4.7429127007166834</v>
      </c>
      <c r="H8" s="159">
        <v>4.9303954248265454</v>
      </c>
      <c r="I8" s="159">
        <v>4.0325063179738256</v>
      </c>
      <c r="J8" s="159">
        <v>3.9684521166060538</v>
      </c>
      <c r="K8" s="159">
        <v>3.5323210102576987</v>
      </c>
      <c r="L8" s="159">
        <v>3.5415246996954695</v>
      </c>
      <c r="M8" s="159">
        <v>4.2180835917441852</v>
      </c>
      <c r="N8" s="159">
        <v>3.9096776833803792</v>
      </c>
      <c r="O8" s="159">
        <v>3.7959171304535047</v>
      </c>
      <c r="P8" s="159">
        <v>3.7910236308588501</v>
      </c>
      <c r="Q8" s="159">
        <v>3.2817258671977645</v>
      </c>
    </row>
    <row r="9" spans="1:17" x14ac:dyDescent="0.25">
      <c r="A9" s="76" t="s">
        <v>80</v>
      </c>
      <c r="B9" s="159">
        <v>0.58271181556076013</v>
      </c>
      <c r="C9" s="159">
        <v>0.56636661795898524</v>
      </c>
      <c r="D9" s="159">
        <v>0.54882592064251212</v>
      </c>
      <c r="E9" s="159">
        <v>0.51056043721174216</v>
      </c>
      <c r="F9" s="159">
        <v>0.53789669466792667</v>
      </c>
      <c r="G9" s="159">
        <v>0.55798972949608039</v>
      </c>
      <c r="H9" s="159">
        <v>0.58004652056782902</v>
      </c>
      <c r="I9" s="159">
        <v>0.4744125079969207</v>
      </c>
      <c r="J9" s="159">
        <v>0.46687671960071225</v>
      </c>
      <c r="K9" s="159">
        <v>0.41556717767737633</v>
      </c>
      <c r="L9" s="159">
        <v>0.41664996467005533</v>
      </c>
      <c r="M9" s="159">
        <v>0.49624512844049246</v>
      </c>
      <c r="N9" s="159">
        <v>0.45996208039769171</v>
      </c>
      <c r="O9" s="159">
        <v>0.44657848593570648</v>
      </c>
      <c r="P9" s="159">
        <v>0.44600278010104122</v>
      </c>
      <c r="Q9" s="159">
        <v>0.38608539614091353</v>
      </c>
    </row>
    <row r="10" spans="1:17" x14ac:dyDescent="0.25">
      <c r="A10" s="129" t="s">
        <v>79</v>
      </c>
      <c r="B10" s="158">
        <v>1.7481354466822805</v>
      </c>
      <c r="C10" s="158">
        <v>1.6990998538769555</v>
      </c>
      <c r="D10" s="158">
        <v>1.6464777619275361</v>
      </c>
      <c r="E10" s="158">
        <v>1.5316813116352261</v>
      </c>
      <c r="F10" s="158">
        <v>1.6136900840037798</v>
      </c>
      <c r="G10" s="158">
        <v>1.6739691884882411</v>
      </c>
      <c r="H10" s="158">
        <v>1.7401395617034869</v>
      </c>
      <c r="I10" s="158">
        <v>1.423237523990762</v>
      </c>
      <c r="J10" s="158">
        <v>1.4006301588021366</v>
      </c>
      <c r="K10" s="158">
        <v>1.2467015330321289</v>
      </c>
      <c r="L10" s="158">
        <v>1.2499498940101659</v>
      </c>
      <c r="M10" s="158">
        <v>1.4887353853214775</v>
      </c>
      <c r="N10" s="158">
        <v>1.379886241193075</v>
      </c>
      <c r="O10" s="158">
        <v>1.3397354578071194</v>
      </c>
      <c r="P10" s="158">
        <v>1.3380083403031235</v>
      </c>
      <c r="Q10" s="158">
        <v>1.1582561884227407</v>
      </c>
    </row>
    <row r="11" spans="1:17" x14ac:dyDescent="0.25">
      <c r="A11" s="92" t="s">
        <v>125</v>
      </c>
      <c r="B11" s="91">
        <v>0.23443139169351382</v>
      </c>
      <c r="C11" s="91">
        <v>0.33981997077539111</v>
      </c>
      <c r="D11" s="91">
        <v>0.32929555238550723</v>
      </c>
      <c r="E11" s="91">
        <v>0.30633626232704519</v>
      </c>
      <c r="F11" s="91">
        <v>0.32273801680075603</v>
      </c>
      <c r="G11" s="91">
        <v>0.33479383769764826</v>
      </c>
      <c r="H11" s="91">
        <v>0.34802791234069735</v>
      </c>
      <c r="I11" s="91">
        <v>0.28464750479815237</v>
      </c>
      <c r="J11" s="91">
        <v>0.28012603176042733</v>
      </c>
      <c r="K11" s="91">
        <v>0.24934030660642581</v>
      </c>
      <c r="L11" s="91">
        <v>0.24998997880203316</v>
      </c>
      <c r="M11" s="91">
        <v>0.29774707706429548</v>
      </c>
      <c r="N11" s="91">
        <v>0.27597724823861502</v>
      </c>
      <c r="O11" s="91">
        <v>0.26794709156142388</v>
      </c>
      <c r="P11" s="91">
        <v>0.26760166806062474</v>
      </c>
      <c r="Q11" s="91">
        <v>0.23165123768454809</v>
      </c>
    </row>
    <row r="12" spans="1:17" x14ac:dyDescent="0.25">
      <c r="A12" s="92" t="s">
        <v>26</v>
      </c>
      <c r="B12" s="91">
        <v>0.5244406340046841</v>
      </c>
      <c r="C12" s="91">
        <v>0.50972995616308658</v>
      </c>
      <c r="D12" s="91">
        <v>0.49394332857826079</v>
      </c>
      <c r="E12" s="91">
        <v>0.45950439349056782</v>
      </c>
      <c r="F12" s="91">
        <v>0.48410702520113391</v>
      </c>
      <c r="G12" s="91">
        <v>0.50219075654647227</v>
      </c>
      <c r="H12" s="91">
        <v>0.52204186851104606</v>
      </c>
      <c r="I12" s="91">
        <v>0.42697125719722862</v>
      </c>
      <c r="J12" s="91">
        <v>0.42018904764064097</v>
      </c>
      <c r="K12" s="91">
        <v>0.37401045990963866</v>
      </c>
      <c r="L12" s="91">
        <v>0.37498496820304977</v>
      </c>
      <c r="M12" s="91">
        <v>0.44662061559644317</v>
      </c>
      <c r="N12" s="91">
        <v>0.41396587235792248</v>
      </c>
      <c r="O12" s="91">
        <v>0.40192063734213579</v>
      </c>
      <c r="P12" s="91">
        <v>0.40140250209093703</v>
      </c>
      <c r="Q12" s="91">
        <v>0.34747685652682214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0.98926342098408271</v>
      </c>
      <c r="C14" s="157">
        <v>0.84954992693847786</v>
      </c>
      <c r="D14" s="157">
        <v>0.82323888096376818</v>
      </c>
      <c r="E14" s="157">
        <v>0.76584065581761318</v>
      </c>
      <c r="F14" s="157">
        <v>0.80684504200188978</v>
      </c>
      <c r="G14" s="157">
        <v>0.83698459424412053</v>
      </c>
      <c r="H14" s="157">
        <v>0.87006978085174347</v>
      </c>
      <c r="I14" s="157">
        <v>0.71161876199538099</v>
      </c>
      <c r="J14" s="157">
        <v>0.7003150794010683</v>
      </c>
      <c r="K14" s="157">
        <v>0.62335076651606447</v>
      </c>
      <c r="L14" s="157">
        <v>0.62497494700508294</v>
      </c>
      <c r="M14" s="157">
        <v>0.74436769266073877</v>
      </c>
      <c r="N14" s="157">
        <v>0.68994312059653751</v>
      </c>
      <c r="O14" s="157">
        <v>0.66986772890355972</v>
      </c>
      <c r="P14" s="157">
        <v>0.66900417015156177</v>
      </c>
      <c r="Q14" s="157">
        <v>0.57912809421137035</v>
      </c>
    </row>
    <row r="15" spans="1:17" x14ac:dyDescent="0.25">
      <c r="A15" s="156" t="s">
        <v>214</v>
      </c>
      <c r="B15" s="155">
        <v>16.90911387309507</v>
      </c>
      <c r="C15" s="155">
        <v>16.434809422513982</v>
      </c>
      <c r="D15" s="155">
        <v>15.925813997301415</v>
      </c>
      <c r="E15" s="155">
        <v>14.815427354261987</v>
      </c>
      <c r="F15" s="155">
        <v>15.608670047901294</v>
      </c>
      <c r="G15" s="155">
        <v>16.191729125978096</v>
      </c>
      <c r="H15" s="155">
        <v>16.831772423449852</v>
      </c>
      <c r="I15" s="155">
        <v>13.766487835536436</v>
      </c>
      <c r="J15" s="155">
        <v>13.547814555344901</v>
      </c>
      <c r="K15" s="155">
        <v>12.058915816740953</v>
      </c>
      <c r="L15" s="155">
        <v>12.090336097007443</v>
      </c>
      <c r="M15" s="155">
        <v>14.400026156487</v>
      </c>
      <c r="N15" s="155">
        <v>13.3471657636901</v>
      </c>
      <c r="O15" s="155">
        <v>12.958801023614846</v>
      </c>
      <c r="P15" s="155">
        <v>12.942095209083883</v>
      </c>
      <c r="Q15" s="155">
        <v>11.203414370109</v>
      </c>
    </row>
    <row r="16" spans="1:17" x14ac:dyDescent="0.25">
      <c r="A16" s="156" t="s">
        <v>213</v>
      </c>
      <c r="B16" s="204">
        <v>191.18207782322003</v>
      </c>
      <c r="C16" s="204">
        <v>185.81937750294031</v>
      </c>
      <c r="D16" s="204">
        <v>180.06444535658534</v>
      </c>
      <c r="E16" s="204">
        <v>167.50991250544601</v>
      </c>
      <c r="F16" s="204">
        <v>176.47867263836787</v>
      </c>
      <c r="G16" s="204">
        <v>183.07100189210718</v>
      </c>
      <c r="H16" s="204">
        <v>190.30762046513465</v>
      </c>
      <c r="I16" s="204">
        <v>155.65012859211356</v>
      </c>
      <c r="J16" s="204">
        <v>153.17770973059314</v>
      </c>
      <c r="K16" s="204">
        <v>136.34354818605496</v>
      </c>
      <c r="L16" s="204">
        <v>136.6988000645519</v>
      </c>
      <c r="M16" s="204">
        <v>162.81319896286109</v>
      </c>
      <c r="N16" s="204">
        <v>150.90908387656063</v>
      </c>
      <c r="O16" s="204">
        <v>146.51805673474203</v>
      </c>
      <c r="P16" s="204">
        <v>146.32917325109355</v>
      </c>
      <c r="Q16" s="204">
        <v>126.67086247494207</v>
      </c>
    </row>
    <row r="17" spans="1:17" x14ac:dyDescent="0.25">
      <c r="A17" s="152" t="s">
        <v>227</v>
      </c>
      <c r="B17" s="151">
        <v>179.18206152618481</v>
      </c>
      <c r="C17" s="151">
        <v>174.15596436438202</v>
      </c>
      <c r="D17" s="151">
        <v>168.7622547778553</v>
      </c>
      <c r="E17" s="151">
        <v>156.99573825403428</v>
      </c>
      <c r="F17" s="151">
        <v>165.4015519592121</v>
      </c>
      <c r="G17" s="151">
        <v>171.58009735109047</v>
      </c>
      <c r="H17" s="151">
        <v>178.36249164849281</v>
      </c>
      <c r="I17" s="151">
        <v>145.8803630314103</v>
      </c>
      <c r="J17" s="151">
        <v>143.56313165905806</v>
      </c>
      <c r="K17" s="151">
        <v>127.78560792901298</v>
      </c>
      <c r="L17" s="151">
        <v>128.118561544095</v>
      </c>
      <c r="M17" s="151">
        <v>152.59382556148321</v>
      </c>
      <c r="N17" s="151">
        <v>141.4369017216838</v>
      </c>
      <c r="O17" s="151">
        <v>137.32148826637021</v>
      </c>
      <c r="P17" s="151">
        <v>137.14446052206628</v>
      </c>
      <c r="Q17" s="151">
        <v>118.7200522768002</v>
      </c>
    </row>
    <row r="18" spans="1:17" x14ac:dyDescent="0.25">
      <c r="A18" s="154" t="s">
        <v>33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147.51129684623118</v>
      </c>
      <c r="C22" s="208">
        <v>131.45885000000001</v>
      </c>
      <c r="D22" s="208">
        <v>154.46097</v>
      </c>
      <c r="E22" s="208">
        <v>147.41983999999999</v>
      </c>
      <c r="F22" s="208">
        <v>99.309309999999996</v>
      </c>
      <c r="G22" s="208">
        <v>119.49430662427841</v>
      </c>
      <c r="H22" s="208">
        <v>101.62478</v>
      </c>
      <c r="I22" s="208">
        <v>90.132260000000002</v>
      </c>
      <c r="J22" s="208">
        <v>50.474299999999999</v>
      </c>
      <c r="K22" s="208">
        <v>66.50021000000001</v>
      </c>
      <c r="L22" s="208">
        <v>55.794430998966398</v>
      </c>
      <c r="M22" s="208">
        <v>61.144521007962034</v>
      </c>
      <c r="N22" s="208">
        <v>65.730428897151697</v>
      </c>
      <c r="O22" s="208">
        <v>55.794362066929729</v>
      </c>
      <c r="P22" s="208">
        <v>66.494663287590058</v>
      </c>
      <c r="Q22" s="208">
        <v>19.107661346425068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31.670764679953635</v>
      </c>
      <c r="C24" s="208">
        <v>42.697114364382003</v>
      </c>
      <c r="D24" s="208">
        <v>14.301284777855301</v>
      </c>
      <c r="E24" s="208">
        <v>9.5758982540342856</v>
      </c>
      <c r="F24" s="208">
        <v>66.092241959212103</v>
      </c>
      <c r="G24" s="208">
        <v>52.085790726812064</v>
      </c>
      <c r="H24" s="208">
        <v>76.737711648492805</v>
      </c>
      <c r="I24" s="208">
        <v>55.748103031410295</v>
      </c>
      <c r="J24" s="208">
        <v>93.088831659058059</v>
      </c>
      <c r="K24" s="208">
        <v>61.285397929012973</v>
      </c>
      <c r="L24" s="208">
        <v>72.324130545128611</v>
      </c>
      <c r="M24" s="208">
        <v>91.449304553521188</v>
      </c>
      <c r="N24" s="208">
        <v>75.706472824532099</v>
      </c>
      <c r="O24" s="208">
        <v>81.527126199440488</v>
      </c>
      <c r="P24" s="208">
        <v>70.649797234476225</v>
      </c>
      <c r="Q24" s="208">
        <v>99.612390930375142</v>
      </c>
    </row>
    <row r="25" spans="1:17" x14ac:dyDescent="0.25">
      <c r="A25" s="152" t="s">
        <v>226</v>
      </c>
      <c r="B25" s="264">
        <v>12.000016297035209</v>
      </c>
      <c r="C25" s="264">
        <v>11.66341313855831</v>
      </c>
      <c r="D25" s="264">
        <v>11.302190578730036</v>
      </c>
      <c r="E25" s="264">
        <v>10.514174251411733</v>
      </c>
      <c r="F25" s="264">
        <v>11.077120679155758</v>
      </c>
      <c r="G25" s="264">
        <v>11.490904541016715</v>
      </c>
      <c r="H25" s="264">
        <v>11.945128816641832</v>
      </c>
      <c r="I25" s="264">
        <v>9.7697655607032772</v>
      </c>
      <c r="J25" s="264">
        <v>9.6145780715350906</v>
      </c>
      <c r="K25" s="264">
        <v>8.5579402570419667</v>
      </c>
      <c r="L25" s="264">
        <v>8.5802385204568949</v>
      </c>
      <c r="M25" s="264">
        <v>10.219373401377872</v>
      </c>
      <c r="N25" s="264">
        <v>9.4721821548768457</v>
      </c>
      <c r="O25" s="264">
        <v>9.1965684683718276</v>
      </c>
      <c r="P25" s="264">
        <v>9.1847127290272716</v>
      </c>
      <c r="Q25" s="264">
        <v>7.9508101981418715</v>
      </c>
    </row>
    <row r="26" spans="1:17" x14ac:dyDescent="0.25">
      <c r="A26" s="150" t="s">
        <v>33</v>
      </c>
      <c r="B26" s="87">
        <v>12.000016297035209</v>
      </c>
      <c r="C26" s="87">
        <v>11.073620788052498</v>
      </c>
      <c r="D26" s="87">
        <v>10.261383403228409</v>
      </c>
      <c r="E26" s="87">
        <v>8.4065301448472578</v>
      </c>
      <c r="F26" s="87">
        <v>9.6642307046922724</v>
      </c>
      <c r="G26" s="87">
        <v>7.0291894998591617</v>
      </c>
      <c r="H26" s="87">
        <v>8.6385544299760291</v>
      </c>
      <c r="I26" s="87">
        <v>7.709270678635165</v>
      </c>
      <c r="J26" s="87">
        <v>9.6145780715350906</v>
      </c>
      <c r="K26" s="87">
        <v>6.58564741218858</v>
      </c>
      <c r="L26" s="87">
        <v>8.5802385204568949</v>
      </c>
      <c r="M26" s="87">
        <v>10.219373401377872</v>
      </c>
      <c r="N26" s="87">
        <v>9.4721821548768457</v>
      </c>
      <c r="O26" s="87">
        <v>9.1965684683718276</v>
      </c>
      <c r="P26" s="87">
        <v>9.1847127290272716</v>
      </c>
      <c r="Q26" s="87">
        <v>7.9508101981418715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</v>
      </c>
      <c r="C30" s="87">
        <v>0.58979235050581202</v>
      </c>
      <c r="D30" s="87">
        <v>1.0408071755016266</v>
      </c>
      <c r="E30" s="87">
        <v>2.1076441065644751</v>
      </c>
      <c r="F30" s="87">
        <v>1.4128899744634857</v>
      </c>
      <c r="G30" s="87">
        <v>4.4617150411575528</v>
      </c>
      <c r="H30" s="87">
        <v>3.3065743866658028</v>
      </c>
      <c r="I30" s="87">
        <v>2.0604948820681122</v>
      </c>
      <c r="J30" s="87">
        <v>0</v>
      </c>
      <c r="K30" s="87">
        <v>1.9722928448533867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332.72772459961266</v>
      </c>
      <c r="C36" s="204">
        <v>323.39463702366226</v>
      </c>
      <c r="D36" s="204">
        <v>313.37892059206007</v>
      </c>
      <c r="E36" s="204">
        <v>291.52937697096166</v>
      </c>
      <c r="F36" s="204">
        <v>307.13834610386419</v>
      </c>
      <c r="G36" s="204">
        <v>318.61144409182708</v>
      </c>
      <c r="H36" s="204">
        <v>331.2058444614326</v>
      </c>
      <c r="I36" s="204">
        <v>270.88895418313632</v>
      </c>
      <c r="J36" s="204">
        <v>266.58602834710933</v>
      </c>
      <c r="K36" s="204">
        <v>237.28834349070905</v>
      </c>
      <c r="L36" s="204">
        <v>237.90661352175937</v>
      </c>
      <c r="M36" s="204">
        <v>283.355353401841</v>
      </c>
      <c r="N36" s="204">
        <v>262.63777793067612</v>
      </c>
      <c r="O36" s="204">
        <v>254.99576207758247</v>
      </c>
      <c r="P36" s="204">
        <v>254.66703475939252</v>
      </c>
      <c r="Q36" s="204">
        <v>220.45428276666098</v>
      </c>
    </row>
    <row r="37" spans="1:17" x14ac:dyDescent="0.25">
      <c r="A37" s="84" t="s">
        <v>33</v>
      </c>
      <c r="B37" s="83">
        <v>164.81701917971384</v>
      </c>
      <c r="C37" s="83">
        <v>125.12023138804429</v>
      </c>
      <c r="D37" s="83">
        <v>86.494195369915417</v>
      </c>
      <c r="E37" s="83">
        <v>54.798505224995893</v>
      </c>
      <c r="F37" s="83">
        <v>154.62048806307638</v>
      </c>
      <c r="G37" s="83">
        <v>147.6650804923564</v>
      </c>
      <c r="H37" s="83">
        <v>161.21669610992546</v>
      </c>
      <c r="I37" s="83">
        <v>186.25578721454664</v>
      </c>
      <c r="J37" s="83">
        <v>134.9266600061674</v>
      </c>
      <c r="K37" s="83">
        <v>92.97864141972201</v>
      </c>
      <c r="L37" s="83">
        <v>97.180665036483788</v>
      </c>
      <c r="M37" s="83">
        <v>115.58847961978523</v>
      </c>
      <c r="N37" s="83">
        <v>98.996375284893475</v>
      </c>
      <c r="O37" s="83">
        <v>89.364578552870285</v>
      </c>
      <c r="P37" s="83">
        <v>78.011744185806918</v>
      </c>
      <c r="Q37" s="83">
        <v>82.966419527251077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167.91070541989882</v>
      </c>
      <c r="C43" s="208">
        <v>198.27440563561797</v>
      </c>
      <c r="D43" s="208">
        <v>226.88472522214465</v>
      </c>
      <c r="E43" s="208">
        <v>236.73087174596577</v>
      </c>
      <c r="F43" s="208">
        <v>152.51785804078781</v>
      </c>
      <c r="G43" s="208">
        <v>170.94636359947069</v>
      </c>
      <c r="H43" s="208">
        <v>169.98914835150714</v>
      </c>
      <c r="I43" s="208">
        <v>84.633166968589677</v>
      </c>
      <c r="J43" s="208">
        <v>131.65936834094194</v>
      </c>
      <c r="K43" s="208">
        <v>144.30970207098704</v>
      </c>
      <c r="L43" s="208">
        <v>140.72594848527558</v>
      </c>
      <c r="M43" s="208">
        <v>167.76687378205577</v>
      </c>
      <c r="N43" s="208">
        <v>163.64140264578265</v>
      </c>
      <c r="O43" s="208">
        <v>165.63118352471218</v>
      </c>
      <c r="P43" s="208">
        <v>176.6552905735856</v>
      </c>
      <c r="Q43" s="208">
        <v>137.4878632394099</v>
      </c>
    </row>
    <row r="44" spans="1:17" x14ac:dyDescent="0.25">
      <c r="A44" s="243" t="s">
        <v>211</v>
      </c>
      <c r="B44" s="242">
        <v>15.818203300637323</v>
      </c>
      <c r="C44" s="242">
        <v>15.374499137190501</v>
      </c>
      <c r="D44" s="242">
        <v>14.898342126507776</v>
      </c>
      <c r="E44" s="242">
        <v>13.859593331406376</v>
      </c>
      <c r="F44" s="242">
        <v>14.601659077068954</v>
      </c>
      <c r="G44" s="242">
        <v>15.147101440431124</v>
      </c>
      <c r="H44" s="242">
        <v>15.745851621936961</v>
      </c>
      <c r="I44" s="242">
        <v>12.878327330017958</v>
      </c>
      <c r="J44" s="242">
        <v>12.673762003387166</v>
      </c>
      <c r="K44" s="242">
        <v>11.280921247918956</v>
      </c>
      <c r="L44" s="242">
        <v>11.310314413329545</v>
      </c>
      <c r="M44" s="242">
        <v>13.470992210907195</v>
      </c>
      <c r="N44" s="242">
        <v>12.486058295064932</v>
      </c>
      <c r="O44" s="242">
        <v>12.122749344671954</v>
      </c>
      <c r="P44" s="242">
        <v>12.107121324626858</v>
      </c>
      <c r="Q44" s="242">
        <v>10.480613443005195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279.77198765482933</v>
      </c>
      <c r="C47" s="96">
        <v>226.47737158804259</v>
      </c>
      <c r="D47" s="96">
        <v>186.49022847181126</v>
      </c>
      <c r="E47" s="96">
        <v>392.99827523561123</v>
      </c>
      <c r="F47" s="96">
        <v>398.82500340299828</v>
      </c>
      <c r="G47" s="96">
        <v>101.52194978201882</v>
      </c>
      <c r="H47" s="96">
        <v>203.46896595462303</v>
      </c>
      <c r="I47" s="96">
        <v>200.20052662708224</v>
      </c>
      <c r="J47" s="96">
        <v>435.08460180790337</v>
      </c>
      <c r="K47" s="96">
        <v>254.93785177178773</v>
      </c>
      <c r="L47" s="96">
        <v>356.43604145454361</v>
      </c>
      <c r="M47" s="96">
        <v>562.90981468277687</v>
      </c>
      <c r="N47" s="96">
        <v>643.88718441595756</v>
      </c>
      <c r="O47" s="96">
        <v>580.18542504962545</v>
      </c>
      <c r="P47" s="96">
        <v>655.11458208537204</v>
      </c>
      <c r="Q47" s="96">
        <v>623.27893782141973</v>
      </c>
    </row>
    <row r="48" spans="1:17" x14ac:dyDescent="0.25">
      <c r="A48" s="132" t="s">
        <v>83</v>
      </c>
      <c r="B48" s="160">
        <v>1.7049566185913814</v>
      </c>
      <c r="C48" s="160">
        <v>1.380174251493</v>
      </c>
      <c r="D48" s="160">
        <v>1.1364888672411197</v>
      </c>
      <c r="E48" s="160">
        <v>2.3949681884686234</v>
      </c>
      <c r="F48" s="160">
        <v>2.43047681403544</v>
      </c>
      <c r="G48" s="160">
        <v>0.61868424235061925</v>
      </c>
      <c r="H48" s="160">
        <v>1.2399588789792508</v>
      </c>
      <c r="I48" s="160">
        <v>1.2200407045020039</v>
      </c>
      <c r="J48" s="160">
        <v>2.6514461927288515</v>
      </c>
      <c r="K48" s="160">
        <v>1.5536150754450813</v>
      </c>
      <c r="L48" s="160">
        <v>2.172154521532013</v>
      </c>
      <c r="M48" s="160">
        <v>3.4304249766332231</v>
      </c>
      <c r="N48" s="160">
        <v>3.923908629660859</v>
      </c>
      <c r="O48" s="160">
        <v>3.5357041594494238</v>
      </c>
      <c r="P48" s="160">
        <v>3.9923294395013449</v>
      </c>
      <c r="Q48" s="160">
        <v>3.7983200504630363</v>
      </c>
    </row>
    <row r="49" spans="1:17" x14ac:dyDescent="0.25">
      <c r="A49" s="76" t="s">
        <v>82</v>
      </c>
      <c r="B49" s="159">
        <v>1.7521217123737141</v>
      </c>
      <c r="C49" s="159">
        <v>1.4183547232409617</v>
      </c>
      <c r="D49" s="159">
        <v>1.1679281445936958</v>
      </c>
      <c r="E49" s="159">
        <v>2.4612214279839795</v>
      </c>
      <c r="F49" s="159">
        <v>2.4977123469632376</v>
      </c>
      <c r="G49" s="159">
        <v>0.63579922345566753</v>
      </c>
      <c r="H49" s="159">
        <v>1.2742605006015129</v>
      </c>
      <c r="I49" s="159">
        <v>1.2537913193966177</v>
      </c>
      <c r="J49" s="159">
        <v>2.7247945154810078</v>
      </c>
      <c r="K49" s="159">
        <v>1.5965935301083756</v>
      </c>
      <c r="L49" s="159">
        <v>2.2322439517266761</v>
      </c>
      <c r="M49" s="159">
        <v>3.5253225910193517</v>
      </c>
      <c r="N49" s="159">
        <v>4.032457736713309</v>
      </c>
      <c r="O49" s="159">
        <v>3.6335141661373318</v>
      </c>
      <c r="P49" s="159">
        <v>4.1027713066848159</v>
      </c>
      <c r="Q49" s="159">
        <v>3.9033949359128579</v>
      </c>
    </row>
    <row r="50" spans="1:17" x14ac:dyDescent="0.25">
      <c r="A50" s="76" t="s">
        <v>81</v>
      </c>
      <c r="B50" s="159">
        <v>2.4284348234632516</v>
      </c>
      <c r="C50" s="159">
        <v>1.9658348946978137</v>
      </c>
      <c r="D50" s="159">
        <v>1.6187444956616157</v>
      </c>
      <c r="E50" s="159">
        <v>3.4112446537021262</v>
      </c>
      <c r="F50" s="159">
        <v>3.461820945156989</v>
      </c>
      <c r="G50" s="159">
        <v>0.88121559368092206</v>
      </c>
      <c r="H50" s="159">
        <v>1.7661207848581268</v>
      </c>
      <c r="I50" s="159">
        <v>1.7377505682831582</v>
      </c>
      <c r="J50" s="159">
        <v>3.7765560699611971</v>
      </c>
      <c r="K50" s="159">
        <v>2.2128732838876664</v>
      </c>
      <c r="L50" s="159">
        <v>3.0938826387205078</v>
      </c>
      <c r="M50" s="159">
        <v>4.8860853007608256</v>
      </c>
      <c r="N50" s="159">
        <v>5.5889729137091644</v>
      </c>
      <c r="O50" s="159">
        <v>5.0360384614153428</v>
      </c>
      <c r="P50" s="159">
        <v>5.6864272861280174</v>
      </c>
      <c r="Q50" s="159">
        <v>5.4100923041806714</v>
      </c>
    </row>
    <row r="51" spans="1:17" x14ac:dyDescent="0.25">
      <c r="A51" s="76" t="s">
        <v>80</v>
      </c>
      <c r="B51" s="159">
        <v>1.2479749869345218</v>
      </c>
      <c r="C51" s="159">
        <v>1.0102444394728292</v>
      </c>
      <c r="D51" s="159">
        <v>0.83187435022145007</v>
      </c>
      <c r="E51" s="159">
        <v>1.7530419021347849</v>
      </c>
      <c r="F51" s="159">
        <v>1.7790331068637488</v>
      </c>
      <c r="G51" s="159">
        <v>0.45285753950854901</v>
      </c>
      <c r="H51" s="159">
        <v>0.90761116671223763</v>
      </c>
      <c r="I51" s="159">
        <v>0.89303168518059683</v>
      </c>
      <c r="J51" s="159">
        <v>1.9407757896281195</v>
      </c>
      <c r="K51" s="159">
        <v>1.1371977048200379</v>
      </c>
      <c r="L51" s="159">
        <v>1.5899492579865808</v>
      </c>
      <c r="M51" s="159">
        <v>2.5109639264198376</v>
      </c>
      <c r="N51" s="159">
        <v>2.8721785454453808</v>
      </c>
      <c r="O51" s="159">
        <v>2.5880249996265414</v>
      </c>
      <c r="P51" s="159">
        <v>2.9222604409819817</v>
      </c>
      <c r="Q51" s="159">
        <v>2.7802516284936649</v>
      </c>
    </row>
    <row r="52" spans="1:17" x14ac:dyDescent="0.25">
      <c r="A52" s="129" t="s">
        <v>79</v>
      </c>
      <c r="B52" s="158">
        <v>1.2951268893933034</v>
      </c>
      <c r="C52" s="158">
        <v>1.048414232752547</v>
      </c>
      <c r="D52" s="158">
        <v>0.86330483451020457</v>
      </c>
      <c r="E52" s="158">
        <v>1.8192766116770469</v>
      </c>
      <c r="F52" s="158">
        <v>1.846249835086671</v>
      </c>
      <c r="G52" s="158">
        <v>0.46996773382669144</v>
      </c>
      <c r="H52" s="158">
        <v>0.94190319471869466</v>
      </c>
      <c r="I52" s="158">
        <v>0.92677286056718822</v>
      </c>
      <c r="J52" s="158">
        <v>2.0141035980257014</v>
      </c>
      <c r="K52" s="158">
        <v>1.1801641390958861</v>
      </c>
      <c r="L52" s="158">
        <v>1.650021882127187</v>
      </c>
      <c r="M52" s="158">
        <v>2.6058349994586436</v>
      </c>
      <c r="N52" s="158">
        <v>2.9806972930460098</v>
      </c>
      <c r="O52" s="158">
        <v>2.6858076504175075</v>
      </c>
      <c r="P52" s="158">
        <v>3.0326714193388482</v>
      </c>
      <c r="Q52" s="158">
        <v>2.8852971261759679</v>
      </c>
    </row>
    <row r="53" spans="1:17" x14ac:dyDescent="0.25">
      <c r="A53" s="92" t="s">
        <v>125</v>
      </c>
      <c r="B53" s="91">
        <v>0.17368127834510158</v>
      </c>
      <c r="C53" s="91">
        <v>0.20968284655050939</v>
      </c>
      <c r="D53" s="91">
        <v>0.17266096690204091</v>
      </c>
      <c r="E53" s="91">
        <v>0.36385532233540935</v>
      </c>
      <c r="F53" s="91">
        <v>0.3692499670173342</v>
      </c>
      <c r="G53" s="91">
        <v>9.399354676533829E-2</v>
      </c>
      <c r="H53" s="91">
        <v>0.18838063894373891</v>
      </c>
      <c r="I53" s="91">
        <v>0.18535457211343764</v>
      </c>
      <c r="J53" s="91">
        <v>0.40282071960514032</v>
      </c>
      <c r="K53" s="91">
        <v>0.23603282781917725</v>
      </c>
      <c r="L53" s="91">
        <v>0.3300043764254374</v>
      </c>
      <c r="M53" s="91">
        <v>0.52116699989172866</v>
      </c>
      <c r="N53" s="91">
        <v>0.59613945860920203</v>
      </c>
      <c r="O53" s="91">
        <v>0.53716153008350154</v>
      </c>
      <c r="P53" s="91">
        <v>0.60653428386776964</v>
      </c>
      <c r="Q53" s="91">
        <v>0.57705942523519349</v>
      </c>
    </row>
    <row r="54" spans="1:17" x14ac:dyDescent="0.25">
      <c r="A54" s="92" t="s">
        <v>26</v>
      </c>
      <c r="B54" s="91">
        <v>0.38853806681799102</v>
      </c>
      <c r="C54" s="91">
        <v>0.31452426982576404</v>
      </c>
      <c r="D54" s="91">
        <v>0.25899145035306131</v>
      </c>
      <c r="E54" s="91">
        <v>0.54578298350311405</v>
      </c>
      <c r="F54" s="91">
        <v>0.55387495052600133</v>
      </c>
      <c r="G54" s="91">
        <v>0.14099032014800741</v>
      </c>
      <c r="H54" s="91">
        <v>0.28257095841560836</v>
      </c>
      <c r="I54" s="91">
        <v>0.27803185817015647</v>
      </c>
      <c r="J54" s="91">
        <v>0.60423107940771037</v>
      </c>
      <c r="K54" s="91">
        <v>0.35404924172876584</v>
      </c>
      <c r="L54" s="91">
        <v>0.49500656463815612</v>
      </c>
      <c r="M54" s="91">
        <v>0.78175049983759293</v>
      </c>
      <c r="N54" s="91">
        <v>0.89420918791380277</v>
      </c>
      <c r="O54" s="91">
        <v>0.80574229512525219</v>
      </c>
      <c r="P54" s="91">
        <v>0.90980142580165435</v>
      </c>
      <c r="Q54" s="91">
        <v>0.86558913785279024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0.73290754423021087</v>
      </c>
      <c r="C56" s="157">
        <v>0.5242071163762736</v>
      </c>
      <c r="D56" s="157">
        <v>0.43165241725510234</v>
      </c>
      <c r="E56" s="157">
        <v>0.90963830583852356</v>
      </c>
      <c r="F56" s="157">
        <v>0.92312491754333537</v>
      </c>
      <c r="G56" s="157">
        <v>0.23498386691334569</v>
      </c>
      <c r="H56" s="157">
        <v>0.47095159735934733</v>
      </c>
      <c r="I56" s="157">
        <v>0.46338643028359411</v>
      </c>
      <c r="J56" s="157">
        <v>1.0070517990128509</v>
      </c>
      <c r="K56" s="157">
        <v>0.59008206954794307</v>
      </c>
      <c r="L56" s="157">
        <v>0.82501094106359352</v>
      </c>
      <c r="M56" s="157">
        <v>1.3029174997293218</v>
      </c>
      <c r="N56" s="157">
        <v>1.4903486465230049</v>
      </c>
      <c r="O56" s="157">
        <v>1.3429038252087537</v>
      </c>
      <c r="P56" s="157">
        <v>1.5163357096694243</v>
      </c>
      <c r="Q56" s="157">
        <v>1.4426485630879839</v>
      </c>
    </row>
    <row r="57" spans="1:17" x14ac:dyDescent="0.25">
      <c r="A57" s="156" t="s">
        <v>210</v>
      </c>
      <c r="B57" s="204">
        <v>6.7063676082510417</v>
      </c>
      <c r="C57" s="204">
        <v>5.9405851666432206</v>
      </c>
      <c r="D57" s="204">
        <v>4.9920713876162921</v>
      </c>
      <c r="E57" s="204">
        <v>9.4197274574078893</v>
      </c>
      <c r="F57" s="204">
        <v>10.157184777500335</v>
      </c>
      <c r="G57" s="204">
        <v>2.612862136350333</v>
      </c>
      <c r="H57" s="204">
        <v>4.8362708300459332</v>
      </c>
      <c r="I57" s="204">
        <v>5.3195866295293559</v>
      </c>
      <c r="J57" s="204">
        <v>10.589639797513948</v>
      </c>
      <c r="K57" s="204">
        <v>6.581618033784034</v>
      </c>
      <c r="L57" s="204">
        <v>2.6229673031880045</v>
      </c>
      <c r="M57" s="204">
        <v>21.632200801501678</v>
      </c>
      <c r="N57" s="204">
        <v>35.624061204169237</v>
      </c>
      <c r="O57" s="204">
        <v>26.615816748416712</v>
      </c>
      <c r="P57" s="204">
        <v>26.786163802536013</v>
      </c>
      <c r="Q57" s="204">
        <v>24.014448039511532</v>
      </c>
    </row>
    <row r="58" spans="1:17" x14ac:dyDescent="0.25">
      <c r="A58" s="156" t="s">
        <v>209</v>
      </c>
      <c r="B58" s="204">
        <v>55.764394473500118</v>
      </c>
      <c r="C58" s="204">
        <v>44.206290004020467</v>
      </c>
      <c r="D58" s="204">
        <v>36.217718760710831</v>
      </c>
      <c r="E58" s="204">
        <v>78.334160877337524</v>
      </c>
      <c r="F58" s="204">
        <v>78.402883457313436</v>
      </c>
      <c r="G58" s="204">
        <v>19.907714886505175</v>
      </c>
      <c r="H58" s="204">
        <v>40.630643279773373</v>
      </c>
      <c r="I58" s="204">
        <v>38.952536423240389</v>
      </c>
      <c r="J58" s="204">
        <v>86.428434825060975</v>
      </c>
      <c r="K58" s="204">
        <v>49.954344233538698</v>
      </c>
      <c r="L58" s="204">
        <v>81.868056674765484</v>
      </c>
      <c r="M58" s="204">
        <v>97.323152363484553</v>
      </c>
      <c r="N58" s="204">
        <v>91.436576561820587</v>
      </c>
      <c r="O58" s="204">
        <v>92.414147797001505</v>
      </c>
      <c r="P58" s="204">
        <v>110.32075943201357</v>
      </c>
      <c r="Q58" s="204">
        <v>107.9839698524259</v>
      </c>
    </row>
    <row r="59" spans="1:17" x14ac:dyDescent="0.25">
      <c r="A59" s="152" t="s">
        <v>225</v>
      </c>
      <c r="B59" s="151">
        <v>50.139464825164865</v>
      </c>
      <c r="C59" s="151">
        <v>39.652870296775411</v>
      </c>
      <c r="D59" s="151">
        <v>32.468256836202109</v>
      </c>
      <c r="E59" s="151">
        <v>70.432770646501638</v>
      </c>
      <c r="F59" s="151">
        <v>70.3843444858325</v>
      </c>
      <c r="G59" s="151">
        <v>17.866574777831314</v>
      </c>
      <c r="H59" s="151">
        <v>36.539816929687504</v>
      </c>
      <c r="I59" s="151">
        <v>34.927423375731294</v>
      </c>
      <c r="J59" s="151">
        <v>77.680881873967053</v>
      </c>
      <c r="K59" s="151">
        <v>44.828714991903389</v>
      </c>
      <c r="L59" s="151">
        <v>74.701765030919745</v>
      </c>
      <c r="M59" s="151">
        <v>86.005621496689784</v>
      </c>
      <c r="N59" s="151">
        <v>78.490962727626169</v>
      </c>
      <c r="O59" s="151">
        <v>80.749283754501306</v>
      </c>
      <c r="P59" s="151">
        <v>97.149414199355292</v>
      </c>
      <c r="Q59" s="151">
        <v>94.4526932013123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15.933322529340131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0</v>
      </c>
      <c r="F61" s="208">
        <v>0</v>
      </c>
      <c r="G61" s="208">
        <v>0</v>
      </c>
      <c r="H61" s="208">
        <v>0</v>
      </c>
      <c r="I61" s="208">
        <v>0</v>
      </c>
      <c r="J61" s="208">
        <v>0</v>
      </c>
      <c r="K61" s="208">
        <v>0</v>
      </c>
      <c r="L61" s="208">
        <v>0</v>
      </c>
      <c r="M61" s="208">
        <v>0</v>
      </c>
      <c r="N61" s="208">
        <v>0</v>
      </c>
      <c r="O61" s="208">
        <v>0</v>
      </c>
      <c r="P61" s="208">
        <v>0</v>
      </c>
      <c r="Q61" s="208">
        <v>0</v>
      </c>
    </row>
    <row r="62" spans="1:17" x14ac:dyDescent="0.25">
      <c r="A62" s="154" t="s">
        <v>125</v>
      </c>
      <c r="B62" s="208">
        <v>0</v>
      </c>
      <c r="C62" s="208">
        <v>0</v>
      </c>
      <c r="D62" s="208">
        <v>0</v>
      </c>
      <c r="E62" s="208">
        <v>7.6135256201005417</v>
      </c>
      <c r="F62" s="208">
        <v>9.6268374838643815</v>
      </c>
      <c r="G62" s="208">
        <v>0</v>
      </c>
      <c r="H62" s="208">
        <v>0</v>
      </c>
      <c r="I62" s="208">
        <v>0</v>
      </c>
      <c r="J62" s="208">
        <v>4.5817817031490868</v>
      </c>
      <c r="K62" s="208">
        <v>0</v>
      </c>
      <c r="L62" s="208">
        <v>2.8690915448987298</v>
      </c>
      <c r="M62" s="208">
        <v>2.6348435798496177</v>
      </c>
      <c r="N62" s="208">
        <v>6.7580979446621745</v>
      </c>
      <c r="O62" s="208">
        <v>7.9052887911617393</v>
      </c>
      <c r="P62" s="208">
        <v>6.7776601508657164</v>
      </c>
      <c r="Q62" s="208">
        <v>7.7977264947361675</v>
      </c>
    </row>
    <row r="63" spans="1:17" x14ac:dyDescent="0.25">
      <c r="A63" s="154" t="s">
        <v>29</v>
      </c>
      <c r="B63" s="208">
        <v>50.139464825164865</v>
      </c>
      <c r="C63" s="208">
        <v>39.652870296775411</v>
      </c>
      <c r="D63" s="208">
        <v>16.534934306861977</v>
      </c>
      <c r="E63" s="208">
        <v>30.96674825226853</v>
      </c>
      <c r="F63" s="208">
        <v>0</v>
      </c>
      <c r="G63" s="208">
        <v>17.866574777831314</v>
      </c>
      <c r="H63" s="208">
        <v>36.539816929687504</v>
      </c>
      <c r="I63" s="208">
        <v>34.927423375731294</v>
      </c>
      <c r="J63" s="208">
        <v>46.604213962839111</v>
      </c>
      <c r="K63" s="208">
        <v>44.828714991903389</v>
      </c>
      <c r="L63" s="208">
        <v>42.404312888314522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31.852496774132565</v>
      </c>
      <c r="F64" s="208">
        <v>60.757507001968122</v>
      </c>
      <c r="G64" s="208">
        <v>0</v>
      </c>
      <c r="H64" s="208">
        <v>0</v>
      </c>
      <c r="I64" s="208">
        <v>0</v>
      </c>
      <c r="J64" s="208">
        <v>26.494886207978855</v>
      </c>
      <c r="K64" s="208">
        <v>0</v>
      </c>
      <c r="L64" s="208">
        <v>29.428360597706494</v>
      </c>
      <c r="M64" s="208">
        <v>83.370777916840169</v>
      </c>
      <c r="N64" s="208">
        <v>71.732864782964</v>
      </c>
      <c r="O64" s="208">
        <v>72.843994963339568</v>
      </c>
      <c r="P64" s="208">
        <v>90.371754048489578</v>
      </c>
      <c r="Q64" s="208">
        <v>86.654966706576133</v>
      </c>
    </row>
    <row r="65" spans="1:17" x14ac:dyDescent="0.25">
      <c r="A65" s="152" t="s">
        <v>224</v>
      </c>
      <c r="B65" s="151">
        <v>5.624929648335252</v>
      </c>
      <c r="C65" s="151">
        <v>4.5534197072450571</v>
      </c>
      <c r="D65" s="151">
        <v>3.7494619245087204</v>
      </c>
      <c r="E65" s="151">
        <v>7.9013902308358883</v>
      </c>
      <c r="F65" s="151">
        <v>8.0185389714809379</v>
      </c>
      <c r="G65" s="151">
        <v>2.041140108673861</v>
      </c>
      <c r="H65" s="151">
        <v>4.0908263500858695</v>
      </c>
      <c r="I65" s="151">
        <v>4.025113047509091</v>
      </c>
      <c r="J65" s="151">
        <v>8.7475529510939172</v>
      </c>
      <c r="K65" s="151">
        <v>5.1256292416353118</v>
      </c>
      <c r="L65" s="151">
        <v>7.1662916438457342</v>
      </c>
      <c r="M65" s="151">
        <v>11.317530866794762</v>
      </c>
      <c r="N65" s="151">
        <v>12.945613834194416</v>
      </c>
      <c r="O65" s="151">
        <v>11.6648640425002</v>
      </c>
      <c r="P65" s="151">
        <v>13.171345232658282</v>
      </c>
      <c r="Q65" s="151">
        <v>12.531276651113608</v>
      </c>
    </row>
    <row r="66" spans="1:17" x14ac:dyDescent="0.25">
      <c r="A66" s="263" t="s">
        <v>33</v>
      </c>
      <c r="B66" s="87">
        <v>0.34191295279318545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5.2211613780226429E-2</v>
      </c>
      <c r="K66" s="87">
        <v>0</v>
      </c>
      <c r="L66" s="87">
        <v>2.7352853952240057</v>
      </c>
      <c r="M66" s="87">
        <v>3.8668590800253089</v>
      </c>
      <c r="N66" s="87">
        <v>8.4636257671084625</v>
      </c>
      <c r="O66" s="87">
        <v>7.8973692060083085</v>
      </c>
      <c r="P66" s="87">
        <v>11.546922328071172</v>
      </c>
      <c r="Q66" s="87">
        <v>11.174682410066216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5.2830166955420665</v>
      </c>
      <c r="C70" s="87">
        <v>4.5534197072450571</v>
      </c>
      <c r="D70" s="87">
        <v>3.7494619245087204</v>
      </c>
      <c r="E70" s="87">
        <v>7.9013902308358883</v>
      </c>
      <c r="F70" s="87">
        <v>8.0185389714809379</v>
      </c>
      <c r="G70" s="87">
        <v>2.041140108673861</v>
      </c>
      <c r="H70" s="87">
        <v>4.0908263500858695</v>
      </c>
      <c r="I70" s="87">
        <v>4.025113047509091</v>
      </c>
      <c r="J70" s="87">
        <v>8.6953413373136907</v>
      </c>
      <c r="K70" s="87">
        <v>5.1256292416353118</v>
      </c>
      <c r="L70" s="87">
        <v>4.4310062486217285</v>
      </c>
      <c r="M70" s="87">
        <v>7.450671786769453</v>
      </c>
      <c r="N70" s="87">
        <v>4.481988067085954</v>
      </c>
      <c r="O70" s="87">
        <v>3.7674948364918919</v>
      </c>
      <c r="P70" s="87">
        <v>1.6244229045871101</v>
      </c>
      <c r="Q70" s="87">
        <v>1.3565942410473912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1</v>
      </c>
    </row>
    <row r="77" spans="1:17" x14ac:dyDescent="0.25">
      <c r="A77" s="156" t="s">
        <v>208</v>
      </c>
      <c r="B77" s="204">
        <v>176.33340543795052</v>
      </c>
      <c r="C77" s="204">
        <v>143.10733010236373</v>
      </c>
      <c r="D77" s="204">
        <v>117.91154217962846</v>
      </c>
      <c r="E77" s="204">
        <v>247.69660373788435</v>
      </c>
      <c r="F77" s="204">
        <v>251.79450292464207</v>
      </c>
      <c r="G77" s="204">
        <v>64.114397687844928</v>
      </c>
      <c r="H77" s="204">
        <v>128.21227089818734</v>
      </c>
      <c r="I77" s="204">
        <v>126.55200034516703</v>
      </c>
      <c r="J77" s="204">
        <v>274.33721588077549</v>
      </c>
      <c r="K77" s="204">
        <v>161.01595635557243</v>
      </c>
      <c r="L77" s="204">
        <v>220.43871155271052</v>
      </c>
      <c r="M77" s="204">
        <v>360.58074593960816</v>
      </c>
      <c r="N77" s="204">
        <v>420.19555333657155</v>
      </c>
      <c r="O77" s="204">
        <v>374.72134338052035</v>
      </c>
      <c r="P77" s="204">
        <v>420.79025896401919</v>
      </c>
      <c r="Q77" s="204">
        <v>399.29548366390861</v>
      </c>
    </row>
    <row r="78" spans="1:17" x14ac:dyDescent="0.25">
      <c r="A78" s="152" t="s">
        <v>222</v>
      </c>
      <c r="B78" s="261">
        <v>171.56035427422518</v>
      </c>
      <c r="C78" s="261">
        <v>138.87930107097418</v>
      </c>
      <c r="D78" s="261">
        <v>114.35858869751597</v>
      </c>
      <c r="E78" s="261">
        <v>240.9924020404946</v>
      </c>
      <c r="F78" s="261">
        <v>244.56543863016859</v>
      </c>
      <c r="G78" s="261">
        <v>62.25477331455275</v>
      </c>
      <c r="H78" s="261">
        <v>124.77020367761909</v>
      </c>
      <c r="I78" s="261">
        <v>122.76594794902729</v>
      </c>
      <c r="J78" s="261">
        <v>266.80036500836445</v>
      </c>
      <c r="K78" s="261">
        <v>156.33169186987701</v>
      </c>
      <c r="L78" s="261">
        <v>218.57189513729483</v>
      </c>
      <c r="M78" s="261">
        <v>345.18469143724025</v>
      </c>
      <c r="N78" s="261">
        <v>394.84122194292968</v>
      </c>
      <c r="O78" s="261">
        <v>355.77835329625606</v>
      </c>
      <c r="P78" s="261">
        <v>401.72602959607758</v>
      </c>
      <c r="Q78" s="261">
        <v>382.20393785896511</v>
      </c>
    </row>
    <row r="79" spans="1:17" x14ac:dyDescent="0.25">
      <c r="A79" s="154" t="s">
        <v>33</v>
      </c>
      <c r="B79" s="83">
        <v>157.62922592198447</v>
      </c>
      <c r="C79" s="83">
        <v>113.1762678239032</v>
      </c>
      <c r="D79" s="83">
        <v>114.35858869751597</v>
      </c>
      <c r="E79" s="83">
        <v>96.680574630163505</v>
      </c>
      <c r="F79" s="83">
        <v>16.706341232231352</v>
      </c>
      <c r="G79" s="83">
        <v>17.187467521014952</v>
      </c>
      <c r="H79" s="83">
        <v>55.915009460098503</v>
      </c>
      <c r="I79" s="83">
        <v>33.619282106818218</v>
      </c>
      <c r="J79" s="83">
        <v>104.24070030851732</v>
      </c>
      <c r="K79" s="83">
        <v>87.109701168089401</v>
      </c>
      <c r="L79" s="83">
        <v>162.22384787783119</v>
      </c>
      <c r="M79" s="83">
        <v>137.55250843123409</v>
      </c>
      <c r="N79" s="83">
        <v>150.16846722767627</v>
      </c>
      <c r="O79" s="83">
        <v>125.12072271987574</v>
      </c>
      <c r="P79" s="83">
        <v>239.501337419809</v>
      </c>
      <c r="Q79" s="83">
        <v>243.85314239584469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13.931128352240705</v>
      </c>
      <c r="C82" s="208">
        <v>25.70303324707092</v>
      </c>
      <c r="D82" s="208">
        <v>0</v>
      </c>
      <c r="E82" s="208">
        <v>144.31182741033109</v>
      </c>
      <c r="F82" s="208">
        <v>162.48957105405557</v>
      </c>
      <c r="G82" s="208">
        <v>45.067305793537798</v>
      </c>
      <c r="H82" s="208">
        <v>68.855194217520591</v>
      </c>
      <c r="I82" s="208">
        <v>89.146665842209075</v>
      </c>
      <c r="J82" s="208">
        <v>162.55966469984713</v>
      </c>
      <c r="K82" s="208">
        <v>69.221990701787604</v>
      </c>
      <c r="L82" s="208">
        <v>56.348047259463641</v>
      </c>
      <c r="M82" s="208">
        <v>130.12538958366039</v>
      </c>
      <c r="N82" s="208">
        <v>60.484036785617363</v>
      </c>
      <c r="O82" s="208">
        <v>45.911382016179218</v>
      </c>
      <c r="P82" s="208">
        <v>24.171921565759448</v>
      </c>
      <c r="Q82" s="208">
        <v>22.527350757824195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0</v>
      </c>
      <c r="C84" s="208">
        <v>5.6843418860808015E-14</v>
      </c>
      <c r="D84" s="208">
        <v>0</v>
      </c>
      <c r="E84" s="208">
        <v>0</v>
      </c>
      <c r="F84" s="208">
        <v>65.36952634388166</v>
      </c>
      <c r="G84" s="208">
        <v>0</v>
      </c>
      <c r="H84" s="208">
        <v>0</v>
      </c>
      <c r="I84" s="208">
        <v>0</v>
      </c>
      <c r="J84" s="208">
        <v>0</v>
      </c>
      <c r="K84" s="208">
        <v>0</v>
      </c>
      <c r="L84" s="208">
        <v>0</v>
      </c>
      <c r="M84" s="208">
        <v>77.506793422345766</v>
      </c>
      <c r="N84" s="208">
        <v>184.18871792963603</v>
      </c>
      <c r="O84" s="208">
        <v>184.74624856020108</v>
      </c>
      <c r="P84" s="208">
        <v>138.05277061050913</v>
      </c>
      <c r="Q84" s="208">
        <v>115.82344470529617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4.7730511637253326</v>
      </c>
      <c r="C86" s="261">
        <v>4.2280290313895454</v>
      </c>
      <c r="D86" s="261">
        <v>3.5529534821124797</v>
      </c>
      <c r="E86" s="261">
        <v>6.7042016973897391</v>
      </c>
      <c r="F86" s="261">
        <v>7.2290642944734937</v>
      </c>
      <c r="G86" s="261">
        <v>1.8596243732921796</v>
      </c>
      <c r="H86" s="261">
        <v>3.4420672205682528</v>
      </c>
      <c r="I86" s="261">
        <v>3.786052396139743</v>
      </c>
      <c r="J86" s="261">
        <v>7.5368508724110468</v>
      </c>
      <c r="K86" s="261">
        <v>4.684264485695425</v>
      </c>
      <c r="L86" s="261">
        <v>1.866816415415675</v>
      </c>
      <c r="M86" s="261">
        <v>15.396054502367896</v>
      </c>
      <c r="N86" s="261">
        <v>25.354331393641889</v>
      </c>
      <c r="O86" s="261">
        <v>18.942990084264274</v>
      </c>
      <c r="P86" s="261">
        <v>19.064229367941618</v>
      </c>
      <c r="Q86" s="261">
        <v>17.0915458049435</v>
      </c>
    </row>
    <row r="87" spans="1:17" x14ac:dyDescent="0.25">
      <c r="A87" s="156" t="s">
        <v>207</v>
      </c>
      <c r="B87" s="204">
        <v>32.539205104371497</v>
      </c>
      <c r="C87" s="204">
        <v>26.400143773358003</v>
      </c>
      <c r="D87" s="204">
        <v>21.750555451627616</v>
      </c>
      <c r="E87" s="204">
        <v>45.708030379014957</v>
      </c>
      <c r="F87" s="204">
        <v>46.455139195436317</v>
      </c>
      <c r="G87" s="204">
        <v>11.828450738495953</v>
      </c>
      <c r="H87" s="204">
        <v>23.659926420746558</v>
      </c>
      <c r="I87" s="204">
        <v>23.345016091215896</v>
      </c>
      <c r="J87" s="204">
        <v>50.621635138728074</v>
      </c>
      <c r="K87" s="204">
        <v>29.705489415535521</v>
      </c>
      <c r="L87" s="204">
        <v>40.768053671786618</v>
      </c>
      <c r="M87" s="204">
        <v>66.415083783890637</v>
      </c>
      <c r="N87" s="204">
        <v>77.232778194821435</v>
      </c>
      <c r="O87" s="204">
        <v>68.955027686640761</v>
      </c>
      <c r="P87" s="204">
        <v>77.480939994168281</v>
      </c>
      <c r="Q87" s="204">
        <v>73.207680220347413</v>
      </c>
    </row>
    <row r="88" spans="1:17" x14ac:dyDescent="0.25">
      <c r="A88" s="152" t="s">
        <v>220</v>
      </c>
      <c r="B88" s="261">
        <v>25.520913421318077</v>
      </c>
      <c r="C88" s="261">
        <v>20.183252319894166</v>
      </c>
      <c r="D88" s="261">
        <v>16.526294697145449</v>
      </c>
      <c r="E88" s="261">
        <v>35.850176063122973</v>
      </c>
      <c r="F88" s="261">
        <v>35.825527218982472</v>
      </c>
      <c r="G88" s="261">
        <v>9.0940601306874633</v>
      </c>
      <c r="H88" s="261">
        <v>18.598712761396161</v>
      </c>
      <c r="I88" s="261">
        <v>17.77800682775494</v>
      </c>
      <c r="J88" s="261">
        <v>39.539453955283243</v>
      </c>
      <c r="K88" s="261">
        <v>22.817749612738275</v>
      </c>
      <c r="L88" s="261">
        <v>38.023087889380569</v>
      </c>
      <c r="M88" s="261">
        <v>43.776734107900509</v>
      </c>
      <c r="N88" s="261">
        <v>39.95178391138851</v>
      </c>
      <c r="O88" s="261">
        <v>41.101265973181398</v>
      </c>
      <c r="P88" s="261">
        <v>49.448908107793379</v>
      </c>
      <c r="Q88" s="261">
        <v>48.076281109230685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25.520913421318077</v>
      </c>
      <c r="C92" s="208">
        <v>20.183252319894166</v>
      </c>
      <c r="D92" s="208">
        <v>16.526294697145449</v>
      </c>
      <c r="E92" s="208">
        <v>0</v>
      </c>
      <c r="F92" s="208">
        <v>0</v>
      </c>
      <c r="G92" s="208">
        <v>9.0940601306874633</v>
      </c>
      <c r="H92" s="208">
        <v>18.598712761396161</v>
      </c>
      <c r="I92" s="208">
        <v>17.77800682775494</v>
      </c>
      <c r="J92" s="208">
        <v>0</v>
      </c>
      <c r="K92" s="208">
        <v>22.817749612738275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35.850176063122973</v>
      </c>
      <c r="F93" s="208">
        <v>35.825527218982472</v>
      </c>
      <c r="G93" s="208">
        <v>0</v>
      </c>
      <c r="H93" s="208">
        <v>0</v>
      </c>
      <c r="I93" s="208">
        <v>0</v>
      </c>
      <c r="J93" s="208">
        <v>39.539453955283243</v>
      </c>
      <c r="K93" s="208">
        <v>0</v>
      </c>
      <c r="L93" s="208">
        <v>38.023087889380569</v>
      </c>
      <c r="M93" s="208">
        <v>43.776734107900509</v>
      </c>
      <c r="N93" s="208">
        <v>39.95178391138851</v>
      </c>
      <c r="O93" s="208">
        <v>41.101265973181398</v>
      </c>
      <c r="P93" s="208">
        <v>49.448908107793379</v>
      </c>
      <c r="Q93" s="208">
        <v>48.076281109230685</v>
      </c>
    </row>
    <row r="94" spans="1:17" x14ac:dyDescent="0.25">
      <c r="A94" s="149" t="s">
        <v>219</v>
      </c>
      <c r="B94" s="262">
        <v>7.018291683053417</v>
      </c>
      <c r="C94" s="262">
        <v>6.2168914534638366</v>
      </c>
      <c r="D94" s="262">
        <v>5.2242607544821675</v>
      </c>
      <c r="E94" s="262">
        <v>9.8578543158919807</v>
      </c>
      <c r="F94" s="262">
        <v>10.629611976453841</v>
      </c>
      <c r="G94" s="262">
        <v>2.7343906078084887</v>
      </c>
      <c r="H94" s="262">
        <v>5.0612136593503969</v>
      </c>
      <c r="I94" s="262">
        <v>5.5670092634609549</v>
      </c>
      <c r="J94" s="262">
        <v>11.082181183444831</v>
      </c>
      <c r="K94" s="262">
        <v>6.8877398027972463</v>
      </c>
      <c r="L94" s="262">
        <v>2.7449657824060516</v>
      </c>
      <c r="M94" s="262">
        <v>22.638349675990131</v>
      </c>
      <c r="N94" s="262">
        <v>37.280994283432925</v>
      </c>
      <c r="O94" s="262">
        <v>27.853761713459356</v>
      </c>
      <c r="P94" s="262">
        <v>28.032031886374902</v>
      </c>
      <c r="Q94" s="262">
        <v>25.131399111116725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630.44408362829972</v>
      </c>
      <c r="C97" s="96">
        <v>600.12794627545009</v>
      </c>
      <c r="D97" s="96">
        <v>616.16733400320504</v>
      </c>
      <c r="E97" s="96">
        <v>626.64681607669047</v>
      </c>
      <c r="F97" s="96">
        <v>597.0042231837748</v>
      </c>
      <c r="G97" s="96">
        <v>603.26676808289108</v>
      </c>
      <c r="H97" s="96">
        <v>629.49092792235012</v>
      </c>
      <c r="I97" s="96">
        <v>587.22207152617307</v>
      </c>
      <c r="J97" s="96">
        <v>572.31041752344811</v>
      </c>
      <c r="K97" s="96">
        <v>455.34595952207951</v>
      </c>
      <c r="L97" s="96">
        <v>417.64248760465426</v>
      </c>
      <c r="M97" s="96">
        <v>414.40029253695229</v>
      </c>
      <c r="N97" s="96">
        <v>351.93020713002522</v>
      </c>
      <c r="O97" s="96">
        <v>299.14896031913389</v>
      </c>
      <c r="P97" s="96">
        <v>334.79093211250728</v>
      </c>
      <c r="Q97" s="96">
        <v>369.71755984155823</v>
      </c>
    </row>
    <row r="98" spans="1:17" x14ac:dyDescent="0.25">
      <c r="A98" s="132" t="s">
        <v>83</v>
      </c>
      <c r="B98" s="160">
        <v>5.112532550269056</v>
      </c>
      <c r="C98" s="160">
        <v>4.8666864188835932</v>
      </c>
      <c r="D98" s="160">
        <v>4.9967564662898587</v>
      </c>
      <c r="E98" s="160">
        <v>5.0817389327796914</v>
      </c>
      <c r="F98" s="160">
        <v>4.8413548527718024</v>
      </c>
      <c r="G98" s="160">
        <v>4.8921404267437048</v>
      </c>
      <c r="H98" s="160">
        <v>5.1048030153290229</v>
      </c>
      <c r="I98" s="160">
        <v>4.7620273278415457</v>
      </c>
      <c r="J98" s="160">
        <v>4.641102540938113</v>
      </c>
      <c r="K98" s="160">
        <v>3.6925892400993079</v>
      </c>
      <c r="L98" s="160">
        <v>3.3868361488392109</v>
      </c>
      <c r="M98" s="160">
        <v>3.3605438443376729</v>
      </c>
      <c r="N98" s="160">
        <v>2.8539480123601231</v>
      </c>
      <c r="O98" s="160">
        <v>2.4259229909950815</v>
      </c>
      <c r="P98" s="160">
        <v>2.7149585227438853</v>
      </c>
      <c r="Q98" s="160">
        <v>2.9981930327867792</v>
      </c>
    </row>
    <row r="99" spans="1:17" x14ac:dyDescent="0.25">
      <c r="A99" s="76" t="s">
        <v>82</v>
      </c>
      <c r="B99" s="159">
        <v>5.2539631735290717</v>
      </c>
      <c r="C99" s="159">
        <v>5.001316073886481</v>
      </c>
      <c r="D99" s="159">
        <v>5.1349843160604571</v>
      </c>
      <c r="E99" s="159">
        <v>5.2223176963261251</v>
      </c>
      <c r="F99" s="159">
        <v>4.9752837476038527</v>
      </c>
      <c r="G99" s="159">
        <v>5.0274742290866294</v>
      </c>
      <c r="H99" s="159">
        <v>5.2460198124797026</v>
      </c>
      <c r="I99" s="159">
        <v>4.8937617444610373</v>
      </c>
      <c r="J99" s="159">
        <v>4.7694917528452292</v>
      </c>
      <c r="K99" s="159">
        <v>3.7947392396417046</v>
      </c>
      <c r="L99" s="159">
        <v>3.4805279430136409</v>
      </c>
      <c r="M99" s="159">
        <v>3.4535083009399639</v>
      </c>
      <c r="N99" s="159">
        <v>2.9328982473309564</v>
      </c>
      <c r="O99" s="159">
        <v>2.4930325491687855</v>
      </c>
      <c r="P99" s="159">
        <v>2.79006381981951</v>
      </c>
      <c r="Q99" s="159">
        <v>3.0811335921106617</v>
      </c>
    </row>
    <row r="100" spans="1:17" x14ac:dyDescent="0.25">
      <c r="A100" s="76" t="s">
        <v>81</v>
      </c>
      <c r="B100" s="159">
        <v>10.283111104901153</v>
      </c>
      <c r="C100" s="159">
        <v>9.7886275864316623</v>
      </c>
      <c r="D100" s="159">
        <v>10.050244453561046</v>
      </c>
      <c r="E100" s="159">
        <v>10.221174249369875</v>
      </c>
      <c r="F100" s="159">
        <v>9.7376768479811098</v>
      </c>
      <c r="G100" s="159">
        <v>9.8398245985419877</v>
      </c>
      <c r="H100" s="159">
        <v>10.267564276436776</v>
      </c>
      <c r="I100" s="159">
        <v>9.5781211396283652</v>
      </c>
      <c r="J100" s="159">
        <v>9.3348986257689575</v>
      </c>
      <c r="K100" s="159">
        <v>7.4271029176538725</v>
      </c>
      <c r="L100" s="159">
        <v>6.8121253156180499</v>
      </c>
      <c r="M100" s="159">
        <v>6.7592421924819472</v>
      </c>
      <c r="N100" s="159">
        <v>5.7402988069320937</v>
      </c>
      <c r="O100" s="159">
        <v>4.8793891096152953</v>
      </c>
      <c r="P100" s="159">
        <v>5.4607417869846975</v>
      </c>
      <c r="Q100" s="159">
        <v>6.0304265580596601</v>
      </c>
    </row>
    <row r="101" spans="1:17" x14ac:dyDescent="0.25">
      <c r="A101" s="76" t="s">
        <v>80</v>
      </c>
      <c r="B101" s="159">
        <v>4.0794110190621486</v>
      </c>
      <c r="C101" s="159">
        <v>3.8832445580163641</v>
      </c>
      <c r="D101" s="159">
        <v>3.9870305348139365</v>
      </c>
      <c r="E101" s="159">
        <v>4.0548400610745485</v>
      </c>
      <c r="F101" s="159">
        <v>3.8630319004126288</v>
      </c>
      <c r="G101" s="159">
        <v>3.9035549147960724</v>
      </c>
      <c r="H101" s="159">
        <v>4.0732434397467001</v>
      </c>
      <c r="I101" s="159">
        <v>3.7997345861885101</v>
      </c>
      <c r="J101" s="159">
        <v>3.7032458297216895</v>
      </c>
      <c r="K101" s="159">
        <v>2.946404563065069</v>
      </c>
      <c r="L101" s="159">
        <v>2.7024369174149476</v>
      </c>
      <c r="M101" s="159">
        <v>2.6814576638560697</v>
      </c>
      <c r="N101" s="159">
        <v>2.2772328303004543</v>
      </c>
      <c r="O101" s="159">
        <v>1.9357015106614293</v>
      </c>
      <c r="P101" s="159">
        <v>2.1663298189456488</v>
      </c>
      <c r="Q101" s="159">
        <v>2.3923293543787958</v>
      </c>
    </row>
    <row r="102" spans="1:17" x14ac:dyDescent="0.25">
      <c r="A102" s="129" t="s">
        <v>79</v>
      </c>
      <c r="B102" s="158">
        <v>4.615010939860845</v>
      </c>
      <c r="C102" s="158">
        <v>4.3930891086136938</v>
      </c>
      <c r="D102" s="158">
        <v>4.5105015037086726</v>
      </c>
      <c r="E102" s="158">
        <v>4.5872139761850175</v>
      </c>
      <c r="F102" s="158">
        <v>4.3702226615876345</v>
      </c>
      <c r="G102" s="158">
        <v>4.4160660820769797</v>
      </c>
      <c r="H102" s="158">
        <v>4.6080335978180225</v>
      </c>
      <c r="I102" s="158">
        <v>4.2986148250045808</v>
      </c>
      <c r="J102" s="158">
        <v>4.1894577274267251</v>
      </c>
      <c r="K102" s="158">
        <v>3.3332481645664869</v>
      </c>
      <c r="L102" s="158">
        <v>3.0572491665772494</v>
      </c>
      <c r="M102" s="158">
        <v>3.0335154745732025</v>
      </c>
      <c r="N102" s="158">
        <v>2.576218570607034</v>
      </c>
      <c r="O102" s="158">
        <v>2.1898464278947332</v>
      </c>
      <c r="P102" s="158">
        <v>2.4507547209791514</v>
      </c>
      <c r="Q102" s="158">
        <v>2.7064265136849586</v>
      </c>
    </row>
    <row r="103" spans="1:17" x14ac:dyDescent="0.25">
      <c r="A103" s="92" t="s">
        <v>125</v>
      </c>
      <c r="B103" s="91">
        <v>0.61888993748491983</v>
      </c>
      <c r="C103" s="91">
        <v>0.87861782172273861</v>
      </c>
      <c r="D103" s="91">
        <v>0.90210030074173453</v>
      </c>
      <c r="E103" s="91">
        <v>0.91744279523700367</v>
      </c>
      <c r="F103" s="91">
        <v>0.8740445323175271</v>
      </c>
      <c r="G103" s="91">
        <v>0.88321321641539596</v>
      </c>
      <c r="H103" s="91">
        <v>0.92160671956360452</v>
      </c>
      <c r="I103" s="91">
        <v>0.85972296500091616</v>
      </c>
      <c r="J103" s="91">
        <v>0.83789154548534506</v>
      </c>
      <c r="K103" s="91">
        <v>0.66664963291329737</v>
      </c>
      <c r="L103" s="91">
        <v>0.61144983331544989</v>
      </c>
      <c r="M103" s="91">
        <v>0.60670309491464058</v>
      </c>
      <c r="N103" s="91">
        <v>0.5152437141214069</v>
      </c>
      <c r="O103" s="91">
        <v>0.43796928557894665</v>
      </c>
      <c r="P103" s="91">
        <v>0.49015094419583027</v>
      </c>
      <c r="Q103" s="91">
        <v>0.54128530273699171</v>
      </c>
    </row>
    <row r="104" spans="1:17" x14ac:dyDescent="0.25">
      <c r="A104" s="92" t="s">
        <v>26</v>
      </c>
      <c r="B104" s="91">
        <v>1.3845032819582535</v>
      </c>
      <c r="C104" s="91">
        <v>1.3179267325841078</v>
      </c>
      <c r="D104" s="91">
        <v>1.3531504511126018</v>
      </c>
      <c r="E104" s="91">
        <v>1.3761641928555053</v>
      </c>
      <c r="F104" s="91">
        <v>1.3110667984762907</v>
      </c>
      <c r="G104" s="91">
        <v>1.3248198246230938</v>
      </c>
      <c r="H104" s="91">
        <v>1.3824100793454066</v>
      </c>
      <c r="I104" s="91">
        <v>1.2895844475013745</v>
      </c>
      <c r="J104" s="91">
        <v>1.2568373182280175</v>
      </c>
      <c r="K104" s="91">
        <v>0.99997444936994584</v>
      </c>
      <c r="L104" s="91">
        <v>0.91717474997317483</v>
      </c>
      <c r="M104" s="91">
        <v>0.91005464237196065</v>
      </c>
      <c r="N104" s="91">
        <v>0.77286557118211008</v>
      </c>
      <c r="O104" s="91">
        <v>0.65695392836841993</v>
      </c>
      <c r="P104" s="91">
        <v>0.7352264162937453</v>
      </c>
      <c r="Q104" s="91">
        <v>0.81192795410548746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2.611617720417672</v>
      </c>
      <c r="C106" s="157">
        <v>2.1965445543068469</v>
      </c>
      <c r="D106" s="157">
        <v>2.2552507518543363</v>
      </c>
      <c r="E106" s="157">
        <v>2.2936069880925092</v>
      </c>
      <c r="F106" s="157">
        <v>2.1851113307938173</v>
      </c>
      <c r="G106" s="157">
        <v>2.2080330410384899</v>
      </c>
      <c r="H106" s="157">
        <v>2.3040167989090112</v>
      </c>
      <c r="I106" s="157">
        <v>2.1493074125022904</v>
      </c>
      <c r="J106" s="157">
        <v>2.0947288637133625</v>
      </c>
      <c r="K106" s="157">
        <v>1.6666240822832434</v>
      </c>
      <c r="L106" s="157">
        <v>1.5286245832886245</v>
      </c>
      <c r="M106" s="157">
        <v>1.5167577372866015</v>
      </c>
      <c r="N106" s="157">
        <v>1.288109285303517</v>
      </c>
      <c r="O106" s="157">
        <v>1.0949232139473666</v>
      </c>
      <c r="P106" s="157">
        <v>1.2253773604895759</v>
      </c>
      <c r="Q106" s="157">
        <v>1.3532132568424795</v>
      </c>
    </row>
    <row r="107" spans="1:17" x14ac:dyDescent="0.25">
      <c r="A107" s="156" t="s">
        <v>206</v>
      </c>
      <c r="B107" s="204">
        <v>452.96306545830527</v>
      </c>
      <c r="C107" s="204">
        <v>423.8986107000178</v>
      </c>
      <c r="D107" s="204">
        <v>433.44701326652188</v>
      </c>
      <c r="E107" s="204">
        <v>450.24137710596267</v>
      </c>
      <c r="F107" s="204">
        <v>424.13735118537357</v>
      </c>
      <c r="G107" s="204">
        <v>427.71449723505521</v>
      </c>
      <c r="H107" s="204">
        <v>452.9603265854505</v>
      </c>
      <c r="I107" s="204">
        <v>413.70736915302683</v>
      </c>
      <c r="J107" s="204">
        <v>410.06256949201725</v>
      </c>
      <c r="K107" s="204">
        <v>322.64428078238387</v>
      </c>
      <c r="L107" s="204">
        <v>337.33057031635843</v>
      </c>
      <c r="M107" s="204">
        <v>265.55995163765533</v>
      </c>
      <c r="N107" s="204">
        <v>193.58898861367754</v>
      </c>
      <c r="O107" s="204">
        <v>179.74119738011365</v>
      </c>
      <c r="P107" s="204">
        <v>210.12330853282282</v>
      </c>
      <c r="Q107" s="204">
        <v>235.5724015321924</v>
      </c>
    </row>
    <row r="108" spans="1:17" x14ac:dyDescent="0.25">
      <c r="A108" s="152" t="s">
        <v>218</v>
      </c>
      <c r="B108" s="151">
        <v>428.91694019142489</v>
      </c>
      <c r="C108" s="151">
        <v>398.88235418687611</v>
      </c>
      <c r="D108" s="151">
        <v>407.24215055216797</v>
      </c>
      <c r="E108" s="151">
        <v>426.34200740211543</v>
      </c>
      <c r="F108" s="151">
        <v>399.965245885922</v>
      </c>
      <c r="G108" s="151">
        <v>403.03421215606005</v>
      </c>
      <c r="H108" s="151">
        <v>429.14971121457103</v>
      </c>
      <c r="I108" s="151">
        <v>388.91515220805167</v>
      </c>
      <c r="J108" s="151">
        <v>387.90309530147698</v>
      </c>
      <c r="K108" s="151">
        <v>303.95872582325836</v>
      </c>
      <c r="L108" s="151">
        <v>332.28067599388896</v>
      </c>
      <c r="M108" s="151">
        <v>240.35835929406036</v>
      </c>
      <c r="N108" s="151">
        <v>162.86118098553823</v>
      </c>
      <c r="O108" s="151">
        <v>158.05583080569056</v>
      </c>
      <c r="P108" s="151">
        <v>188.47240230645187</v>
      </c>
      <c r="Q108" s="151">
        <v>212.69296843236489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1.0986860364772248</v>
      </c>
      <c r="C110" s="208">
        <v>0</v>
      </c>
      <c r="D110" s="208">
        <v>0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6.6741893609513596</v>
      </c>
      <c r="D111" s="208">
        <v>6.6995631799707169</v>
      </c>
      <c r="E111" s="208">
        <v>0</v>
      </c>
      <c r="F111" s="208">
        <v>0</v>
      </c>
      <c r="G111" s="208">
        <v>7.8364934673393059</v>
      </c>
      <c r="H111" s="208">
        <v>6.6445547291519595</v>
      </c>
      <c r="I111" s="208">
        <v>4.7718449580874935</v>
      </c>
      <c r="J111" s="208">
        <v>0</v>
      </c>
      <c r="K111" s="208">
        <v>1.9448172326610995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44.611481905279724</v>
      </c>
      <c r="C112" s="208">
        <v>22.050562078508626</v>
      </c>
      <c r="D112" s="208">
        <v>65.313481895982235</v>
      </c>
      <c r="E112" s="208">
        <v>0</v>
      </c>
      <c r="F112" s="208">
        <v>0</v>
      </c>
      <c r="G112" s="208">
        <v>76.240407976521595</v>
      </c>
      <c r="H112" s="208">
        <v>56.785815354644072</v>
      </c>
      <c r="I112" s="208">
        <v>26.923976024727462</v>
      </c>
      <c r="J112" s="208">
        <v>0</v>
      </c>
      <c r="K112" s="208">
        <v>51.863142607082018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383.20677224966795</v>
      </c>
      <c r="C113" s="208">
        <v>370.15760274741615</v>
      </c>
      <c r="D113" s="208">
        <v>335.22910547621501</v>
      </c>
      <c r="E113" s="208">
        <v>426.34200740211543</v>
      </c>
      <c r="F113" s="208">
        <v>399.965245885922</v>
      </c>
      <c r="G113" s="208">
        <v>318.95731071219916</v>
      </c>
      <c r="H113" s="208">
        <v>365.71934113077498</v>
      </c>
      <c r="I113" s="208">
        <v>357.21933122523671</v>
      </c>
      <c r="J113" s="208">
        <v>387.90309530147698</v>
      </c>
      <c r="K113" s="208">
        <v>250.15076598351524</v>
      </c>
      <c r="L113" s="208">
        <v>332.28067599388896</v>
      </c>
      <c r="M113" s="208">
        <v>240.35835929406036</v>
      </c>
      <c r="N113" s="208">
        <v>162.86118098553823</v>
      </c>
      <c r="O113" s="208">
        <v>158.05583080569056</v>
      </c>
      <c r="P113" s="208">
        <v>188.47240230645187</v>
      </c>
      <c r="Q113" s="208">
        <v>212.69296843236489</v>
      </c>
    </row>
    <row r="114" spans="1:17" x14ac:dyDescent="0.25">
      <c r="A114" s="152" t="s">
        <v>217</v>
      </c>
      <c r="B114" s="151">
        <v>24.046125266880399</v>
      </c>
      <c r="C114" s="151">
        <v>25.016256513141673</v>
      </c>
      <c r="D114" s="151">
        <v>26.204862714353922</v>
      </c>
      <c r="E114" s="151">
        <v>23.899369703847238</v>
      </c>
      <c r="F114" s="151">
        <v>24.172105299451587</v>
      </c>
      <c r="G114" s="151">
        <v>24.680285078995183</v>
      </c>
      <c r="H114" s="151">
        <v>23.810615370879493</v>
      </c>
      <c r="I114" s="151">
        <v>24.79221694497517</v>
      </c>
      <c r="J114" s="151">
        <v>22.159474190540237</v>
      </c>
      <c r="K114" s="151">
        <v>18.685554959125525</v>
      </c>
      <c r="L114" s="151">
        <v>5.0498943224694939</v>
      </c>
      <c r="M114" s="151">
        <v>25.201592343594989</v>
      </c>
      <c r="N114" s="151">
        <v>30.727807628139331</v>
      </c>
      <c r="O114" s="151">
        <v>21.685366574423075</v>
      </c>
      <c r="P114" s="151">
        <v>21.650906226370942</v>
      </c>
      <c r="Q114" s="151">
        <v>22.879433099827498</v>
      </c>
    </row>
    <row r="115" spans="1:17" x14ac:dyDescent="0.25">
      <c r="A115" s="156" t="s">
        <v>205</v>
      </c>
      <c r="B115" s="204">
        <v>43.683015136534969</v>
      </c>
      <c r="C115" s="204">
        <v>45.445388801502347</v>
      </c>
      <c r="D115" s="204">
        <v>47.604651556007248</v>
      </c>
      <c r="E115" s="204">
        <v>43.416413951928398</v>
      </c>
      <c r="F115" s="204">
        <v>43.911874780599454</v>
      </c>
      <c r="G115" s="204">
        <v>44.835051581664331</v>
      </c>
      <c r="H115" s="204">
        <v>43.255179789358216</v>
      </c>
      <c r="I115" s="204">
        <v>45.038390844917643</v>
      </c>
      <c r="J115" s="204">
        <v>40.255660142313097</v>
      </c>
      <c r="K115" s="204">
        <v>33.944819427447428</v>
      </c>
      <c r="L115" s="204">
        <v>9.1738110684372867</v>
      </c>
      <c r="M115" s="204">
        <v>45.782076221915375</v>
      </c>
      <c r="N115" s="204">
        <v>55.821188271913421</v>
      </c>
      <c r="O115" s="204">
        <v>39.394380000862704</v>
      </c>
      <c r="P115" s="204">
        <v>39.331778151755451</v>
      </c>
      <c r="Q115" s="204">
        <v>41.563562167401351</v>
      </c>
    </row>
    <row r="116" spans="1:17" x14ac:dyDescent="0.25">
      <c r="A116" s="156" t="s">
        <v>204</v>
      </c>
      <c r="B116" s="204">
        <v>65.475283816313663</v>
      </c>
      <c r="C116" s="204">
        <v>62.299713020603797</v>
      </c>
      <c r="D116" s="204">
        <v>63.958155133189294</v>
      </c>
      <c r="E116" s="204">
        <v>65.080939961343418</v>
      </c>
      <c r="F116" s="204">
        <v>61.984523557063682</v>
      </c>
      <c r="G116" s="204">
        <v>62.631497603594859</v>
      </c>
      <c r="H116" s="204">
        <v>65.378827747534615</v>
      </c>
      <c r="I116" s="204">
        <v>60.955949305024234</v>
      </c>
      <c r="J116" s="204">
        <v>59.433556208506786</v>
      </c>
      <c r="K116" s="204">
        <v>47.273551698114836</v>
      </c>
      <c r="L116" s="204">
        <v>43.513068544251446</v>
      </c>
      <c r="M116" s="204">
        <v>42.918298418560553</v>
      </c>
      <c r="N116" s="204">
        <v>36.32975808811932</v>
      </c>
      <c r="O116" s="204">
        <v>30.937582041360105</v>
      </c>
      <c r="P116" s="204">
        <v>34.656948561505097</v>
      </c>
      <c r="Q116" s="204">
        <v>38.285600849262408</v>
      </c>
    </row>
    <row r="117" spans="1:17" x14ac:dyDescent="0.25">
      <c r="A117" s="152" t="s">
        <v>216</v>
      </c>
      <c r="B117" s="151">
        <v>52.706402468711133</v>
      </c>
      <c r="C117" s="151">
        <v>49.015676294010802</v>
      </c>
      <c r="D117" s="151">
        <v>50.042949293741025</v>
      </c>
      <c r="E117" s="151">
        <v>52.389988190779732</v>
      </c>
      <c r="F117" s="151">
        <v>49.148744775042303</v>
      </c>
      <c r="G117" s="151">
        <v>49.525867141262211</v>
      </c>
      <c r="H117" s="151">
        <v>52.735005962952982</v>
      </c>
      <c r="I117" s="151">
        <v>47.790881211894465</v>
      </c>
      <c r="J117" s="151">
        <v>47.666517089984495</v>
      </c>
      <c r="K117" s="151">
        <v>37.351219865476359</v>
      </c>
      <c r="L117" s="151">
        <v>40.831493001169775</v>
      </c>
      <c r="M117" s="151">
        <v>29.535845369077595</v>
      </c>
      <c r="N117" s="151">
        <v>20.012795362483093</v>
      </c>
      <c r="O117" s="151">
        <v>19.422301733415622</v>
      </c>
      <c r="P117" s="151">
        <v>23.159967255607352</v>
      </c>
      <c r="Q117" s="151">
        <v>26.136251908022018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52.706402468711133</v>
      </c>
      <c r="C122" s="208">
        <v>49.015676294010802</v>
      </c>
      <c r="D122" s="208">
        <v>50.042949293741025</v>
      </c>
      <c r="E122" s="208">
        <v>52.389988190779732</v>
      </c>
      <c r="F122" s="208">
        <v>49.148744775042303</v>
      </c>
      <c r="G122" s="208">
        <v>49.525867141262211</v>
      </c>
      <c r="H122" s="208">
        <v>52.735005962952982</v>
      </c>
      <c r="I122" s="208">
        <v>47.790881211894465</v>
      </c>
      <c r="J122" s="208">
        <v>47.666517089984495</v>
      </c>
      <c r="K122" s="208">
        <v>37.351219865476359</v>
      </c>
      <c r="L122" s="208">
        <v>40.831493001169775</v>
      </c>
      <c r="M122" s="208">
        <v>29.535845369077595</v>
      </c>
      <c r="N122" s="208">
        <v>20.012795362483093</v>
      </c>
      <c r="O122" s="208">
        <v>19.422301733415622</v>
      </c>
      <c r="P122" s="208">
        <v>23.159967255607352</v>
      </c>
      <c r="Q122" s="208">
        <v>26.136251908022018</v>
      </c>
    </row>
    <row r="123" spans="1:17" x14ac:dyDescent="0.25">
      <c r="A123" s="152" t="s">
        <v>215</v>
      </c>
      <c r="B123" s="261">
        <v>12.768881347602528</v>
      </c>
      <c r="C123" s="261">
        <v>13.284036726592994</v>
      </c>
      <c r="D123" s="261">
        <v>13.915205839448273</v>
      </c>
      <c r="E123" s="261">
        <v>12.690951770563686</v>
      </c>
      <c r="F123" s="261">
        <v>12.835778782021379</v>
      </c>
      <c r="G123" s="261">
        <v>13.10563046233265</v>
      </c>
      <c r="H123" s="261">
        <v>12.643821784581633</v>
      </c>
      <c r="I123" s="261">
        <v>13.165068093129772</v>
      </c>
      <c r="J123" s="261">
        <v>11.767039118522289</v>
      </c>
      <c r="K123" s="261">
        <v>9.9223318326384788</v>
      </c>
      <c r="L123" s="261">
        <v>2.6815755430816681</v>
      </c>
      <c r="M123" s="261">
        <v>13.382453049482956</v>
      </c>
      <c r="N123" s="261">
        <v>16.31696272563623</v>
      </c>
      <c r="O123" s="261">
        <v>11.515280307944483</v>
      </c>
      <c r="P123" s="261">
        <v>11.496981305897746</v>
      </c>
      <c r="Q123" s="261">
        <v>12.149348941240394</v>
      </c>
    </row>
    <row r="124" spans="1:17" x14ac:dyDescent="0.25">
      <c r="A124" s="243" t="s">
        <v>203</v>
      </c>
      <c r="B124" s="242">
        <v>38.97869042952351</v>
      </c>
      <c r="C124" s="242">
        <v>40.551270007494402</v>
      </c>
      <c r="D124" s="242">
        <v>42.477996773052624</v>
      </c>
      <c r="E124" s="242">
        <v>38.740800141720726</v>
      </c>
      <c r="F124" s="242">
        <v>39.18290365038105</v>
      </c>
      <c r="G124" s="242">
        <v>40.006661411331251</v>
      </c>
      <c r="H124" s="242">
        <v>38.596929658196565</v>
      </c>
      <c r="I124" s="242">
        <v>40.188102600080363</v>
      </c>
      <c r="J124" s="242">
        <v>35.920435203910152</v>
      </c>
      <c r="K124" s="242">
        <v>30.289223489106938</v>
      </c>
      <c r="L124" s="242">
        <v>8.1858621841440407</v>
      </c>
      <c r="M124" s="242">
        <v>40.851698782632184</v>
      </c>
      <c r="N124" s="242">
        <v>49.809675688784282</v>
      </c>
      <c r="O124" s="242">
        <v>35.151908308462104</v>
      </c>
      <c r="P124" s="242">
        <v>35.096048196951017</v>
      </c>
      <c r="Q124" s="242">
        <v>37.087486241681205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0.99999999999999978</v>
      </c>
      <c r="C129" s="77">
        <f t="shared" si="0"/>
        <v>1</v>
      </c>
      <c r="D129" s="77">
        <f t="shared" si="0"/>
        <v>1</v>
      </c>
      <c r="E129" s="77">
        <f t="shared" si="0"/>
        <v>1</v>
      </c>
      <c r="F129" s="77">
        <f t="shared" si="0"/>
        <v>1</v>
      </c>
      <c r="G129" s="77">
        <f t="shared" si="0"/>
        <v>1</v>
      </c>
      <c r="H129" s="77">
        <f t="shared" si="0"/>
        <v>1</v>
      </c>
      <c r="I129" s="77">
        <f t="shared" si="0"/>
        <v>1</v>
      </c>
      <c r="J129" s="77">
        <f t="shared" si="0"/>
        <v>1.0000000000000002</v>
      </c>
      <c r="K129" s="77">
        <f t="shared" si="0"/>
        <v>1</v>
      </c>
      <c r="L129" s="77">
        <f t="shared" si="0"/>
        <v>1</v>
      </c>
      <c r="M129" s="77">
        <f t="shared" si="0"/>
        <v>1</v>
      </c>
      <c r="N129" s="77">
        <f t="shared" si="0"/>
        <v>1</v>
      </c>
      <c r="O129" s="77">
        <f t="shared" si="0"/>
        <v>1</v>
      </c>
      <c r="P129" s="77">
        <f t="shared" si="0"/>
        <v>1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5.1295054186686617E-3</v>
      </c>
      <c r="C130" s="240">
        <f t="shared" si="1"/>
        <v>5.1295054186686635E-3</v>
      </c>
      <c r="D130" s="240">
        <f t="shared" si="1"/>
        <v>5.1295054186686635E-3</v>
      </c>
      <c r="E130" s="240">
        <f t="shared" si="1"/>
        <v>5.1295054186686635E-3</v>
      </c>
      <c r="F130" s="240">
        <f t="shared" si="1"/>
        <v>5.1295054186686635E-3</v>
      </c>
      <c r="G130" s="240">
        <f t="shared" si="1"/>
        <v>5.1295054186686635E-3</v>
      </c>
      <c r="H130" s="240">
        <f t="shared" si="1"/>
        <v>5.1295054186686635E-3</v>
      </c>
      <c r="I130" s="240">
        <f t="shared" si="1"/>
        <v>5.1295054186686643E-3</v>
      </c>
      <c r="J130" s="240">
        <f t="shared" si="1"/>
        <v>5.1295054186686643E-3</v>
      </c>
      <c r="K130" s="240">
        <f t="shared" si="1"/>
        <v>5.1295054186686635E-3</v>
      </c>
      <c r="L130" s="240">
        <f t="shared" si="1"/>
        <v>5.1295054186686626E-3</v>
      </c>
      <c r="M130" s="240">
        <f t="shared" si="1"/>
        <v>5.1295054186686635E-3</v>
      </c>
      <c r="N130" s="240">
        <f t="shared" si="1"/>
        <v>5.1295054186686643E-3</v>
      </c>
      <c r="O130" s="240">
        <f t="shared" si="1"/>
        <v>5.1295054186686643E-3</v>
      </c>
      <c r="P130" s="240">
        <f t="shared" si="1"/>
        <v>5.1295054186686635E-3</v>
      </c>
      <c r="Q130" s="240">
        <f t="shared" si="1"/>
        <v>5.1295054186686635E-3</v>
      </c>
    </row>
    <row r="131" spans="1:17" x14ac:dyDescent="0.25">
      <c r="A131" s="76" t="s">
        <v>82</v>
      </c>
      <c r="B131" s="239">
        <f t="shared" ref="B131:Q131" si="2">IF(B$7=0,0,B$7/B$5)</f>
        <v>2.0518021674674654E-3</v>
      </c>
      <c r="C131" s="239">
        <f t="shared" si="2"/>
        <v>2.0518021674674658E-3</v>
      </c>
      <c r="D131" s="239">
        <f t="shared" si="2"/>
        <v>2.0518021674674658E-3</v>
      </c>
      <c r="E131" s="239">
        <f t="shared" si="2"/>
        <v>2.0518021674674658E-3</v>
      </c>
      <c r="F131" s="239">
        <f t="shared" si="2"/>
        <v>2.0518021674674658E-3</v>
      </c>
      <c r="G131" s="239">
        <f t="shared" si="2"/>
        <v>2.0518021674674658E-3</v>
      </c>
      <c r="H131" s="239">
        <f t="shared" si="2"/>
        <v>2.0518021674674658E-3</v>
      </c>
      <c r="I131" s="239">
        <f t="shared" si="2"/>
        <v>2.0518021674674662E-3</v>
      </c>
      <c r="J131" s="239">
        <f t="shared" si="2"/>
        <v>2.0518021674674658E-3</v>
      </c>
      <c r="K131" s="239">
        <f t="shared" si="2"/>
        <v>2.0518021674674658E-3</v>
      </c>
      <c r="L131" s="239">
        <f t="shared" si="2"/>
        <v>2.0518021674674658E-3</v>
      </c>
      <c r="M131" s="239">
        <f t="shared" si="2"/>
        <v>2.0518021674674658E-3</v>
      </c>
      <c r="N131" s="239">
        <f t="shared" si="2"/>
        <v>2.0518021674674662E-3</v>
      </c>
      <c r="O131" s="239">
        <f t="shared" si="2"/>
        <v>2.0518021674674662E-3</v>
      </c>
      <c r="P131" s="239">
        <f t="shared" si="2"/>
        <v>2.0518021674674658E-3</v>
      </c>
      <c r="Q131" s="239">
        <f t="shared" si="2"/>
        <v>2.0518021674674658E-3</v>
      </c>
    </row>
    <row r="132" spans="1:17" x14ac:dyDescent="0.25">
      <c r="A132" s="76" t="s">
        <v>81</v>
      </c>
      <c r="B132" s="239">
        <f t="shared" ref="B132:Q132" si="3">IF(B$8=0,0,B$8/B$5)</f>
        <v>8.720159211736727E-3</v>
      </c>
      <c r="C132" s="239">
        <f t="shared" si="3"/>
        <v>8.7201592117367287E-3</v>
      </c>
      <c r="D132" s="239">
        <f t="shared" si="3"/>
        <v>8.7201592117367287E-3</v>
      </c>
      <c r="E132" s="239">
        <f t="shared" si="3"/>
        <v>8.7201592117367287E-3</v>
      </c>
      <c r="F132" s="239">
        <f t="shared" si="3"/>
        <v>8.7201592117367287E-3</v>
      </c>
      <c r="G132" s="239">
        <f t="shared" si="3"/>
        <v>8.7201592117367287E-3</v>
      </c>
      <c r="H132" s="239">
        <f t="shared" si="3"/>
        <v>8.7201592117367287E-3</v>
      </c>
      <c r="I132" s="239">
        <f t="shared" si="3"/>
        <v>8.7201592117367305E-3</v>
      </c>
      <c r="J132" s="239">
        <f t="shared" si="3"/>
        <v>8.7201592117367305E-3</v>
      </c>
      <c r="K132" s="239">
        <f t="shared" si="3"/>
        <v>8.7201592117367287E-3</v>
      </c>
      <c r="L132" s="239">
        <f t="shared" si="3"/>
        <v>8.7201592117367287E-3</v>
      </c>
      <c r="M132" s="239">
        <f t="shared" si="3"/>
        <v>8.7201592117367287E-3</v>
      </c>
      <c r="N132" s="239">
        <f t="shared" si="3"/>
        <v>8.7201592117367305E-3</v>
      </c>
      <c r="O132" s="239">
        <f t="shared" si="3"/>
        <v>8.7201592117367305E-3</v>
      </c>
      <c r="P132" s="239">
        <f t="shared" si="3"/>
        <v>8.7201592117367305E-3</v>
      </c>
      <c r="Q132" s="239">
        <f t="shared" si="3"/>
        <v>8.7201592117367287E-3</v>
      </c>
    </row>
    <row r="133" spans="1:17" x14ac:dyDescent="0.25">
      <c r="A133" s="76" t="s">
        <v>80</v>
      </c>
      <c r="B133" s="239">
        <f t="shared" ref="B133:Q133" si="4">IF(B$9=0,0,B$9/B$5)</f>
        <v>1.0259010837337327E-3</v>
      </c>
      <c r="C133" s="239">
        <f t="shared" si="4"/>
        <v>1.0259010837337329E-3</v>
      </c>
      <c r="D133" s="239">
        <f t="shared" si="4"/>
        <v>1.0259010837337329E-3</v>
      </c>
      <c r="E133" s="239">
        <f t="shared" si="4"/>
        <v>1.0259010837337329E-3</v>
      </c>
      <c r="F133" s="239">
        <f t="shared" si="4"/>
        <v>1.0259010837337329E-3</v>
      </c>
      <c r="G133" s="239">
        <f t="shared" si="4"/>
        <v>1.0259010837337329E-3</v>
      </c>
      <c r="H133" s="239">
        <f t="shared" si="4"/>
        <v>1.0259010837337329E-3</v>
      </c>
      <c r="I133" s="239">
        <f t="shared" si="4"/>
        <v>1.0259010837337331E-3</v>
      </c>
      <c r="J133" s="239">
        <f t="shared" si="4"/>
        <v>1.0259010837337329E-3</v>
      </c>
      <c r="K133" s="239">
        <f t="shared" si="4"/>
        <v>1.0259010837337329E-3</v>
      </c>
      <c r="L133" s="239">
        <f t="shared" si="4"/>
        <v>1.0259010837337329E-3</v>
      </c>
      <c r="M133" s="239">
        <f t="shared" si="4"/>
        <v>1.0259010837337329E-3</v>
      </c>
      <c r="N133" s="239">
        <f t="shared" si="4"/>
        <v>1.0259010837337331E-3</v>
      </c>
      <c r="O133" s="239">
        <f t="shared" si="4"/>
        <v>1.0259010837337331E-3</v>
      </c>
      <c r="P133" s="239">
        <f t="shared" si="4"/>
        <v>1.0259010837337329E-3</v>
      </c>
      <c r="Q133" s="239">
        <f t="shared" si="4"/>
        <v>1.0259010837337329E-3</v>
      </c>
    </row>
    <row r="134" spans="1:17" x14ac:dyDescent="0.25">
      <c r="A134" s="129" t="s">
        <v>79</v>
      </c>
      <c r="B134" s="238">
        <f t="shared" ref="B134:Q134" si="5">IF(B$10=0,0,B$10/B$5)</f>
        <v>3.0777032512011981E-3</v>
      </c>
      <c r="C134" s="238">
        <f t="shared" si="5"/>
        <v>3.0777032512011985E-3</v>
      </c>
      <c r="D134" s="238">
        <f t="shared" si="5"/>
        <v>3.0777032512011985E-3</v>
      </c>
      <c r="E134" s="238">
        <f t="shared" si="5"/>
        <v>3.0777032512011985E-3</v>
      </c>
      <c r="F134" s="238">
        <f t="shared" si="5"/>
        <v>3.0777032512011985E-3</v>
      </c>
      <c r="G134" s="238">
        <f t="shared" si="5"/>
        <v>3.0777032512011985E-3</v>
      </c>
      <c r="H134" s="238">
        <f t="shared" si="5"/>
        <v>3.0777032512011989E-3</v>
      </c>
      <c r="I134" s="238">
        <f t="shared" si="5"/>
        <v>3.0777032512011989E-3</v>
      </c>
      <c r="J134" s="238">
        <f t="shared" si="5"/>
        <v>3.0777032512011985E-3</v>
      </c>
      <c r="K134" s="238">
        <f t="shared" si="5"/>
        <v>3.0777032512011985E-3</v>
      </c>
      <c r="L134" s="238">
        <f t="shared" si="5"/>
        <v>3.0777032512011985E-3</v>
      </c>
      <c r="M134" s="238">
        <f t="shared" si="5"/>
        <v>3.0777032512011989E-3</v>
      </c>
      <c r="N134" s="238">
        <f t="shared" si="5"/>
        <v>3.0777032512011989E-3</v>
      </c>
      <c r="O134" s="238">
        <f t="shared" si="5"/>
        <v>3.0777032512011994E-3</v>
      </c>
      <c r="P134" s="238">
        <f t="shared" si="5"/>
        <v>3.0777032512011989E-3</v>
      </c>
      <c r="Q134" s="238">
        <f t="shared" si="5"/>
        <v>3.0777032512011989E-3</v>
      </c>
    </row>
    <row r="135" spans="1:17" x14ac:dyDescent="0.25">
      <c r="A135" s="127" t="s">
        <v>214</v>
      </c>
      <c r="B135" s="236">
        <f t="shared" ref="B135:Q135" si="6">IF(B$15=0,0,B$15/B$5)</f>
        <v>2.9769566677984277E-2</v>
      </c>
      <c r="C135" s="236">
        <f t="shared" si="6"/>
        <v>2.9769566677984281E-2</v>
      </c>
      <c r="D135" s="236">
        <f t="shared" si="6"/>
        <v>2.9769566677984281E-2</v>
      </c>
      <c r="E135" s="236">
        <f t="shared" si="6"/>
        <v>2.9769566677984281E-2</v>
      </c>
      <c r="F135" s="236">
        <f t="shared" si="6"/>
        <v>2.9769566677984281E-2</v>
      </c>
      <c r="G135" s="236">
        <f t="shared" si="6"/>
        <v>2.9769566677984277E-2</v>
      </c>
      <c r="H135" s="236">
        <f t="shared" si="6"/>
        <v>2.9769566677984277E-2</v>
      </c>
      <c r="I135" s="236">
        <f t="shared" si="6"/>
        <v>2.9769566677984284E-2</v>
      </c>
      <c r="J135" s="236">
        <f t="shared" si="6"/>
        <v>2.9769566677984288E-2</v>
      </c>
      <c r="K135" s="236">
        <f t="shared" si="6"/>
        <v>2.9769566677984284E-2</v>
      </c>
      <c r="L135" s="236">
        <f t="shared" si="6"/>
        <v>2.9769566677984281E-2</v>
      </c>
      <c r="M135" s="236">
        <f t="shared" si="6"/>
        <v>2.9769566677984281E-2</v>
      </c>
      <c r="N135" s="236">
        <f t="shared" si="6"/>
        <v>2.9769566677984288E-2</v>
      </c>
      <c r="O135" s="236">
        <f t="shared" si="6"/>
        <v>2.9769566677984284E-2</v>
      </c>
      <c r="P135" s="236">
        <f t="shared" si="6"/>
        <v>2.9769566677984284E-2</v>
      </c>
      <c r="Q135" s="236">
        <f t="shared" si="6"/>
        <v>2.9769566677984277E-2</v>
      </c>
    </row>
    <row r="136" spans="1:17" x14ac:dyDescent="0.25">
      <c r="A136" s="127" t="s">
        <v>213</v>
      </c>
      <c r="B136" s="237">
        <f t="shared" ref="B136:Q136" si="7">IF(B$16=0,0,B$16/B$5)</f>
        <v>0.33658816518172541</v>
      </c>
      <c r="C136" s="237">
        <f t="shared" si="7"/>
        <v>0.33658816518172546</v>
      </c>
      <c r="D136" s="237">
        <f t="shared" si="7"/>
        <v>0.33658816518172552</v>
      </c>
      <c r="E136" s="237">
        <f t="shared" si="7"/>
        <v>0.33658816518172552</v>
      </c>
      <c r="F136" s="237">
        <f t="shared" si="7"/>
        <v>0.33658816518172552</v>
      </c>
      <c r="G136" s="237">
        <f t="shared" si="7"/>
        <v>0.33658816518172546</v>
      </c>
      <c r="H136" s="237">
        <f t="shared" si="7"/>
        <v>0.33658816518172552</v>
      </c>
      <c r="I136" s="237">
        <f t="shared" si="7"/>
        <v>0.33658816518172546</v>
      </c>
      <c r="J136" s="237">
        <f t="shared" si="7"/>
        <v>0.33658816518172552</v>
      </c>
      <c r="K136" s="237">
        <f t="shared" si="7"/>
        <v>0.33658816518172552</v>
      </c>
      <c r="L136" s="237">
        <f t="shared" si="7"/>
        <v>0.33658816518172552</v>
      </c>
      <c r="M136" s="237">
        <f t="shared" si="7"/>
        <v>0.33658816518172552</v>
      </c>
      <c r="N136" s="237">
        <f t="shared" si="7"/>
        <v>0.33658816518172552</v>
      </c>
      <c r="O136" s="237">
        <f t="shared" si="7"/>
        <v>0.33658816518172546</v>
      </c>
      <c r="P136" s="237">
        <f t="shared" si="7"/>
        <v>0.33658816518172546</v>
      </c>
      <c r="Q136" s="237">
        <f t="shared" si="7"/>
        <v>0.33658816518172546</v>
      </c>
    </row>
    <row r="137" spans="1:17" x14ac:dyDescent="0.25">
      <c r="A137" s="142" t="s">
        <v>227</v>
      </c>
      <c r="B137" s="235">
        <f t="shared" ref="B137:Q137" si="8">IF(B$17=0,0,B$17/B$5)</f>
        <v>0.31546137592638168</v>
      </c>
      <c r="C137" s="235">
        <f t="shared" si="8"/>
        <v>0.31546137592638179</v>
      </c>
      <c r="D137" s="235">
        <f t="shared" si="8"/>
        <v>0.31546137592638179</v>
      </c>
      <c r="E137" s="235">
        <f t="shared" si="8"/>
        <v>0.31546137592638179</v>
      </c>
      <c r="F137" s="235">
        <f t="shared" si="8"/>
        <v>0.31546137592638179</v>
      </c>
      <c r="G137" s="235">
        <f t="shared" si="8"/>
        <v>0.31546137592638179</v>
      </c>
      <c r="H137" s="235">
        <f t="shared" si="8"/>
        <v>0.31546137592638179</v>
      </c>
      <c r="I137" s="235">
        <f t="shared" si="8"/>
        <v>0.31546137592638185</v>
      </c>
      <c r="J137" s="235">
        <f t="shared" si="8"/>
        <v>0.31546137592638185</v>
      </c>
      <c r="K137" s="235">
        <f t="shared" si="8"/>
        <v>0.31546137592638179</v>
      </c>
      <c r="L137" s="235">
        <f t="shared" si="8"/>
        <v>0.31546137592638179</v>
      </c>
      <c r="M137" s="235">
        <f t="shared" si="8"/>
        <v>0.31546137592638179</v>
      </c>
      <c r="N137" s="235">
        <f t="shared" si="8"/>
        <v>0.31546137592638185</v>
      </c>
      <c r="O137" s="235">
        <f t="shared" si="8"/>
        <v>0.31546137592638179</v>
      </c>
      <c r="P137" s="235">
        <f t="shared" si="8"/>
        <v>0.31546137592638179</v>
      </c>
      <c r="Q137" s="235">
        <f t="shared" si="8"/>
        <v>0.31546137592638179</v>
      </c>
    </row>
    <row r="138" spans="1:17" x14ac:dyDescent="0.25">
      <c r="A138" s="142" t="s">
        <v>226</v>
      </c>
      <c r="B138" s="235">
        <f t="shared" ref="B138:Q138" si="9">IF(B$25=0,0,B$25/B$5)</f>
        <v>2.1126789255343677E-2</v>
      </c>
      <c r="C138" s="235">
        <f t="shared" si="9"/>
        <v>2.1126789255343684E-2</v>
      </c>
      <c r="D138" s="235">
        <f t="shared" si="9"/>
        <v>2.1126789255343684E-2</v>
      </c>
      <c r="E138" s="235">
        <f t="shared" si="9"/>
        <v>2.1126789255343684E-2</v>
      </c>
      <c r="F138" s="235">
        <f t="shared" si="9"/>
        <v>2.1126789255343684E-2</v>
      </c>
      <c r="G138" s="235">
        <f t="shared" si="9"/>
        <v>2.1126789255343684E-2</v>
      </c>
      <c r="H138" s="235">
        <f t="shared" si="9"/>
        <v>2.1126789255343684E-2</v>
      </c>
      <c r="I138" s="235">
        <f t="shared" si="9"/>
        <v>2.1126789255343684E-2</v>
      </c>
      <c r="J138" s="235">
        <f t="shared" si="9"/>
        <v>2.1126789255343684E-2</v>
      </c>
      <c r="K138" s="235">
        <f t="shared" si="9"/>
        <v>2.1126789255343684E-2</v>
      </c>
      <c r="L138" s="235">
        <f t="shared" si="9"/>
        <v>2.1126789255343684E-2</v>
      </c>
      <c r="M138" s="235">
        <f t="shared" si="9"/>
        <v>2.1126789255343687E-2</v>
      </c>
      <c r="N138" s="235">
        <f t="shared" si="9"/>
        <v>2.1126789255343687E-2</v>
      </c>
      <c r="O138" s="235">
        <f t="shared" si="9"/>
        <v>2.1126789255343687E-2</v>
      </c>
      <c r="P138" s="235">
        <f t="shared" si="9"/>
        <v>2.1126789255343687E-2</v>
      </c>
      <c r="Q138" s="235">
        <f t="shared" si="9"/>
        <v>2.1126789255343684E-2</v>
      </c>
    </row>
    <row r="139" spans="1:17" x14ac:dyDescent="0.25">
      <c r="A139" s="127" t="s">
        <v>212</v>
      </c>
      <c r="B139" s="237">
        <f t="shared" ref="B139:Q139" si="10">IF(B$36=0,0,B$36/B$5)</f>
        <v>0.58578824753452929</v>
      </c>
      <c r="C139" s="237">
        <f t="shared" si="10"/>
        <v>0.5857882475345294</v>
      </c>
      <c r="D139" s="237">
        <f t="shared" si="10"/>
        <v>0.5857882475345294</v>
      </c>
      <c r="E139" s="237">
        <f t="shared" si="10"/>
        <v>0.5857882475345294</v>
      </c>
      <c r="F139" s="237">
        <f t="shared" si="10"/>
        <v>0.5857882475345294</v>
      </c>
      <c r="G139" s="237">
        <f t="shared" si="10"/>
        <v>0.5857882475345294</v>
      </c>
      <c r="H139" s="237">
        <f t="shared" si="10"/>
        <v>0.5857882475345294</v>
      </c>
      <c r="I139" s="237">
        <f t="shared" si="10"/>
        <v>0.5857882475345294</v>
      </c>
      <c r="J139" s="237">
        <f t="shared" si="10"/>
        <v>0.58578824753452952</v>
      </c>
      <c r="K139" s="237">
        <f t="shared" si="10"/>
        <v>0.5857882475345294</v>
      </c>
      <c r="L139" s="237">
        <f t="shared" si="10"/>
        <v>0.5857882475345294</v>
      </c>
      <c r="M139" s="237">
        <f t="shared" si="10"/>
        <v>0.5857882475345294</v>
      </c>
      <c r="N139" s="237">
        <f t="shared" si="10"/>
        <v>0.5857882475345294</v>
      </c>
      <c r="O139" s="237">
        <f t="shared" si="10"/>
        <v>0.58578824753452952</v>
      </c>
      <c r="P139" s="237">
        <f t="shared" si="10"/>
        <v>0.5857882475345294</v>
      </c>
      <c r="Q139" s="237">
        <f t="shared" si="10"/>
        <v>0.5857882475345294</v>
      </c>
    </row>
    <row r="140" spans="1:17" x14ac:dyDescent="0.25">
      <c r="A140" s="72" t="s">
        <v>211</v>
      </c>
      <c r="B140" s="234">
        <f t="shared" ref="B140:Q140" si="11">IF(B$44=0,0,B$44/B$5)</f>
        <v>2.7848949472953036E-2</v>
      </c>
      <c r="C140" s="234">
        <f t="shared" si="11"/>
        <v>2.7848949472953039E-2</v>
      </c>
      <c r="D140" s="234">
        <f t="shared" si="11"/>
        <v>2.7848949472953039E-2</v>
      </c>
      <c r="E140" s="234">
        <f t="shared" si="11"/>
        <v>2.7848949472953039E-2</v>
      </c>
      <c r="F140" s="234">
        <f t="shared" si="11"/>
        <v>2.7848949472953039E-2</v>
      </c>
      <c r="G140" s="234">
        <f t="shared" si="11"/>
        <v>2.7848949472953039E-2</v>
      </c>
      <c r="H140" s="234">
        <f t="shared" si="11"/>
        <v>2.7848949472953039E-2</v>
      </c>
      <c r="I140" s="234">
        <f t="shared" si="11"/>
        <v>2.7848949472953043E-2</v>
      </c>
      <c r="J140" s="234">
        <f t="shared" si="11"/>
        <v>2.7848949472953043E-2</v>
      </c>
      <c r="K140" s="234">
        <f t="shared" si="11"/>
        <v>2.7848949472953039E-2</v>
      </c>
      <c r="L140" s="234">
        <f t="shared" si="11"/>
        <v>2.7848949472953039E-2</v>
      </c>
      <c r="M140" s="234">
        <f t="shared" si="11"/>
        <v>2.7848949472953039E-2</v>
      </c>
      <c r="N140" s="234">
        <f t="shared" si="11"/>
        <v>2.7848949472953043E-2</v>
      </c>
      <c r="O140" s="234">
        <f t="shared" si="11"/>
        <v>2.7848949472953043E-2</v>
      </c>
      <c r="P140" s="234">
        <f t="shared" si="11"/>
        <v>2.7848949472953043E-2</v>
      </c>
      <c r="Q140" s="234">
        <f t="shared" si="11"/>
        <v>2.7848949472953039E-2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1</v>
      </c>
      <c r="C143" s="77">
        <f t="shared" si="12"/>
        <v>0.99999999999999989</v>
      </c>
      <c r="D143" s="77">
        <f t="shared" si="12"/>
        <v>1</v>
      </c>
      <c r="E143" s="77">
        <f t="shared" si="12"/>
        <v>1</v>
      </c>
      <c r="F143" s="77">
        <f t="shared" si="12"/>
        <v>1</v>
      </c>
      <c r="G143" s="77">
        <f t="shared" si="12"/>
        <v>1.0000000000000002</v>
      </c>
      <c r="H143" s="77">
        <f t="shared" si="12"/>
        <v>1.0000000000000002</v>
      </c>
      <c r="I143" s="77">
        <f t="shared" si="12"/>
        <v>0.99999999999999989</v>
      </c>
      <c r="J143" s="77">
        <f t="shared" si="12"/>
        <v>1</v>
      </c>
      <c r="K143" s="77">
        <f t="shared" si="12"/>
        <v>1</v>
      </c>
      <c r="L143" s="77">
        <f t="shared" si="12"/>
        <v>0.99999999999999989</v>
      </c>
      <c r="M143" s="77">
        <f t="shared" si="12"/>
        <v>1</v>
      </c>
      <c r="N143" s="77">
        <f t="shared" si="12"/>
        <v>1</v>
      </c>
      <c r="O143" s="77">
        <f t="shared" si="12"/>
        <v>1</v>
      </c>
      <c r="P143" s="77">
        <f t="shared" si="12"/>
        <v>1</v>
      </c>
      <c r="Q143" s="77">
        <f t="shared" si="12"/>
        <v>0.99999999999999989</v>
      </c>
    </row>
    <row r="144" spans="1:17" x14ac:dyDescent="0.25">
      <c r="A144" s="132" t="s">
        <v>83</v>
      </c>
      <c r="B144" s="240">
        <f t="shared" ref="B144:Q144" si="13">IF(B$48=0,0,B$48/B$47)</f>
        <v>6.0940933825543806E-3</v>
      </c>
      <c r="C144" s="240">
        <f t="shared" si="13"/>
        <v>6.0940933825543815E-3</v>
      </c>
      <c r="D144" s="240">
        <f t="shared" si="13"/>
        <v>6.0940933825543815E-3</v>
      </c>
      <c r="E144" s="240">
        <f t="shared" si="13"/>
        <v>6.0940933825543806E-3</v>
      </c>
      <c r="F144" s="240">
        <f t="shared" si="13"/>
        <v>6.0940933825543806E-3</v>
      </c>
      <c r="G144" s="240">
        <f t="shared" si="13"/>
        <v>6.0940933825543823E-3</v>
      </c>
      <c r="H144" s="240">
        <f t="shared" si="13"/>
        <v>6.0940933825543806E-3</v>
      </c>
      <c r="I144" s="240">
        <f t="shared" si="13"/>
        <v>6.0940933825543797E-3</v>
      </c>
      <c r="J144" s="240">
        <f t="shared" si="13"/>
        <v>6.0940933825543806E-3</v>
      </c>
      <c r="K144" s="240">
        <f t="shared" si="13"/>
        <v>6.0940933825543806E-3</v>
      </c>
      <c r="L144" s="240">
        <f t="shared" si="13"/>
        <v>6.0940933825543806E-3</v>
      </c>
      <c r="M144" s="240">
        <f t="shared" si="13"/>
        <v>6.0940933825543806E-3</v>
      </c>
      <c r="N144" s="240">
        <f t="shared" si="13"/>
        <v>6.0940933825543806E-3</v>
      </c>
      <c r="O144" s="240">
        <f t="shared" si="13"/>
        <v>6.0940933825543823E-3</v>
      </c>
      <c r="P144" s="240">
        <f t="shared" si="13"/>
        <v>6.0940933825543815E-3</v>
      </c>
      <c r="Q144" s="240">
        <f t="shared" si="13"/>
        <v>6.0940933825543789E-3</v>
      </c>
    </row>
    <row r="145" spans="1:17" x14ac:dyDescent="0.25">
      <c r="A145" s="76" t="s">
        <v>82</v>
      </c>
      <c r="B145" s="239">
        <f t="shared" ref="B145:Q145" si="14">IF(B$49=0,0,B$49/B$47)</f>
        <v>6.2626774290763043E-3</v>
      </c>
      <c r="C145" s="239">
        <f t="shared" si="14"/>
        <v>6.2626774290763052E-3</v>
      </c>
      <c r="D145" s="239">
        <f t="shared" si="14"/>
        <v>6.2626774290763052E-3</v>
      </c>
      <c r="E145" s="239">
        <f t="shared" si="14"/>
        <v>6.2626774290763043E-3</v>
      </c>
      <c r="F145" s="239">
        <f t="shared" si="14"/>
        <v>6.2626774290763043E-3</v>
      </c>
      <c r="G145" s="239">
        <f t="shared" si="14"/>
        <v>6.2626774290763061E-3</v>
      </c>
      <c r="H145" s="239">
        <f t="shared" si="14"/>
        <v>6.2626774290763052E-3</v>
      </c>
      <c r="I145" s="239">
        <f t="shared" si="14"/>
        <v>6.2626774290763043E-3</v>
      </c>
      <c r="J145" s="239">
        <f t="shared" si="14"/>
        <v>6.2626774290763043E-3</v>
      </c>
      <c r="K145" s="239">
        <f t="shared" si="14"/>
        <v>6.2626774290763043E-3</v>
      </c>
      <c r="L145" s="239">
        <f t="shared" si="14"/>
        <v>6.2626774290763043E-3</v>
      </c>
      <c r="M145" s="239">
        <f t="shared" si="14"/>
        <v>6.2626774290763043E-3</v>
      </c>
      <c r="N145" s="239">
        <f t="shared" si="14"/>
        <v>6.2626774290763035E-3</v>
      </c>
      <c r="O145" s="239">
        <f t="shared" si="14"/>
        <v>6.2626774290763052E-3</v>
      </c>
      <c r="P145" s="239">
        <f t="shared" si="14"/>
        <v>6.2626774290763052E-3</v>
      </c>
      <c r="Q145" s="239">
        <f t="shared" si="14"/>
        <v>6.2626774290763035E-3</v>
      </c>
    </row>
    <row r="146" spans="1:17" x14ac:dyDescent="0.25">
      <c r="A146" s="76" t="s">
        <v>81</v>
      </c>
      <c r="B146" s="239">
        <f t="shared" ref="B146:Q146" si="15">IF(B$50=0,0,B$50/B$47)</f>
        <v>8.6800499357332014E-3</v>
      </c>
      <c r="C146" s="239">
        <f t="shared" si="15"/>
        <v>8.6800499357332032E-3</v>
      </c>
      <c r="D146" s="239">
        <f t="shared" si="15"/>
        <v>8.6800499357332032E-3</v>
      </c>
      <c r="E146" s="239">
        <f t="shared" si="15"/>
        <v>8.6800499357332014E-3</v>
      </c>
      <c r="F146" s="239">
        <f t="shared" si="15"/>
        <v>8.6800499357332014E-3</v>
      </c>
      <c r="G146" s="239">
        <f t="shared" si="15"/>
        <v>8.6800499357332049E-3</v>
      </c>
      <c r="H146" s="239">
        <f t="shared" si="15"/>
        <v>8.6800499357332032E-3</v>
      </c>
      <c r="I146" s="239">
        <f t="shared" si="15"/>
        <v>8.6800499357332014E-3</v>
      </c>
      <c r="J146" s="239">
        <f t="shared" si="15"/>
        <v>8.6800499357332014E-3</v>
      </c>
      <c r="K146" s="239">
        <f t="shared" si="15"/>
        <v>8.6800499357332014E-3</v>
      </c>
      <c r="L146" s="239">
        <f t="shared" si="15"/>
        <v>8.6800499357332014E-3</v>
      </c>
      <c r="M146" s="239">
        <f t="shared" si="15"/>
        <v>8.6800499357332014E-3</v>
      </c>
      <c r="N146" s="239">
        <f t="shared" si="15"/>
        <v>8.6800499357332014E-3</v>
      </c>
      <c r="O146" s="239">
        <f t="shared" si="15"/>
        <v>8.6800499357332032E-3</v>
      </c>
      <c r="P146" s="239">
        <f t="shared" si="15"/>
        <v>8.6800499357332032E-3</v>
      </c>
      <c r="Q146" s="239">
        <f t="shared" si="15"/>
        <v>8.6800499357331997E-3</v>
      </c>
    </row>
    <row r="147" spans="1:17" x14ac:dyDescent="0.25">
      <c r="A147" s="76" t="s">
        <v>80</v>
      </c>
      <c r="B147" s="239">
        <f t="shared" ref="B147:Q147" si="16">IF(B$51=0,0,B$51/B$47)</f>
        <v>4.4606859943184156E-3</v>
      </c>
      <c r="C147" s="239">
        <f t="shared" si="16"/>
        <v>4.4606859943184165E-3</v>
      </c>
      <c r="D147" s="239">
        <f t="shared" si="16"/>
        <v>4.4606859943184165E-3</v>
      </c>
      <c r="E147" s="239">
        <f t="shared" si="16"/>
        <v>4.4606859943184156E-3</v>
      </c>
      <c r="F147" s="239">
        <f t="shared" si="16"/>
        <v>4.4606859943184156E-3</v>
      </c>
      <c r="G147" s="239">
        <f t="shared" si="16"/>
        <v>4.4606859943184165E-3</v>
      </c>
      <c r="H147" s="239">
        <f t="shared" si="16"/>
        <v>4.4606859943184165E-3</v>
      </c>
      <c r="I147" s="239">
        <f t="shared" si="16"/>
        <v>4.4606859943184156E-3</v>
      </c>
      <c r="J147" s="239">
        <f t="shared" si="16"/>
        <v>4.4606859943184156E-3</v>
      </c>
      <c r="K147" s="239">
        <f t="shared" si="16"/>
        <v>4.4606859943184156E-3</v>
      </c>
      <c r="L147" s="239">
        <f t="shared" si="16"/>
        <v>4.4606859943184156E-3</v>
      </c>
      <c r="M147" s="239">
        <f t="shared" si="16"/>
        <v>4.4606859943184156E-3</v>
      </c>
      <c r="N147" s="239">
        <f t="shared" si="16"/>
        <v>4.4606859943184156E-3</v>
      </c>
      <c r="O147" s="239">
        <f t="shared" si="16"/>
        <v>4.4606859943184165E-3</v>
      </c>
      <c r="P147" s="239">
        <f t="shared" si="16"/>
        <v>4.4606859943184165E-3</v>
      </c>
      <c r="Q147" s="239">
        <f t="shared" si="16"/>
        <v>4.4606859943184148E-3</v>
      </c>
    </row>
    <row r="148" spans="1:17" x14ac:dyDescent="0.25">
      <c r="A148" s="129" t="s">
        <v>79</v>
      </c>
      <c r="B148" s="238">
        <f t="shared" ref="B148:Q148" si="17">IF(B$52=0,0,B$52/B$47)</f>
        <v>4.6292228905746467E-3</v>
      </c>
      <c r="C148" s="238">
        <f t="shared" si="17"/>
        <v>4.6292228905746476E-3</v>
      </c>
      <c r="D148" s="238">
        <f t="shared" si="17"/>
        <v>4.6292228905746476E-3</v>
      </c>
      <c r="E148" s="238">
        <f t="shared" si="17"/>
        <v>4.6292228905746467E-3</v>
      </c>
      <c r="F148" s="238">
        <f t="shared" si="17"/>
        <v>4.6292228905746467E-3</v>
      </c>
      <c r="G148" s="238">
        <f t="shared" si="17"/>
        <v>4.6292228905746484E-3</v>
      </c>
      <c r="H148" s="238">
        <f t="shared" si="17"/>
        <v>4.6292228905746476E-3</v>
      </c>
      <c r="I148" s="238">
        <f t="shared" si="17"/>
        <v>4.6292228905746467E-3</v>
      </c>
      <c r="J148" s="238">
        <f t="shared" si="17"/>
        <v>4.6292228905746458E-3</v>
      </c>
      <c r="K148" s="238">
        <f t="shared" si="17"/>
        <v>4.6292228905746467E-3</v>
      </c>
      <c r="L148" s="238">
        <f t="shared" si="17"/>
        <v>4.6292228905746467E-3</v>
      </c>
      <c r="M148" s="238">
        <f t="shared" si="17"/>
        <v>4.6292228905746476E-3</v>
      </c>
      <c r="N148" s="238">
        <f t="shared" si="17"/>
        <v>4.6292228905746467E-3</v>
      </c>
      <c r="O148" s="238">
        <f t="shared" si="17"/>
        <v>4.6292228905746476E-3</v>
      </c>
      <c r="P148" s="238">
        <f t="shared" si="17"/>
        <v>4.6292228905746476E-3</v>
      </c>
      <c r="Q148" s="238">
        <f t="shared" si="17"/>
        <v>4.6292228905746467E-3</v>
      </c>
    </row>
    <row r="149" spans="1:17" x14ac:dyDescent="0.25">
      <c r="A149" s="127" t="s">
        <v>210</v>
      </c>
      <c r="B149" s="237">
        <f t="shared" ref="B149:Q149" si="18">IF(B$57=0,0,B$57/B$47)</f>
        <v>2.3970833050394845E-2</v>
      </c>
      <c r="C149" s="237">
        <f t="shared" si="18"/>
        <v>2.6230369617009756E-2</v>
      </c>
      <c r="D149" s="237">
        <f t="shared" si="18"/>
        <v>2.6768541325321308E-2</v>
      </c>
      <c r="E149" s="237">
        <f t="shared" si="18"/>
        <v>2.3968877348788751E-2</v>
      </c>
      <c r="F149" s="237">
        <f t="shared" si="18"/>
        <v>2.5467773311185472E-2</v>
      </c>
      <c r="G149" s="237">
        <f t="shared" si="18"/>
        <v>2.5736918390165838E-2</v>
      </c>
      <c r="H149" s="237">
        <f t="shared" si="18"/>
        <v>2.3769083444029997E-2</v>
      </c>
      <c r="I149" s="237">
        <f t="shared" si="18"/>
        <v>2.6571291889947234E-2</v>
      </c>
      <c r="J149" s="237">
        <f t="shared" si="18"/>
        <v>2.4339265865790025E-2</v>
      </c>
      <c r="K149" s="237">
        <f t="shared" si="18"/>
        <v>2.5816558773216969E-2</v>
      </c>
      <c r="L149" s="237">
        <f t="shared" si="18"/>
        <v>7.3588722747682973E-3</v>
      </c>
      <c r="M149" s="237">
        <f t="shared" si="18"/>
        <v>3.8429247878174456E-2</v>
      </c>
      <c r="N149" s="237">
        <f t="shared" si="18"/>
        <v>5.5326557301310933E-2</v>
      </c>
      <c r="O149" s="237">
        <f t="shared" si="18"/>
        <v>4.5874673163566908E-2</v>
      </c>
      <c r="P149" s="237">
        <f t="shared" si="18"/>
        <v>4.0887753890731349E-2</v>
      </c>
      <c r="Q149" s="237">
        <f t="shared" si="18"/>
        <v>3.8529214742039124E-2</v>
      </c>
    </row>
    <row r="150" spans="1:17" x14ac:dyDescent="0.25">
      <c r="A150" s="127" t="s">
        <v>209</v>
      </c>
      <c r="B150" s="237">
        <f t="shared" ref="B150:Q150" si="19">IF(B$58=0,0,B$58/B$47)</f>
        <v>0.1993208646117203</v>
      </c>
      <c r="C150" s="237">
        <f t="shared" si="19"/>
        <v>0.19519075876785935</v>
      </c>
      <c r="D150" s="237">
        <f t="shared" si="19"/>
        <v>0.19420705876922276</v>
      </c>
      <c r="E150" s="237">
        <f t="shared" si="19"/>
        <v>0.19932443935122729</v>
      </c>
      <c r="F150" s="237">
        <f t="shared" si="19"/>
        <v>0.1965846744520432</v>
      </c>
      <c r="G150" s="237">
        <f t="shared" si="19"/>
        <v>0.1960927161983167</v>
      </c>
      <c r="H150" s="237">
        <f t="shared" si="19"/>
        <v>0.19968963369497186</v>
      </c>
      <c r="I150" s="237">
        <f t="shared" si="19"/>
        <v>0.19456760219116759</v>
      </c>
      <c r="J150" s="237">
        <f t="shared" si="19"/>
        <v>0.1986474227447389</v>
      </c>
      <c r="K150" s="237">
        <f t="shared" si="19"/>
        <v>0.19594714510364761</v>
      </c>
      <c r="L150" s="237">
        <f t="shared" si="19"/>
        <v>0.2296851248282257</v>
      </c>
      <c r="M150" s="237">
        <f t="shared" si="19"/>
        <v>0.17289297472691997</v>
      </c>
      <c r="N150" s="237">
        <f t="shared" si="19"/>
        <v>0.14200713847839475</v>
      </c>
      <c r="O150" s="237">
        <f t="shared" si="19"/>
        <v>0.15928381480644221</v>
      </c>
      <c r="P150" s="237">
        <f t="shared" si="19"/>
        <v>0.16839918153071579</v>
      </c>
      <c r="Q150" s="237">
        <f t="shared" si="19"/>
        <v>0.17325143414899924</v>
      </c>
    </row>
    <row r="151" spans="1:17" x14ac:dyDescent="0.25">
      <c r="A151" s="142" t="s">
        <v>225</v>
      </c>
      <c r="B151" s="235">
        <f t="shared" ref="B151:Q151" si="20">IF(B$59=0,0,B$59/B$47)</f>
        <v>0.17921545772132408</v>
      </c>
      <c r="C151" s="235">
        <f t="shared" si="20"/>
        <v>0.17508535187746316</v>
      </c>
      <c r="D151" s="235">
        <f t="shared" si="20"/>
        <v>0.17410165187882654</v>
      </c>
      <c r="E151" s="235">
        <f t="shared" si="20"/>
        <v>0.1792190324608311</v>
      </c>
      <c r="F151" s="235">
        <f t="shared" si="20"/>
        <v>0.17647926756164697</v>
      </c>
      <c r="G151" s="235">
        <f t="shared" si="20"/>
        <v>0.17598730930792045</v>
      </c>
      <c r="H151" s="235">
        <f t="shared" si="20"/>
        <v>0.17958422680457564</v>
      </c>
      <c r="I151" s="235">
        <f t="shared" si="20"/>
        <v>0.17446219530077134</v>
      </c>
      <c r="J151" s="235">
        <f t="shared" si="20"/>
        <v>0.17854201585434268</v>
      </c>
      <c r="K151" s="235">
        <f t="shared" si="20"/>
        <v>0.17584173821325141</v>
      </c>
      <c r="L151" s="235">
        <f t="shared" si="20"/>
        <v>0.20957971793782948</v>
      </c>
      <c r="M151" s="235">
        <f t="shared" si="20"/>
        <v>0.15278756783652375</v>
      </c>
      <c r="N151" s="235">
        <f t="shared" si="20"/>
        <v>0.12190173158799852</v>
      </c>
      <c r="O151" s="235">
        <f t="shared" si="20"/>
        <v>0.13917840791604599</v>
      </c>
      <c r="P151" s="235">
        <f t="shared" si="20"/>
        <v>0.14829377464031956</v>
      </c>
      <c r="Q151" s="235">
        <f t="shared" si="20"/>
        <v>0.15154160917334678</v>
      </c>
    </row>
    <row r="152" spans="1:17" x14ac:dyDescent="0.25">
      <c r="A152" s="142" t="s">
        <v>224</v>
      </c>
      <c r="B152" s="235">
        <f t="shared" ref="B152:Q152" si="21">IF(B$65=0,0,B$65/B$47)</f>
        <v>2.0105406890396221E-2</v>
      </c>
      <c r="C152" s="235">
        <f t="shared" si="21"/>
        <v>2.0105406890396221E-2</v>
      </c>
      <c r="D152" s="235">
        <f t="shared" si="21"/>
        <v>2.0105406890396225E-2</v>
      </c>
      <c r="E152" s="235">
        <f t="shared" si="21"/>
        <v>2.0105406890396221E-2</v>
      </c>
      <c r="F152" s="235">
        <f t="shared" si="21"/>
        <v>2.0105406890396221E-2</v>
      </c>
      <c r="G152" s="235">
        <f t="shared" si="21"/>
        <v>2.0105406890396228E-2</v>
      </c>
      <c r="H152" s="235">
        <f t="shared" si="21"/>
        <v>2.0105406890396207E-2</v>
      </c>
      <c r="I152" s="235">
        <f t="shared" si="21"/>
        <v>2.0105406890396218E-2</v>
      </c>
      <c r="J152" s="235">
        <f t="shared" si="21"/>
        <v>2.0105406890396221E-2</v>
      </c>
      <c r="K152" s="235">
        <f t="shared" si="21"/>
        <v>2.0105406890396221E-2</v>
      </c>
      <c r="L152" s="235">
        <f t="shared" si="21"/>
        <v>2.0105406890396221E-2</v>
      </c>
      <c r="M152" s="235">
        <f t="shared" si="21"/>
        <v>2.0105406890396221E-2</v>
      </c>
      <c r="N152" s="235">
        <f t="shared" si="21"/>
        <v>2.0105406890396221E-2</v>
      </c>
      <c r="O152" s="235">
        <f t="shared" si="21"/>
        <v>2.0105406890396221E-2</v>
      </c>
      <c r="P152" s="235">
        <f t="shared" si="21"/>
        <v>2.0105406890396225E-2</v>
      </c>
      <c r="Q152" s="235">
        <f t="shared" si="21"/>
        <v>2.0105406890396218E-2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1.6044180852562637E-3</v>
      </c>
    </row>
    <row r="154" spans="1:17" x14ac:dyDescent="0.25">
      <c r="A154" s="127" t="s">
        <v>208</v>
      </c>
      <c r="B154" s="237">
        <f t="shared" ref="B154:Q154" si="23">IF(B$77=0,0,B$77/B$47)</f>
        <v>0.63027541433312873</v>
      </c>
      <c r="C154" s="237">
        <f t="shared" si="23"/>
        <v>0.63188357008431228</v>
      </c>
      <c r="D154" s="237">
        <f t="shared" si="23"/>
        <v>0.63226659726813117</v>
      </c>
      <c r="E154" s="237">
        <f t="shared" si="23"/>
        <v>0.63027402242257857</v>
      </c>
      <c r="F154" s="237">
        <f t="shared" si="23"/>
        <v>0.63134081558626054</v>
      </c>
      <c r="G154" s="237">
        <f t="shared" si="23"/>
        <v>0.63153237132961981</v>
      </c>
      <c r="H154" s="237">
        <f t="shared" si="23"/>
        <v>0.63013182524739819</v>
      </c>
      <c r="I154" s="237">
        <f t="shared" si="23"/>
        <v>0.63212621104088362</v>
      </c>
      <c r="J154" s="237">
        <f t="shared" si="23"/>
        <v>0.63053763507332683</v>
      </c>
      <c r="K154" s="237">
        <f t="shared" si="23"/>
        <v>0.63158905292615708</v>
      </c>
      <c r="L154" s="237">
        <f t="shared" si="23"/>
        <v>0.6184523614759736</v>
      </c>
      <c r="M154" s="237">
        <f t="shared" si="23"/>
        <v>0.64056574700657942</v>
      </c>
      <c r="N154" s="237">
        <f t="shared" si="23"/>
        <v>0.652591887999313</v>
      </c>
      <c r="O154" s="237">
        <f t="shared" si="23"/>
        <v>0.64586479977236422</v>
      </c>
      <c r="P154" s="237">
        <f t="shared" si="23"/>
        <v>0.64231551314970337</v>
      </c>
      <c r="Q154" s="237">
        <f t="shared" si="23"/>
        <v>0.64063689535152191</v>
      </c>
    </row>
    <row r="155" spans="1:17" x14ac:dyDescent="0.25">
      <c r="A155" s="142" t="s">
        <v>222</v>
      </c>
      <c r="B155" s="259">
        <f t="shared" ref="B155:Q155" si="24">IF(B$78=0,0,B$78/B$47)</f>
        <v>0.61321491015708474</v>
      </c>
      <c r="C155" s="259">
        <f t="shared" si="24"/>
        <v>0.61321491015708451</v>
      </c>
      <c r="D155" s="259">
        <f t="shared" si="24"/>
        <v>0.61321491015708485</v>
      </c>
      <c r="E155" s="259">
        <f t="shared" si="24"/>
        <v>0.61321491015708474</v>
      </c>
      <c r="F155" s="259">
        <f t="shared" si="24"/>
        <v>0.61321491015708474</v>
      </c>
      <c r="G155" s="259">
        <f t="shared" si="24"/>
        <v>0.61321491015708485</v>
      </c>
      <c r="H155" s="259">
        <f t="shared" si="24"/>
        <v>0.61321491015708474</v>
      </c>
      <c r="I155" s="259">
        <f t="shared" si="24"/>
        <v>0.61321491015708474</v>
      </c>
      <c r="J155" s="259">
        <f t="shared" si="24"/>
        <v>0.61321491015708474</v>
      </c>
      <c r="K155" s="259">
        <f t="shared" si="24"/>
        <v>0.61321491015708474</v>
      </c>
      <c r="L155" s="259">
        <f t="shared" si="24"/>
        <v>0.61321491015708451</v>
      </c>
      <c r="M155" s="259">
        <f t="shared" si="24"/>
        <v>0.61321491015708474</v>
      </c>
      <c r="N155" s="259">
        <f t="shared" si="24"/>
        <v>0.61321491015708474</v>
      </c>
      <c r="O155" s="259">
        <f t="shared" si="24"/>
        <v>0.61321491015708463</v>
      </c>
      <c r="P155" s="259">
        <f t="shared" si="24"/>
        <v>0.61321491015708485</v>
      </c>
      <c r="Q155" s="259">
        <f t="shared" si="24"/>
        <v>0.61321491015708474</v>
      </c>
    </row>
    <row r="156" spans="1:17" x14ac:dyDescent="0.25">
      <c r="A156" s="142" t="s">
        <v>221</v>
      </c>
      <c r="B156" s="259">
        <f t="shared" ref="B156:Q156" si="25">IF(B$86=0,0,B$86/B$47)</f>
        <v>1.7060504176043951E-2</v>
      </c>
      <c r="C156" s="259">
        <f t="shared" si="25"/>
        <v>1.8668659927227688E-2</v>
      </c>
      <c r="D156" s="259">
        <f t="shared" si="25"/>
        <v>1.9051687111046264E-2</v>
      </c>
      <c r="E156" s="259">
        <f t="shared" si="25"/>
        <v>1.705911226549384E-2</v>
      </c>
      <c r="F156" s="259">
        <f t="shared" si="25"/>
        <v>1.8125905429175877E-2</v>
      </c>
      <c r="G156" s="259">
        <f t="shared" si="25"/>
        <v>1.8317461172535018E-2</v>
      </c>
      <c r="H156" s="259">
        <f t="shared" si="25"/>
        <v>1.6916915090313532E-2</v>
      </c>
      <c r="I156" s="259">
        <f t="shared" si="25"/>
        <v>1.8911300883798887E-2</v>
      </c>
      <c r="J156" s="259">
        <f t="shared" si="25"/>
        <v>1.7322724916242115E-2</v>
      </c>
      <c r="K156" s="259">
        <f t="shared" si="25"/>
        <v>1.8374142769072323E-2</v>
      </c>
      <c r="L156" s="259">
        <f t="shared" si="25"/>
        <v>5.2374513188890035E-3</v>
      </c>
      <c r="M156" s="259">
        <f t="shared" si="25"/>
        <v>2.7350836849494645E-2</v>
      </c>
      <c r="N156" s="259">
        <f t="shared" si="25"/>
        <v>3.9376977842228239E-2</v>
      </c>
      <c r="O156" s="259">
        <f t="shared" si="25"/>
        <v>3.2649889615279475E-2</v>
      </c>
      <c r="P156" s="259">
        <f t="shared" si="25"/>
        <v>2.9100602992618536E-2</v>
      </c>
      <c r="Q156" s="259">
        <f t="shared" si="25"/>
        <v>2.7421985194437174E-2</v>
      </c>
    </row>
    <row r="157" spans="1:17" x14ac:dyDescent="0.25">
      <c r="A157" s="127" t="s">
        <v>207</v>
      </c>
      <c r="B157" s="237">
        <f t="shared" ref="B157:Q157" si="26">IF(B$87=0,0,B$87/B$47)</f>
        <v>0.11630615837249929</v>
      </c>
      <c r="C157" s="237">
        <f t="shared" si="26"/>
        <v>0.11656857189856164</v>
      </c>
      <c r="D157" s="237">
        <f t="shared" si="26"/>
        <v>0.11663107300506792</v>
      </c>
      <c r="E157" s="237">
        <f t="shared" si="26"/>
        <v>0.11630593124514853</v>
      </c>
      <c r="F157" s="237">
        <f t="shared" si="26"/>
        <v>0.11648000701825376</v>
      </c>
      <c r="G157" s="237">
        <f t="shared" si="26"/>
        <v>0.11651126444964084</v>
      </c>
      <c r="H157" s="237">
        <f t="shared" si="26"/>
        <v>0.11628272798134294</v>
      </c>
      <c r="I157" s="237">
        <f t="shared" si="26"/>
        <v>0.11660816524574459</v>
      </c>
      <c r="J157" s="237">
        <f t="shared" si="26"/>
        <v>0.11634894668388727</v>
      </c>
      <c r="K157" s="237">
        <f t="shared" si="26"/>
        <v>0.11652051356472137</v>
      </c>
      <c r="L157" s="237">
        <f t="shared" si="26"/>
        <v>0.11437691178877538</v>
      </c>
      <c r="M157" s="237">
        <f t="shared" si="26"/>
        <v>0.11798530075606925</v>
      </c>
      <c r="N157" s="237">
        <f t="shared" si="26"/>
        <v>0.11994768658872434</v>
      </c>
      <c r="O157" s="237">
        <f t="shared" si="26"/>
        <v>0.11884998262536978</v>
      </c>
      <c r="P157" s="237">
        <f t="shared" si="26"/>
        <v>0.11827082179659261</v>
      </c>
      <c r="Q157" s="237">
        <f t="shared" si="26"/>
        <v>0.11745572612518264</v>
      </c>
    </row>
    <row r="158" spans="1:17" x14ac:dyDescent="0.25">
      <c r="A158" s="142" t="s">
        <v>220</v>
      </c>
      <c r="B158" s="259">
        <f t="shared" ref="B158:Q158" si="27">IF(B$88=0,0,B$88/B$47)</f>
        <v>9.1220402854644209E-2</v>
      </c>
      <c r="C158" s="259">
        <f t="shared" si="27"/>
        <v>8.9118185090063043E-2</v>
      </c>
      <c r="D158" s="259">
        <f t="shared" si="27"/>
        <v>8.8617483246010736E-2</v>
      </c>
      <c r="E158" s="259">
        <f t="shared" si="27"/>
        <v>9.1222222391764932E-2</v>
      </c>
      <c r="F158" s="259">
        <f t="shared" si="27"/>
        <v>8.9827686111199179E-2</v>
      </c>
      <c r="G158" s="259">
        <f t="shared" si="27"/>
        <v>8.957728008783937E-2</v>
      </c>
      <c r="H158" s="259">
        <f t="shared" si="27"/>
        <v>9.1408105772474338E-2</v>
      </c>
      <c r="I158" s="259">
        <f t="shared" si="27"/>
        <v>8.8800999314404452E-2</v>
      </c>
      <c r="J158" s="259">
        <f t="shared" si="27"/>
        <v>9.0877621940618644E-2</v>
      </c>
      <c r="K158" s="259">
        <f t="shared" si="27"/>
        <v>8.950318461600594E-2</v>
      </c>
      <c r="L158" s="259">
        <f t="shared" si="27"/>
        <v>0.10667576638494809</v>
      </c>
      <c r="M158" s="259">
        <f t="shared" si="27"/>
        <v>7.776864599984018E-2</v>
      </c>
      <c r="N158" s="259">
        <f t="shared" si="27"/>
        <v>6.204780104084081E-2</v>
      </c>
      <c r="O158" s="259">
        <f t="shared" si="27"/>
        <v>7.0841603733264841E-2</v>
      </c>
      <c r="P158" s="259">
        <f t="shared" si="27"/>
        <v>7.5481311910943524E-2</v>
      </c>
      <c r="Q158" s="259">
        <f t="shared" si="27"/>
        <v>7.7134454883513767E-2</v>
      </c>
    </row>
    <row r="159" spans="1:17" x14ac:dyDescent="0.25">
      <c r="A159" s="140" t="s">
        <v>219</v>
      </c>
      <c r="B159" s="260">
        <f t="shared" ref="B159:Q159" si="28">IF(B$94=0,0,B$94/B$47)</f>
        <v>2.5085755517855076E-2</v>
      </c>
      <c r="C159" s="260">
        <f t="shared" si="28"/>
        <v>2.7450386808498584E-2</v>
      </c>
      <c r="D159" s="260">
        <f t="shared" si="28"/>
        <v>2.8013589759057191E-2</v>
      </c>
      <c r="E159" s="260">
        <f t="shared" si="28"/>
        <v>2.5083708853383586E-2</v>
      </c>
      <c r="F159" s="260">
        <f t="shared" si="28"/>
        <v>2.6652320907054571E-2</v>
      </c>
      <c r="G159" s="260">
        <f t="shared" si="28"/>
        <v>2.6933984361801465E-2</v>
      </c>
      <c r="H159" s="260">
        <f t="shared" si="28"/>
        <v>2.4874622208868609E-2</v>
      </c>
      <c r="I159" s="260">
        <f t="shared" si="28"/>
        <v>2.7807165931340135E-2</v>
      </c>
      <c r="J159" s="260">
        <f t="shared" si="28"/>
        <v>2.5471324743268638E-2</v>
      </c>
      <c r="K159" s="260">
        <f t="shared" si="28"/>
        <v>2.701732894871544E-2</v>
      </c>
      <c r="L159" s="260">
        <f t="shared" si="28"/>
        <v>7.7011454038272888E-3</v>
      </c>
      <c r="M159" s="260">
        <f t="shared" si="28"/>
        <v>4.0216654756229084E-2</v>
      </c>
      <c r="N159" s="260">
        <f t="shared" si="28"/>
        <v>5.7899885547883542E-2</v>
      </c>
      <c r="O159" s="260">
        <f t="shared" si="28"/>
        <v>4.8008378892104915E-2</v>
      </c>
      <c r="P159" s="260">
        <f t="shared" si="28"/>
        <v>4.2789509885649092E-2</v>
      </c>
      <c r="Q159" s="260">
        <f t="shared" si="28"/>
        <v>4.0321271241668857E-2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0.99999999999999989</v>
      </c>
      <c r="C162" s="77">
        <f t="shared" si="29"/>
        <v>1</v>
      </c>
      <c r="D162" s="77">
        <f t="shared" si="29"/>
        <v>1</v>
      </c>
      <c r="E162" s="77">
        <f t="shared" si="29"/>
        <v>1</v>
      </c>
      <c r="F162" s="77">
        <f t="shared" si="29"/>
        <v>0.99999999999999989</v>
      </c>
      <c r="G162" s="77">
        <f t="shared" si="29"/>
        <v>1</v>
      </c>
      <c r="H162" s="77">
        <f t="shared" si="29"/>
        <v>1</v>
      </c>
      <c r="I162" s="77">
        <f t="shared" si="29"/>
        <v>1</v>
      </c>
      <c r="J162" s="77">
        <f t="shared" si="29"/>
        <v>0.99999999999999989</v>
      </c>
      <c r="K162" s="77">
        <f t="shared" si="29"/>
        <v>1</v>
      </c>
      <c r="L162" s="77">
        <f t="shared" si="29"/>
        <v>1</v>
      </c>
      <c r="M162" s="77">
        <f t="shared" si="29"/>
        <v>1.0000000000000002</v>
      </c>
      <c r="N162" s="77">
        <f t="shared" si="29"/>
        <v>1</v>
      </c>
      <c r="O162" s="77">
        <f t="shared" si="29"/>
        <v>1</v>
      </c>
      <c r="P162" s="77">
        <f t="shared" si="29"/>
        <v>0.99999999999999989</v>
      </c>
      <c r="Q162" s="77">
        <f t="shared" si="29"/>
        <v>1</v>
      </c>
    </row>
    <row r="163" spans="1:17" x14ac:dyDescent="0.25">
      <c r="A163" s="132" t="s">
        <v>83</v>
      </c>
      <c r="B163" s="240">
        <f t="shared" ref="B163:Q163" si="30">IF(B$98=0,0,B$98/B$97)</f>
        <v>8.1094147491172705E-3</v>
      </c>
      <c r="C163" s="240">
        <f t="shared" si="30"/>
        <v>8.1094147491172722E-3</v>
      </c>
      <c r="D163" s="240">
        <f t="shared" si="30"/>
        <v>8.1094147491172705E-3</v>
      </c>
      <c r="E163" s="240">
        <f t="shared" si="30"/>
        <v>8.1094147491172705E-3</v>
      </c>
      <c r="F163" s="240">
        <f t="shared" si="30"/>
        <v>8.1094147491172705E-3</v>
      </c>
      <c r="G163" s="240">
        <f t="shared" si="30"/>
        <v>8.1094147491172705E-3</v>
      </c>
      <c r="H163" s="240">
        <f t="shared" si="30"/>
        <v>8.1094147491172705E-3</v>
      </c>
      <c r="I163" s="240">
        <f t="shared" si="30"/>
        <v>8.1094147491172722E-3</v>
      </c>
      <c r="J163" s="240">
        <f t="shared" si="30"/>
        <v>8.1094147491172705E-3</v>
      </c>
      <c r="K163" s="240">
        <f t="shared" si="30"/>
        <v>8.1094147491172722E-3</v>
      </c>
      <c r="L163" s="240">
        <f t="shared" si="30"/>
        <v>8.1094147491172722E-3</v>
      </c>
      <c r="M163" s="240">
        <f t="shared" si="30"/>
        <v>8.1094147491172722E-3</v>
      </c>
      <c r="N163" s="240">
        <f t="shared" si="30"/>
        <v>8.1094147491172722E-3</v>
      </c>
      <c r="O163" s="240">
        <f t="shared" si="30"/>
        <v>8.1094147491172705E-3</v>
      </c>
      <c r="P163" s="240">
        <f t="shared" si="30"/>
        <v>8.1094147491172705E-3</v>
      </c>
      <c r="Q163" s="240">
        <f t="shared" si="30"/>
        <v>8.1094147491172705E-3</v>
      </c>
    </row>
    <row r="164" spans="1:17" x14ac:dyDescent="0.25">
      <c r="A164" s="76" t="s">
        <v>82</v>
      </c>
      <c r="B164" s="239">
        <f t="shared" ref="B164:Q164" si="31">IF(B$99=0,0,B$99/B$97)</f>
        <v>8.3337496694262398E-3</v>
      </c>
      <c r="C164" s="239">
        <f t="shared" si="31"/>
        <v>8.3337496694262415E-3</v>
      </c>
      <c r="D164" s="239">
        <f t="shared" si="31"/>
        <v>8.3337496694262398E-3</v>
      </c>
      <c r="E164" s="239">
        <f t="shared" si="31"/>
        <v>8.3337496694262398E-3</v>
      </c>
      <c r="F164" s="239">
        <f t="shared" si="31"/>
        <v>8.3337496694262398E-3</v>
      </c>
      <c r="G164" s="239">
        <f t="shared" si="31"/>
        <v>8.3337496694262398E-3</v>
      </c>
      <c r="H164" s="239">
        <f t="shared" si="31"/>
        <v>8.3337496694262398E-3</v>
      </c>
      <c r="I164" s="239">
        <f t="shared" si="31"/>
        <v>8.3337496694262415E-3</v>
      </c>
      <c r="J164" s="239">
        <f t="shared" si="31"/>
        <v>8.3337496694262398E-3</v>
      </c>
      <c r="K164" s="239">
        <f t="shared" si="31"/>
        <v>8.3337496694262415E-3</v>
      </c>
      <c r="L164" s="239">
        <f t="shared" si="31"/>
        <v>8.3337496694262415E-3</v>
      </c>
      <c r="M164" s="239">
        <f t="shared" si="31"/>
        <v>8.3337496694262415E-3</v>
      </c>
      <c r="N164" s="239">
        <f t="shared" si="31"/>
        <v>8.3337496694262415E-3</v>
      </c>
      <c r="O164" s="239">
        <f t="shared" si="31"/>
        <v>8.3337496694262398E-3</v>
      </c>
      <c r="P164" s="239">
        <f t="shared" si="31"/>
        <v>8.3337496694262398E-3</v>
      </c>
      <c r="Q164" s="239">
        <f t="shared" si="31"/>
        <v>8.3337496694262398E-3</v>
      </c>
    </row>
    <row r="165" spans="1:17" x14ac:dyDescent="0.25">
      <c r="A165" s="76" t="s">
        <v>81</v>
      </c>
      <c r="B165" s="239">
        <f t="shared" ref="B165:Q165" si="32">IF(B$100=0,0,B$100/B$97)</f>
        <v>1.6310901112308509E-2</v>
      </c>
      <c r="C165" s="239">
        <f t="shared" si="32"/>
        <v>1.6310901112308512E-2</v>
      </c>
      <c r="D165" s="239">
        <f t="shared" si="32"/>
        <v>1.6310901112308509E-2</v>
      </c>
      <c r="E165" s="239">
        <f t="shared" si="32"/>
        <v>1.6310901112308509E-2</v>
      </c>
      <c r="F165" s="239">
        <f t="shared" si="32"/>
        <v>1.6310901112308509E-2</v>
      </c>
      <c r="G165" s="239">
        <f t="shared" si="32"/>
        <v>1.6310901112308509E-2</v>
      </c>
      <c r="H165" s="239">
        <f t="shared" si="32"/>
        <v>1.6310901112308509E-2</v>
      </c>
      <c r="I165" s="239">
        <f t="shared" si="32"/>
        <v>1.6310901112308512E-2</v>
      </c>
      <c r="J165" s="239">
        <f t="shared" si="32"/>
        <v>1.6310901112308509E-2</v>
      </c>
      <c r="K165" s="239">
        <f t="shared" si="32"/>
        <v>1.6310901112308509E-2</v>
      </c>
      <c r="L165" s="239">
        <f t="shared" si="32"/>
        <v>1.6310901112308512E-2</v>
      </c>
      <c r="M165" s="239">
        <f t="shared" si="32"/>
        <v>1.6310901112308509E-2</v>
      </c>
      <c r="N165" s="239">
        <f t="shared" si="32"/>
        <v>1.6310901112308512E-2</v>
      </c>
      <c r="O165" s="239">
        <f t="shared" si="32"/>
        <v>1.6310901112308509E-2</v>
      </c>
      <c r="P165" s="239">
        <f t="shared" si="32"/>
        <v>1.6310901112308509E-2</v>
      </c>
      <c r="Q165" s="239">
        <f t="shared" si="32"/>
        <v>1.6310901112308509E-2</v>
      </c>
    </row>
    <row r="166" spans="1:17" x14ac:dyDescent="0.25">
      <c r="A166" s="76" t="s">
        <v>80</v>
      </c>
      <c r="B166" s="239">
        <f t="shared" ref="B166:Q166" si="33">IF(B$101=0,0,B$101/B$97)</f>
        <v>6.4706944279412214E-3</v>
      </c>
      <c r="C166" s="239">
        <f t="shared" si="33"/>
        <v>6.4706944279412223E-3</v>
      </c>
      <c r="D166" s="239">
        <f t="shared" si="33"/>
        <v>6.4706944279412214E-3</v>
      </c>
      <c r="E166" s="239">
        <f t="shared" si="33"/>
        <v>6.4706944279412214E-3</v>
      </c>
      <c r="F166" s="239">
        <f t="shared" si="33"/>
        <v>6.4706944279412214E-3</v>
      </c>
      <c r="G166" s="239">
        <f t="shared" si="33"/>
        <v>6.4706944279412214E-3</v>
      </c>
      <c r="H166" s="239">
        <f t="shared" si="33"/>
        <v>6.4706944279412214E-3</v>
      </c>
      <c r="I166" s="239">
        <f t="shared" si="33"/>
        <v>6.4706944279412223E-3</v>
      </c>
      <c r="J166" s="239">
        <f t="shared" si="33"/>
        <v>6.4706944279412214E-3</v>
      </c>
      <c r="K166" s="239">
        <f t="shared" si="33"/>
        <v>6.4706944279412214E-3</v>
      </c>
      <c r="L166" s="239">
        <f t="shared" si="33"/>
        <v>6.4706944279412232E-3</v>
      </c>
      <c r="M166" s="239">
        <f t="shared" si="33"/>
        <v>6.4706944279412223E-3</v>
      </c>
      <c r="N166" s="239">
        <f t="shared" si="33"/>
        <v>6.4706944279412223E-3</v>
      </c>
      <c r="O166" s="239">
        <f t="shared" si="33"/>
        <v>6.4706944279412214E-3</v>
      </c>
      <c r="P166" s="239">
        <f t="shared" si="33"/>
        <v>6.4706944279412223E-3</v>
      </c>
      <c r="Q166" s="239">
        <f t="shared" si="33"/>
        <v>6.4706944279412214E-3</v>
      </c>
    </row>
    <row r="167" spans="1:17" x14ac:dyDescent="0.25">
      <c r="A167" s="129" t="s">
        <v>79</v>
      </c>
      <c r="B167" s="238">
        <f t="shared" ref="B167:Q167" si="34">IF(B$102=0,0,B$102/B$97)</f>
        <v>7.3202541822595408E-3</v>
      </c>
      <c r="C167" s="238">
        <f t="shared" si="34"/>
        <v>7.3202541822595434E-3</v>
      </c>
      <c r="D167" s="238">
        <f t="shared" si="34"/>
        <v>7.3202541822595399E-3</v>
      </c>
      <c r="E167" s="238">
        <f t="shared" si="34"/>
        <v>7.3202541822595391E-3</v>
      </c>
      <c r="F167" s="238">
        <f t="shared" si="34"/>
        <v>7.3202541822595391E-3</v>
      </c>
      <c r="G167" s="238">
        <f t="shared" si="34"/>
        <v>7.3202541822595408E-3</v>
      </c>
      <c r="H167" s="238">
        <f t="shared" si="34"/>
        <v>7.3202541822595408E-3</v>
      </c>
      <c r="I167" s="238">
        <f t="shared" si="34"/>
        <v>7.3202541822595425E-3</v>
      </c>
      <c r="J167" s="238">
        <f t="shared" si="34"/>
        <v>7.3202541822595408E-3</v>
      </c>
      <c r="K167" s="238">
        <f t="shared" si="34"/>
        <v>7.3202541822595425E-3</v>
      </c>
      <c r="L167" s="238">
        <f t="shared" si="34"/>
        <v>7.3202541822595425E-3</v>
      </c>
      <c r="M167" s="238">
        <f t="shared" si="34"/>
        <v>7.3202541822595417E-3</v>
      </c>
      <c r="N167" s="238">
        <f t="shared" si="34"/>
        <v>7.3202541822595417E-3</v>
      </c>
      <c r="O167" s="238">
        <f t="shared" si="34"/>
        <v>7.3202541822595408E-3</v>
      </c>
      <c r="P167" s="238">
        <f t="shared" si="34"/>
        <v>7.3202541822595408E-3</v>
      </c>
      <c r="Q167" s="238">
        <f t="shared" si="34"/>
        <v>7.3202541822595408E-3</v>
      </c>
    </row>
    <row r="168" spans="1:17" x14ac:dyDescent="0.25">
      <c r="A168" s="127" t="s">
        <v>206</v>
      </c>
      <c r="B168" s="237">
        <f t="shared" ref="B168:Q168" si="35">IF(B$107=0,0,B$107/B$97)</f>
        <v>0.718482538294967</v>
      </c>
      <c r="C168" s="237">
        <f t="shared" si="35"/>
        <v>0.70634706037411299</v>
      </c>
      <c r="D168" s="237">
        <f t="shared" si="35"/>
        <v>0.7034566575453467</v>
      </c>
      <c r="E168" s="237">
        <f t="shared" si="35"/>
        <v>0.71849304194160479</v>
      </c>
      <c r="F168" s="237">
        <f t="shared" si="35"/>
        <v>0.71044279875188099</v>
      </c>
      <c r="G168" s="237">
        <f t="shared" si="35"/>
        <v>0.70899727925388667</v>
      </c>
      <c r="H168" s="237">
        <f t="shared" si="35"/>
        <v>0.71956609141367123</v>
      </c>
      <c r="I168" s="237">
        <f t="shared" si="35"/>
        <v>0.70451604122749234</v>
      </c>
      <c r="J168" s="237">
        <f t="shared" si="35"/>
        <v>0.71650376602696841</v>
      </c>
      <c r="K168" s="237">
        <f t="shared" si="35"/>
        <v>0.70856954813220208</v>
      </c>
      <c r="L168" s="237">
        <f t="shared" si="35"/>
        <v>0.8077017552765845</v>
      </c>
      <c r="M168" s="237">
        <f t="shared" si="35"/>
        <v>0.64082954674549419</v>
      </c>
      <c r="N168" s="237">
        <f t="shared" si="35"/>
        <v>0.5500777844345528</v>
      </c>
      <c r="O168" s="237">
        <f t="shared" si="35"/>
        <v>0.60084179195663812</v>
      </c>
      <c r="P168" s="237">
        <f t="shared" si="35"/>
        <v>0.62762544734100023</v>
      </c>
      <c r="Q168" s="237">
        <f t="shared" si="35"/>
        <v>0.63716855004979078</v>
      </c>
    </row>
    <row r="169" spans="1:17" x14ac:dyDescent="0.25">
      <c r="A169" s="142" t="s">
        <v>218</v>
      </c>
      <c r="B169" s="235">
        <f t="shared" ref="B169:Q169" si="36">IF(B$108=0,0,B$108/B$97)</f>
        <v>0.680340971276856</v>
      </c>
      <c r="C169" s="235">
        <f t="shared" si="36"/>
        <v>0.66466218855902914</v>
      </c>
      <c r="D169" s="235">
        <f t="shared" si="36"/>
        <v>0.66092784878149624</v>
      </c>
      <c r="E169" s="235">
        <f t="shared" si="36"/>
        <v>0.68035454176781252</v>
      </c>
      <c r="F169" s="235">
        <f t="shared" si="36"/>
        <v>0.66995379656267751</v>
      </c>
      <c r="G169" s="235">
        <f t="shared" si="36"/>
        <v>0.66808621571656279</v>
      </c>
      <c r="H169" s="235">
        <f t="shared" si="36"/>
        <v>0.6817408991595636</v>
      </c>
      <c r="I169" s="235">
        <f t="shared" si="36"/>
        <v>0.66229655025955092</v>
      </c>
      <c r="J169" s="235">
        <f t="shared" si="36"/>
        <v>0.67778443904628771</v>
      </c>
      <c r="K169" s="235">
        <f t="shared" si="36"/>
        <v>0.66753359608655882</v>
      </c>
      <c r="L169" s="235">
        <f t="shared" si="36"/>
        <v>0.79561032666875142</v>
      </c>
      <c r="M169" s="235">
        <f t="shared" si="36"/>
        <v>0.58001493633749668</v>
      </c>
      <c r="N169" s="235">
        <f t="shared" si="36"/>
        <v>0.46276556455231199</v>
      </c>
      <c r="O169" s="235">
        <f t="shared" si="36"/>
        <v>0.52835159659948561</v>
      </c>
      <c r="P169" s="235">
        <f t="shared" si="36"/>
        <v>0.56295551709601044</v>
      </c>
      <c r="Q169" s="235">
        <f t="shared" si="36"/>
        <v>0.57528500546069294</v>
      </c>
    </row>
    <row r="170" spans="1:17" x14ac:dyDescent="0.25">
      <c r="A170" s="142" t="s">
        <v>217</v>
      </c>
      <c r="B170" s="235">
        <f t="shared" ref="B170:Q170" si="37">IF(B$114=0,0,B$114/B$97)</f>
        <v>3.8141567018111049E-2</v>
      </c>
      <c r="C170" s="235">
        <f t="shared" si="37"/>
        <v>4.1684871815083867E-2</v>
      </c>
      <c r="D170" s="235">
        <f t="shared" si="37"/>
        <v>4.2528808763850526E-2</v>
      </c>
      <c r="E170" s="235">
        <f t="shared" si="37"/>
        <v>3.8138500173792278E-2</v>
      </c>
      <c r="F170" s="235">
        <f t="shared" si="37"/>
        <v>4.0489002189203489E-2</v>
      </c>
      <c r="G170" s="235">
        <f t="shared" si="37"/>
        <v>4.0911063537323877E-2</v>
      </c>
      <c r="H170" s="235">
        <f t="shared" si="37"/>
        <v>3.7825192254107617E-2</v>
      </c>
      <c r="I170" s="235">
        <f t="shared" si="37"/>
        <v>4.2219490967941517E-2</v>
      </c>
      <c r="J170" s="235">
        <f t="shared" si="37"/>
        <v>3.8719326980680625E-2</v>
      </c>
      <c r="K170" s="235">
        <f t="shared" si="37"/>
        <v>4.1035952045643379E-2</v>
      </c>
      <c r="L170" s="235">
        <f t="shared" si="37"/>
        <v>1.2091428607833091E-2</v>
      </c>
      <c r="M170" s="235">
        <f t="shared" si="37"/>
        <v>6.0814610407997599E-2</v>
      </c>
      <c r="N170" s="235">
        <f t="shared" si="37"/>
        <v>8.731221988224086E-2</v>
      </c>
      <c r="O170" s="235">
        <f t="shared" si="37"/>
        <v>7.2490195357152495E-2</v>
      </c>
      <c r="P170" s="235">
        <f t="shared" si="37"/>
        <v>6.4669930244989737E-2</v>
      </c>
      <c r="Q170" s="235">
        <f t="shared" si="37"/>
        <v>6.188354458909779E-2</v>
      </c>
    </row>
    <row r="171" spans="1:17" x14ac:dyDescent="0.25">
      <c r="A171" s="127" t="s">
        <v>205</v>
      </c>
      <c r="B171" s="237">
        <f t="shared" ref="B171:Q171" si="38">IF(B$115=0,0,B$115/B$97)</f>
        <v>6.9289277623374154E-2</v>
      </c>
      <c r="C171" s="237">
        <f t="shared" si="38"/>
        <v>7.5726166534233627E-2</v>
      </c>
      <c r="D171" s="237">
        <f t="shared" si="38"/>
        <v>7.7259291314134532E-2</v>
      </c>
      <c r="E171" s="237">
        <f t="shared" si="38"/>
        <v>6.9283706288894631E-2</v>
      </c>
      <c r="F171" s="237">
        <f t="shared" si="38"/>
        <v>7.355370879358443E-2</v>
      </c>
      <c r="G171" s="237">
        <f t="shared" si="38"/>
        <v>7.4320439901148061E-2</v>
      </c>
      <c r="H171" s="237">
        <f t="shared" si="38"/>
        <v>6.8714540386027437E-2</v>
      </c>
      <c r="I171" s="237">
        <f t="shared" si="38"/>
        <v>7.6697374006845787E-2</v>
      </c>
      <c r="J171" s="237">
        <f t="shared" si="38"/>
        <v>7.0338856169193859E-2</v>
      </c>
      <c r="K171" s="237">
        <f t="shared" si="38"/>
        <v>7.45473166448542E-2</v>
      </c>
      <c r="L171" s="237">
        <f t="shared" si="38"/>
        <v>2.1965703540012753E-2</v>
      </c>
      <c r="M171" s="237">
        <f t="shared" si="38"/>
        <v>0.11047790517144233</v>
      </c>
      <c r="N171" s="237">
        <f t="shared" si="38"/>
        <v>0.15861437052287344</v>
      </c>
      <c r="O171" s="237">
        <f t="shared" si="38"/>
        <v>0.1316881728715906</v>
      </c>
      <c r="P171" s="237">
        <f t="shared" si="38"/>
        <v>0.1174816112956665</v>
      </c>
      <c r="Q171" s="237">
        <f t="shared" si="38"/>
        <v>0.11241976763346956</v>
      </c>
    </row>
    <row r="172" spans="1:17" x14ac:dyDescent="0.25">
      <c r="A172" s="127" t="s">
        <v>204</v>
      </c>
      <c r="B172" s="237">
        <f t="shared" ref="B172:Q172" si="39">IF(B$116=0,0,B$116/B$97)</f>
        <v>0.10385581452282594</v>
      </c>
      <c r="C172" s="237">
        <f t="shared" si="39"/>
        <v>0.10381071804313063</v>
      </c>
      <c r="D172" s="237">
        <f t="shared" si="39"/>
        <v>0.10379997705762281</v>
      </c>
      <c r="E172" s="237">
        <f t="shared" si="39"/>
        <v>0.10385585355528028</v>
      </c>
      <c r="F172" s="237">
        <f t="shared" si="39"/>
        <v>0.10382593815920645</v>
      </c>
      <c r="G172" s="237">
        <f t="shared" si="39"/>
        <v>0.10382056648442645</v>
      </c>
      <c r="H172" s="237">
        <f t="shared" si="39"/>
        <v>0.1038598410994087</v>
      </c>
      <c r="I172" s="237">
        <f t="shared" si="39"/>
        <v>0.10380391381850054</v>
      </c>
      <c r="J172" s="237">
        <f t="shared" si="39"/>
        <v>0.10384846123488874</v>
      </c>
      <c r="K172" s="237">
        <f t="shared" si="39"/>
        <v>0.10381897699879022</v>
      </c>
      <c r="L172" s="237">
        <f t="shared" si="39"/>
        <v>0.10418736080664637</v>
      </c>
      <c r="M172" s="237">
        <f t="shared" si="39"/>
        <v>0.10356724932749295</v>
      </c>
      <c r="N172" s="237">
        <f t="shared" si="39"/>
        <v>0.10323000797341848</v>
      </c>
      <c r="O172" s="237">
        <f t="shared" si="39"/>
        <v>0.10341865139145297</v>
      </c>
      <c r="P172" s="237">
        <f t="shared" si="39"/>
        <v>0.10351818175845499</v>
      </c>
      <c r="Q172" s="237">
        <f t="shared" si="39"/>
        <v>0.10355364474889868</v>
      </c>
    </row>
    <row r="173" spans="1:17" x14ac:dyDescent="0.25">
      <c r="A173" s="142" t="s">
        <v>216</v>
      </c>
      <c r="B173" s="235">
        <f t="shared" ref="B173:Q173" si="40">IF(B$117=0,0,B$117/B$97)</f>
        <v>8.3602025679070421E-2</v>
      </c>
      <c r="C173" s="235">
        <f t="shared" si="40"/>
        <v>8.1675377056200801E-2</v>
      </c>
      <c r="D173" s="235">
        <f t="shared" si="40"/>
        <v>8.1216491904260418E-2</v>
      </c>
      <c r="E173" s="235">
        <f t="shared" si="40"/>
        <v>8.3603693255449529E-2</v>
      </c>
      <c r="F173" s="235">
        <f t="shared" si="40"/>
        <v>8.2325623281081756E-2</v>
      </c>
      <c r="G173" s="235">
        <f t="shared" si="40"/>
        <v>8.2096130205629322E-2</v>
      </c>
      <c r="H173" s="235">
        <f t="shared" si="40"/>
        <v>8.3774052371185292E-2</v>
      </c>
      <c r="I173" s="235">
        <f t="shared" si="40"/>
        <v>8.1384681416499474E-2</v>
      </c>
      <c r="J173" s="235">
        <f t="shared" si="40"/>
        <v>8.3287872508508984E-2</v>
      </c>
      <c r="K173" s="235">
        <f t="shared" si="40"/>
        <v>8.2028222902602074E-2</v>
      </c>
      <c r="L173" s="235">
        <f t="shared" si="40"/>
        <v>9.776661669495032E-2</v>
      </c>
      <c r="M173" s="235">
        <f t="shared" si="40"/>
        <v>7.1273707815840567E-2</v>
      </c>
      <c r="N173" s="235">
        <f t="shared" si="40"/>
        <v>5.6865807359040094E-2</v>
      </c>
      <c r="O173" s="235">
        <f t="shared" si="40"/>
        <v>6.4925185475141867E-2</v>
      </c>
      <c r="P173" s="235">
        <f t="shared" si="40"/>
        <v>6.9177403072029409E-2</v>
      </c>
      <c r="Q173" s="235">
        <f t="shared" si="40"/>
        <v>7.0692481902192197E-2</v>
      </c>
    </row>
    <row r="174" spans="1:17" x14ac:dyDescent="0.25">
      <c r="A174" s="142" t="s">
        <v>215</v>
      </c>
      <c r="B174" s="259">
        <f t="shared" ref="B174:Q174" si="41">IF(B$123=0,0,B$123/B$97)</f>
        <v>2.0253788843755519E-2</v>
      </c>
      <c r="C174" s="259">
        <f t="shared" si="41"/>
        <v>2.2135340986929833E-2</v>
      </c>
      <c r="D174" s="259">
        <f t="shared" si="41"/>
        <v>2.25834851533624E-2</v>
      </c>
      <c r="E174" s="259">
        <f t="shared" si="41"/>
        <v>2.0252160299830738E-2</v>
      </c>
      <c r="F174" s="259">
        <f t="shared" si="41"/>
        <v>2.1500314878124677E-2</v>
      </c>
      <c r="G174" s="259">
        <f t="shared" si="41"/>
        <v>2.1724436278797124E-2</v>
      </c>
      <c r="H174" s="259">
        <f t="shared" si="41"/>
        <v>2.0085788728223405E-2</v>
      </c>
      <c r="I174" s="259">
        <f t="shared" si="41"/>
        <v>2.2419232402001076E-2</v>
      </c>
      <c r="J174" s="259">
        <f t="shared" si="41"/>
        <v>2.0560588726379739E-2</v>
      </c>
      <c r="K174" s="259">
        <f t="shared" si="41"/>
        <v>2.1790754096188154E-2</v>
      </c>
      <c r="L174" s="259">
        <f t="shared" si="41"/>
        <v>6.4207441116960352E-3</v>
      </c>
      <c r="M174" s="259">
        <f t="shared" si="41"/>
        <v>3.2293541511652375E-2</v>
      </c>
      <c r="N174" s="259">
        <f t="shared" si="41"/>
        <v>4.636420061437839E-2</v>
      </c>
      <c r="O174" s="259">
        <f t="shared" si="41"/>
        <v>3.8493465916311101E-2</v>
      </c>
      <c r="P174" s="259">
        <f t="shared" si="41"/>
        <v>3.4340778686425585E-2</v>
      </c>
      <c r="Q174" s="259">
        <f t="shared" si="41"/>
        <v>3.2861162846706482E-2</v>
      </c>
    </row>
    <row r="175" spans="1:17" x14ac:dyDescent="0.25">
      <c r="A175" s="72" t="s">
        <v>203</v>
      </c>
      <c r="B175" s="234">
        <f t="shared" ref="B175:Q175" si="42">IF(B$124=0,0,B$124/B$97)</f>
        <v>6.1827355417780012E-2</v>
      </c>
      <c r="C175" s="234">
        <f t="shared" si="42"/>
        <v>6.7571040907470015E-2</v>
      </c>
      <c r="D175" s="234">
        <f t="shared" si="42"/>
        <v>6.8939059941843128E-2</v>
      </c>
      <c r="E175" s="234">
        <f t="shared" si="42"/>
        <v>6.1822384073167522E-2</v>
      </c>
      <c r="F175" s="234">
        <f t="shared" si="42"/>
        <v>6.5632540154275332E-2</v>
      </c>
      <c r="G175" s="234">
        <f t="shared" si="42"/>
        <v>6.6316700219485963E-2</v>
      </c>
      <c r="H175" s="234">
        <f t="shared" si="42"/>
        <v>6.1314512959839876E-2</v>
      </c>
      <c r="I175" s="234">
        <f t="shared" si="42"/>
        <v>6.8437656806108554E-2</v>
      </c>
      <c r="J175" s="234">
        <f t="shared" si="42"/>
        <v>6.2763902427896062E-2</v>
      </c>
      <c r="K175" s="234">
        <f t="shared" si="42"/>
        <v>6.6519144083100681E-2</v>
      </c>
      <c r="L175" s="234">
        <f t="shared" si="42"/>
        <v>1.9600166235703688E-2</v>
      </c>
      <c r="M175" s="234">
        <f t="shared" si="42"/>
        <v>9.8580284614517774E-2</v>
      </c>
      <c r="N175" s="234">
        <f t="shared" si="42"/>
        <v>0.14153282292810246</v>
      </c>
      <c r="O175" s="234">
        <f t="shared" si="42"/>
        <v>0.11750636963926547</v>
      </c>
      <c r="P175" s="234">
        <f t="shared" si="42"/>
        <v>0.10482974546382549</v>
      </c>
      <c r="Q175" s="234">
        <f t="shared" si="42"/>
        <v>0.10031302342678822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118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30">
        <f t="shared" ref="B180:Q180" si="43">SUM(B181:B187,B188:B189)</f>
        <v>79.440559440559426</v>
      </c>
      <c r="C180" s="230">
        <f t="shared" si="43"/>
        <v>77.136715402613831</v>
      </c>
      <c r="D180" s="230">
        <f t="shared" si="43"/>
        <v>76.643213112461837</v>
      </c>
      <c r="E180" s="230">
        <f t="shared" si="43"/>
        <v>75.980189112626718</v>
      </c>
      <c r="F180" s="230">
        <f t="shared" si="43"/>
        <v>78.081360150890077</v>
      </c>
      <c r="G180" s="230">
        <f t="shared" si="43"/>
        <v>71.622606831118915</v>
      </c>
      <c r="H180" s="230">
        <f t="shared" si="43"/>
        <v>69.01765255398918</v>
      </c>
      <c r="I180" s="230">
        <f t="shared" si="43"/>
        <v>66.729428837914028</v>
      </c>
      <c r="J180" s="230">
        <f t="shared" si="43"/>
        <v>67.822564928263546</v>
      </c>
      <c r="K180" s="230">
        <f t="shared" si="43"/>
        <v>67.625256879154037</v>
      </c>
      <c r="L180" s="230">
        <f t="shared" si="43"/>
        <v>66.633427138263229</v>
      </c>
      <c r="M180" s="230">
        <f t="shared" si="43"/>
        <v>69.559440715658013</v>
      </c>
      <c r="N180" s="230">
        <f t="shared" si="43"/>
        <v>71.393208030851397</v>
      </c>
      <c r="O180" s="230">
        <f t="shared" si="43"/>
        <v>71.139671458793543</v>
      </c>
      <c r="P180" s="230">
        <f t="shared" si="43"/>
        <v>71.269258812486413</v>
      </c>
      <c r="Q180" s="230">
        <f t="shared" si="43"/>
        <v>67.800884017468633</v>
      </c>
    </row>
    <row r="181" spans="1:17" x14ac:dyDescent="0.25">
      <c r="A181" s="132" t="s">
        <v>83</v>
      </c>
      <c r="B181" s="229">
        <f>IF(B$6=0,0,B$6/NMM!B$9*1000)</f>
        <v>0.40749078011241957</v>
      </c>
      <c r="C181" s="229">
        <f>IF(C$6=0,0,C$6/NMM!C$9*1000)</f>
        <v>0.39567319963601022</v>
      </c>
      <c r="D181" s="229">
        <f>IF(D$6=0,0,D$6/NMM!D$9*1000)</f>
        <v>0.39314177696455016</v>
      </c>
      <c r="E181" s="229">
        <f>IF(E$6=0,0,E$6/NMM!E$9*1000)</f>
        <v>0.38974079176468857</v>
      </c>
      <c r="F181" s="229">
        <f>IF(F$6=0,0,F$6/NMM!F$9*1000)</f>
        <v>0.40051875999101011</v>
      </c>
      <c r="G181" s="229">
        <f>IF(G$6=0,0,G$6/NMM!G$9*1000)</f>
        <v>0.36738854983939973</v>
      </c>
      <c r="H181" s="229">
        <f>IF(H$6=0,0,H$6/NMM!H$9*1000)</f>
        <v>0.35402642275947865</v>
      </c>
      <c r="I181" s="229">
        <f>IF(I$6=0,0,I$6/NMM!I$9*1000)</f>
        <v>0.34228896680874499</v>
      </c>
      <c r="J181" s="229">
        <f>IF(J$6=0,0,J$6/NMM!J$9*1000)</f>
        <v>0.34789621430753515</v>
      </c>
      <c r="K181" s="229">
        <f>IF(K$6=0,0,K$6/NMM!K$9*1000)</f>
        <v>0.34688412160048104</v>
      </c>
      <c r="L181" s="229">
        <f>IF(L$6=0,0,L$6/NMM!L$9*1000)</f>
        <v>0.34179652557018469</v>
      </c>
      <c r="M181" s="229">
        <f>IF(M$6=0,0,M$6/NMM!M$9*1000)</f>
        <v>0.35680552807052945</v>
      </c>
      <c r="N181" s="229">
        <f>IF(N$6=0,0,N$6/NMM!N$9*1000)</f>
        <v>0.36621184745039143</v>
      </c>
      <c r="O181" s="229">
        <f>IF(O$6=0,0,O$6/NMM!O$9*1000)</f>
        <v>0.3649113302301899</v>
      </c>
      <c r="P181" s="229">
        <f>IF(P$6=0,0,P$6/NMM!P$9*1000)</f>
        <v>0.36557604926314846</v>
      </c>
      <c r="Q181" s="229">
        <f>IF(Q$6=0,0,Q$6/NMM!Q$9*1000)</f>
        <v>0.34778500195813095</v>
      </c>
    </row>
    <row r="182" spans="1:17" x14ac:dyDescent="0.25">
      <c r="A182" s="76" t="s">
        <v>82</v>
      </c>
      <c r="B182" s="228">
        <f>IF(B$7=0,0,B$7/NMM!B$9*1000)</f>
        <v>0.16299631204496787</v>
      </c>
      <c r="C182" s="228">
        <f>IF(C$7=0,0,C$7/NMM!C$9*1000)</f>
        <v>0.15826927985440414</v>
      </c>
      <c r="D182" s="228">
        <f>IF(D$7=0,0,D$7/NMM!D$9*1000)</f>
        <v>0.15725671078582007</v>
      </c>
      <c r="E182" s="228">
        <f>IF(E$7=0,0,E$7/NMM!E$9*1000)</f>
        <v>0.15589631670587545</v>
      </c>
      <c r="F182" s="228">
        <f>IF(F$7=0,0,F$7/NMM!F$9*1000)</f>
        <v>0.16020750399640407</v>
      </c>
      <c r="G182" s="228">
        <f>IF(G$7=0,0,G$7/NMM!G$9*1000)</f>
        <v>0.14695541993575989</v>
      </c>
      <c r="H182" s="228">
        <f>IF(H$7=0,0,H$7/NMM!H$9*1000)</f>
        <v>0.14161056910379149</v>
      </c>
      <c r="I182" s="228">
        <f>IF(I$7=0,0,I$7/NMM!I$9*1000)</f>
        <v>0.13691558672349805</v>
      </c>
      <c r="J182" s="228">
        <f>IF(J$7=0,0,J$7/NMM!J$9*1000)</f>
        <v>0.13915848572301409</v>
      </c>
      <c r="K182" s="228">
        <f>IF(K$7=0,0,K$7/NMM!K$9*1000)</f>
        <v>0.13875364864019243</v>
      </c>
      <c r="L182" s="228">
        <f>IF(L$7=0,0,L$7/NMM!L$9*1000)</f>
        <v>0.13671861022807394</v>
      </c>
      <c r="M182" s="228">
        <f>IF(M$7=0,0,M$7/NMM!M$9*1000)</f>
        <v>0.1427222112282118</v>
      </c>
      <c r="N182" s="228">
        <f>IF(N$7=0,0,N$7/NMM!N$9*1000)</f>
        <v>0.14648473898015657</v>
      </c>
      <c r="O182" s="228">
        <f>IF(O$7=0,0,O$7/NMM!O$9*1000)</f>
        <v>0.14596453209207599</v>
      </c>
      <c r="P182" s="228">
        <f>IF(P$7=0,0,P$7/NMM!P$9*1000)</f>
        <v>0.14623041970525941</v>
      </c>
      <c r="Q182" s="228">
        <f>IF(Q$7=0,0,Q$7/NMM!Q$9*1000)</f>
        <v>0.1391140007832524</v>
      </c>
    </row>
    <row r="183" spans="1:17" x14ac:dyDescent="0.25">
      <c r="A183" s="76" t="s">
        <v>81</v>
      </c>
      <c r="B183" s="228">
        <f>IF(B$8=0,0,B$8/NMM!B$9*1000)</f>
        <v>0.69273432619111353</v>
      </c>
      <c r="C183" s="228">
        <f>IF(C$8=0,0,C$8/NMM!C$9*1000)</f>
        <v>0.67264443938121754</v>
      </c>
      <c r="D183" s="228">
        <f>IF(D$8=0,0,D$8/NMM!D$9*1000)</f>
        <v>0.66834102083973523</v>
      </c>
      <c r="E183" s="228">
        <f>IF(E$8=0,0,E$8/NMM!E$9*1000)</f>
        <v>0.66255934599997057</v>
      </c>
      <c r="F183" s="228">
        <f>IF(F$8=0,0,F$8/NMM!F$9*1000)</f>
        <v>0.68088189198471716</v>
      </c>
      <c r="G183" s="228">
        <f>IF(G$8=0,0,G$8/NMM!G$9*1000)</f>
        <v>0.62456053472697959</v>
      </c>
      <c r="H183" s="228">
        <f>IF(H$8=0,0,H$8/NMM!H$9*1000)</f>
        <v>0.60184491869111367</v>
      </c>
      <c r="I183" s="228">
        <f>IF(I$8=0,0,I$8/NMM!I$9*1000)</f>
        <v>0.58189124357486666</v>
      </c>
      <c r="J183" s="228">
        <f>IF(J$8=0,0,J$8/NMM!J$9*1000)</f>
        <v>0.59142356432280985</v>
      </c>
      <c r="K183" s="228">
        <f>IF(K$8=0,0,K$8/NMM!K$9*1000)</f>
        <v>0.58970300672081777</v>
      </c>
      <c r="L183" s="228">
        <f>IF(L$8=0,0,L$8/NMM!L$9*1000)</f>
        <v>0.58105409346931414</v>
      </c>
      <c r="M183" s="228">
        <f>IF(M$8=0,0,M$8/NMM!M$9*1000)</f>
        <v>0.60656939771990015</v>
      </c>
      <c r="N183" s="228">
        <f>IF(N$8=0,0,N$8/NMM!N$9*1000)</f>
        <v>0.62256014066566545</v>
      </c>
      <c r="O183" s="228">
        <f>IF(O$8=0,0,O$8/NMM!O$9*1000)</f>
        <v>0.62034926139132285</v>
      </c>
      <c r="P183" s="228">
        <f>IF(P$8=0,0,P$8/NMM!P$9*1000)</f>
        <v>0.62147928374735251</v>
      </c>
      <c r="Q183" s="228">
        <f>IF(Q$8=0,0,Q$8/NMM!Q$9*1000)</f>
        <v>0.59123450332882255</v>
      </c>
    </row>
    <row r="184" spans="1:17" x14ac:dyDescent="0.25">
      <c r="A184" s="76" t="s">
        <v>80</v>
      </c>
      <c r="B184" s="228">
        <f>IF(B$9=0,0,B$9/NMM!B$9*1000)</f>
        <v>8.1498156022483934E-2</v>
      </c>
      <c r="C184" s="228">
        <f>IF(C$9=0,0,C$9/NMM!C$9*1000)</f>
        <v>7.9134639927202072E-2</v>
      </c>
      <c r="D184" s="228">
        <f>IF(D$9=0,0,D$9/NMM!D$9*1000)</f>
        <v>7.8628355392910035E-2</v>
      </c>
      <c r="E184" s="228">
        <f>IF(E$9=0,0,E$9/NMM!E$9*1000)</f>
        <v>7.7948158352937724E-2</v>
      </c>
      <c r="F184" s="228">
        <f>IF(F$9=0,0,F$9/NMM!F$9*1000)</f>
        <v>8.0103751998202036E-2</v>
      </c>
      <c r="G184" s="228">
        <f>IF(G$9=0,0,G$9/NMM!G$9*1000)</f>
        <v>7.3477709967879945E-2</v>
      </c>
      <c r="H184" s="228">
        <f>IF(H$9=0,0,H$9/NMM!H$9*1000)</f>
        <v>7.0805284551895747E-2</v>
      </c>
      <c r="I184" s="228">
        <f>IF(I$9=0,0,I$9/NMM!I$9*1000)</f>
        <v>6.8457793361749023E-2</v>
      </c>
      <c r="J184" s="228">
        <f>IF(J$9=0,0,J$9/NMM!J$9*1000)</f>
        <v>6.9579242861507046E-2</v>
      </c>
      <c r="K184" s="228">
        <f>IF(K$9=0,0,K$9/NMM!K$9*1000)</f>
        <v>6.9376824320096217E-2</v>
      </c>
      <c r="L184" s="228">
        <f>IF(L$9=0,0,L$9/NMM!L$9*1000)</f>
        <v>6.835930511403697E-2</v>
      </c>
      <c r="M184" s="228">
        <f>IF(M$9=0,0,M$9/NMM!M$9*1000)</f>
        <v>7.1361105614105899E-2</v>
      </c>
      <c r="N184" s="228">
        <f>IF(N$9=0,0,N$9/NMM!N$9*1000)</f>
        <v>7.3242369490078285E-2</v>
      </c>
      <c r="O184" s="228">
        <f>IF(O$9=0,0,O$9/NMM!O$9*1000)</f>
        <v>7.2982266046037997E-2</v>
      </c>
      <c r="P184" s="228">
        <f>IF(P$9=0,0,P$9/NMM!P$9*1000)</f>
        <v>7.3115209852629703E-2</v>
      </c>
      <c r="Q184" s="228">
        <f>IF(Q$9=0,0,Q$9/NMM!Q$9*1000)</f>
        <v>6.9557000391626198E-2</v>
      </c>
    </row>
    <row r="185" spans="1:17" x14ac:dyDescent="0.25">
      <c r="A185" s="129" t="s">
        <v>79</v>
      </c>
      <c r="B185" s="227">
        <f>IF(B$10=0,0,B$10/NMM!B$9*1000)</f>
        <v>0.24449446806745181</v>
      </c>
      <c r="C185" s="227">
        <f>IF(C$10=0,0,C$10/NMM!C$9*1000)</f>
        <v>0.23740391978160622</v>
      </c>
      <c r="D185" s="227">
        <f>IF(D$10=0,0,D$10/NMM!D$9*1000)</f>
        <v>0.23588506617873012</v>
      </c>
      <c r="E185" s="227">
        <f>IF(E$10=0,0,E$10/NMM!E$9*1000)</f>
        <v>0.23384447505881314</v>
      </c>
      <c r="F185" s="227">
        <f>IF(F$10=0,0,F$10/NMM!F$9*1000)</f>
        <v>0.24031125599460607</v>
      </c>
      <c r="G185" s="227">
        <f>IF(G$10=0,0,G$10/NMM!G$9*1000)</f>
        <v>0.22043312990363984</v>
      </c>
      <c r="H185" s="227">
        <f>IF(H$10=0,0,H$10/NMM!H$9*1000)</f>
        <v>0.21241585365568721</v>
      </c>
      <c r="I185" s="227">
        <f>IF(I$10=0,0,I$10/NMM!I$9*1000)</f>
        <v>0.20537338008524703</v>
      </c>
      <c r="J185" s="227">
        <f>IF(J$10=0,0,J$10/NMM!J$9*1000)</f>
        <v>0.20873772858452111</v>
      </c>
      <c r="K185" s="227">
        <f>IF(K$10=0,0,K$10/NMM!K$9*1000)</f>
        <v>0.20813047296028864</v>
      </c>
      <c r="L185" s="227">
        <f>IF(L$10=0,0,L$10/NMM!L$9*1000)</f>
        <v>0.20507791534211087</v>
      </c>
      <c r="M185" s="227">
        <f>IF(M$10=0,0,M$10/NMM!M$9*1000)</f>
        <v>0.21408331684231774</v>
      </c>
      <c r="N185" s="227">
        <f>IF(N$10=0,0,N$10/NMM!N$9*1000)</f>
        <v>0.21972710847023488</v>
      </c>
      <c r="O185" s="227">
        <f>IF(O$10=0,0,O$10/NMM!O$9*1000)</f>
        <v>0.21894679813811399</v>
      </c>
      <c r="P185" s="227">
        <f>IF(P$10=0,0,P$10/NMM!P$9*1000)</f>
        <v>0.21934562955788911</v>
      </c>
      <c r="Q185" s="227">
        <f>IF(Q$10=0,0,Q$10/NMM!Q$9*1000)</f>
        <v>0.20867100117487861</v>
      </c>
    </row>
    <row r="186" spans="1:17" x14ac:dyDescent="0.25">
      <c r="A186" s="127" t="s">
        <v>214</v>
      </c>
      <c r="B186" s="225">
        <f>IF(B$15=0,0,B$15/NMM!B$9*1000)</f>
        <v>2.3649110312021078</v>
      </c>
      <c r="C186" s="225">
        <f>IF(C$15=0,0,C$15/NMM!C$9*1000)</f>
        <v>2.2963265924988101</v>
      </c>
      <c r="D186" s="225">
        <f>IF(D$15=0,0,D$15/NMM!D$9*1000)</f>
        <v>2.2816352431663915</v>
      </c>
      <c r="E186" s="225">
        <f>IF(E$15=0,0,E$15/NMM!E$9*1000)</f>
        <v>2.2618973059941965</v>
      </c>
      <c r="F186" s="225">
        <f>IF(F$15=0,0,F$15/NMM!F$9*1000)</f>
        <v>2.3244482573196268</v>
      </c>
      <c r="G186" s="225">
        <f>IF(G$15=0,0,G$15/NMM!G$9*1000)</f>
        <v>2.1321739697100468</v>
      </c>
      <c r="H186" s="225">
        <f>IF(H$15=0,0,H$15/NMM!H$9*1000)</f>
        <v>2.0546256096639328</v>
      </c>
      <c r="I186" s="225">
        <f>IF(I$15=0,0,I$15/NMM!I$9*1000)</f>
        <v>1.9865061811740889</v>
      </c>
      <c r="J186" s="225">
        <f>IF(J$15=0,0,J$15/NMM!J$9*1000)</f>
        <v>2.0190483689038601</v>
      </c>
      <c r="K186" s="225">
        <f>IF(K$15=0,0,K$15/NMM!K$9*1000)</f>
        <v>2.0131745937797918</v>
      </c>
      <c r="L186" s="225">
        <f>IF(L$15=0,0,L$15/NMM!L$9*1000)</f>
        <v>1.9836482521751342</v>
      </c>
      <c r="M186" s="225">
        <f>IF(M$15=0,0,M$15/NMM!M$9*1000)</f>
        <v>2.0707544084680758</v>
      </c>
      <c r="N186" s="225">
        <f>IF(N$15=0,0,N$15/NMM!N$9*1000)</f>
        <v>2.1253448668296335</v>
      </c>
      <c r="O186" s="225">
        <f>IF(O$15=0,0,O$15/NMM!O$9*1000)</f>
        <v>2.1177971929424491</v>
      </c>
      <c r="P186" s="225">
        <f>IF(P$15=0,0,P$15/NMM!P$9*1000)</f>
        <v>2.1216549523088331</v>
      </c>
      <c r="Q186" s="225">
        <f>IF(Q$15=0,0,Q$15/NMM!Q$9*1000)</f>
        <v>2.0184029375843107</v>
      </c>
    </row>
    <row r="187" spans="1:17" x14ac:dyDescent="0.25">
      <c r="A187" s="127" t="s">
        <v>213</v>
      </c>
      <c r="B187" s="226">
        <f>IF(B$16=0,0,B$16/NMM!B$9*1000)</f>
        <v>26.738752143107696</v>
      </c>
      <c r="C187" s="226">
        <f>IF(C$16=0,0,C$16/NMM!C$9*1000)</f>
        <v>25.963305505510732</v>
      </c>
      <c r="D187" s="226">
        <f>IF(D$16=0,0,D$16/NMM!D$9*1000)</f>
        <v>25.79719847515549</v>
      </c>
      <c r="E187" s="226">
        <f>IF(E$16=0,0,E$16/NMM!E$9*1000)</f>
        <v>25.574032443579544</v>
      </c>
      <c r="F187" s="226">
        <f>IF(F$16=0,0,F$16/NMM!F$9*1000)</f>
        <v>26.28126174808159</v>
      </c>
      <c r="G187" s="226">
        <f>IF(G$16=0,0,G$16/NMM!G$9*1000)</f>
        <v>24.107321818818434</v>
      </c>
      <c r="H187" s="226">
        <f>IF(H$16=0,0,H$16/NMM!H$9*1000)</f>
        <v>23.230525038297049</v>
      </c>
      <c r="I187" s="226">
        <f>IF(I$16=0,0,I$16/NMM!I$9*1000)</f>
        <v>22.460336016178005</v>
      </c>
      <c r="J187" s="226">
        <f>IF(J$16=0,0,J$16/NMM!J$9*1000)</f>
        <v>22.82827268712267</v>
      </c>
      <c r="K187" s="226">
        <f>IF(K$16=0,0,K$16/NMM!K$9*1000)</f>
        <v>22.761861132897323</v>
      </c>
      <c r="L187" s="226">
        <f>IF(L$16=0,0,L$16/NMM!L$9*1000)</f>
        <v>22.428022980238211</v>
      </c>
      <c r="M187" s="226">
        <f>IF(M$16=0,0,M$16/NMM!M$9*1000)</f>
        <v>23.412884521550342</v>
      </c>
      <c r="N187" s="226">
        <f>IF(N$16=0,0,N$16/NMM!N$9*1000)</f>
        <v>24.030108897541499</v>
      </c>
      <c r="O187" s="226">
        <f>IF(O$16=0,0,O$16/NMM!O$9*1000)</f>
        <v>23.944771487946078</v>
      </c>
      <c r="P187" s="226">
        <f>IF(P$16=0,0,P$16/NMM!P$9*1000)</f>
        <v>23.988389057556319</v>
      </c>
      <c r="Q187" s="226">
        <f>IF(Q$16=0,0,Q$16/NMM!Q$9*1000)</f>
        <v>22.820975149138739</v>
      </c>
    </row>
    <row r="188" spans="1:17" x14ac:dyDescent="0.25">
      <c r="A188" s="127" t="s">
        <v>212</v>
      </c>
      <c r="B188" s="226">
        <f>IF(B$36=0,0,B$36/NMM!B$9*1000)</f>
        <v>46.535346097847921</v>
      </c>
      <c r="C188" s="226">
        <f>IF(C$36=0,0,C$36/NMM!C$9*1000)</f>
        <v>45.185781336266906</v>
      </c>
      <c r="D188" s="226">
        <f>IF(D$36=0,0,D$36/NMM!D$9*1000)</f>
        <v>44.896693494564481</v>
      </c>
      <c r="E188" s="226">
        <f>IF(E$36=0,0,E$36/NMM!E$9*1000)</f>
        <v>44.50830182762774</v>
      </c>
      <c r="F188" s="226">
        <f>IF(F$36=0,0,F$36/NMM!F$9*1000)</f>
        <v>45.739143127902338</v>
      </c>
      <c r="G188" s="226">
        <f>IF(G$36=0,0,G$36/NMM!G$9*1000)</f>
        <v>41.955681339455765</v>
      </c>
      <c r="H188" s="226">
        <f>IF(H$36=0,0,H$36/NMM!H$9*1000)</f>
        <v>40.42972973854836</v>
      </c>
      <c r="I188" s="226">
        <f>IF(I$36=0,0,I$36/NMM!I$9*1000)</f>
        <v>39.089315177941749</v>
      </c>
      <c r="J188" s="226">
        <f>IF(J$36=0,0,J$36/NMM!J$9*1000)</f>
        <v>39.729661452624342</v>
      </c>
      <c r="K188" s="226">
        <f>IF(K$36=0,0,K$36/NMM!K$9*1000)</f>
        <v>39.614080716312024</v>
      </c>
      <c r="L188" s="226">
        <f>IF(L$36=0,0,L$36/NMM!L$9*1000)</f>
        <v>39.033078510542971</v>
      </c>
      <c r="M188" s="226">
        <f>IF(M$36=0,0,M$36/NMM!M$9*1000)</f>
        <v>40.747102876307302</v>
      </c>
      <c r="N188" s="226">
        <f>IF(N$36=0,0,N$36/NMM!N$9*1000)</f>
        <v>41.821302218260534</v>
      </c>
      <c r="O188" s="226">
        <f>IF(O$36=0,0,O$36/NMM!O$9*1000)</f>
        <v>41.67278347402884</v>
      </c>
      <c r="P188" s="226">
        <f>IF(P$36=0,0,P$36/NMM!P$9*1000)</f>
        <v>41.748694222851235</v>
      </c>
      <c r="Q188" s="226">
        <f>IF(Q$36=0,0,Q$36/NMM!Q$9*1000)</f>
        <v>39.716961029884835</v>
      </c>
    </row>
    <row r="189" spans="1:17" x14ac:dyDescent="0.25">
      <c r="A189" s="72" t="s">
        <v>211</v>
      </c>
      <c r="B189" s="224">
        <f>IF(B$44=0,0,B$44/NMM!B$9*1000)</f>
        <v>2.2123361259632621</v>
      </c>
      <c r="C189" s="224">
        <f>IF(C$44=0,0,C$44/NMM!C$9*1000)</f>
        <v>2.1481764897569513</v>
      </c>
      <c r="D189" s="224">
        <f>IF(D$44=0,0,D$44/NMM!D$9*1000)</f>
        <v>2.1344329694137216</v>
      </c>
      <c r="E189" s="224">
        <f>IF(E$44=0,0,E$44/NMM!E$9*1000)</f>
        <v>2.1159684475429583</v>
      </c>
      <c r="F189" s="224">
        <f>IF(F$44=0,0,F$44/NMM!F$9*1000)</f>
        <v>2.1744838536215867</v>
      </c>
      <c r="G189" s="224">
        <f>IF(G$44=0,0,G$44/NMM!G$9*1000)</f>
        <v>1.9946143587610119</v>
      </c>
      <c r="H189" s="224">
        <f>IF(H$44=0,0,H$44/NMM!H$9*1000)</f>
        <v>1.9220691187178727</v>
      </c>
      <c r="I189" s="224">
        <f>IF(I$44=0,0,I$44/NMM!I$9*1000)</f>
        <v>1.8583444920660834</v>
      </c>
      <c r="J189" s="224">
        <f>IF(J$44=0,0,J$44/NMM!J$9*1000)</f>
        <v>1.8887871838132884</v>
      </c>
      <c r="K189" s="224">
        <f>IF(K$44=0,0,K$44/NMM!K$9*1000)</f>
        <v>1.8832923619230311</v>
      </c>
      <c r="L189" s="224">
        <f>IF(L$44=0,0,L$44/NMM!L$9*1000)</f>
        <v>1.8556709455831903</v>
      </c>
      <c r="M189" s="224">
        <f>IF(M$44=0,0,M$44/NMM!M$9*1000)</f>
        <v>1.9371573498572325</v>
      </c>
      <c r="N189" s="224">
        <f>IF(N$44=0,0,N$44/NMM!N$9*1000)</f>
        <v>1.9882258431632056</v>
      </c>
      <c r="O189" s="224">
        <f>IF(O$44=0,0,O$44/NMM!O$9*1000)</f>
        <v>1.9811651159784205</v>
      </c>
      <c r="P189" s="224">
        <f>IF(P$44=0,0,P$44/NMM!P$9*1000)</f>
        <v>1.9847739876437471</v>
      </c>
      <c r="Q189" s="224">
        <f>IF(Q$44=0,0,Q$44/NMM!Q$9*1000)</f>
        <v>1.8881833932240333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30">
        <f t="shared" ref="B191:Q191" si="44">SUM(B192:B198,B199,B200)</f>
        <v>64.848931747900821</v>
      </c>
      <c r="C191" s="230">
        <f t="shared" si="44"/>
        <v>64.52488503039271</v>
      </c>
      <c r="D191" s="230">
        <f t="shared" si="44"/>
        <v>64.112070220116095</v>
      </c>
      <c r="E191" s="230">
        <f t="shared" si="44"/>
        <v>63.557450450030586</v>
      </c>
      <c r="F191" s="230">
        <f t="shared" si="44"/>
        <v>62.259011755256616</v>
      </c>
      <c r="G191" s="230">
        <f t="shared" si="44"/>
        <v>60.473521321849333</v>
      </c>
      <c r="H191" s="230">
        <f t="shared" si="44"/>
        <v>59.516664415693576</v>
      </c>
      <c r="I191" s="230">
        <f t="shared" si="44"/>
        <v>57.543438176056668</v>
      </c>
      <c r="J191" s="230">
        <f t="shared" si="44"/>
        <v>54.356392637690561</v>
      </c>
      <c r="K191" s="230">
        <f t="shared" si="44"/>
        <v>54.198260107620136</v>
      </c>
      <c r="L191" s="230">
        <f t="shared" si="44"/>
        <v>53.403358191382928</v>
      </c>
      <c r="M191" s="230">
        <f t="shared" si="44"/>
        <v>52.285696350737233</v>
      </c>
      <c r="N191" s="230">
        <f t="shared" si="44"/>
        <v>51.364992977714273</v>
      </c>
      <c r="O191" s="230">
        <f t="shared" si="44"/>
        <v>51.182582008904483</v>
      </c>
      <c r="P191" s="230">
        <f t="shared" si="44"/>
        <v>50.151686227162841</v>
      </c>
      <c r="Q191" s="230">
        <f t="shared" si="44"/>
        <v>47.711014788505238</v>
      </c>
    </row>
    <row r="192" spans="1:17" x14ac:dyDescent="0.25">
      <c r="A192" s="132" t="s">
        <v>83</v>
      </c>
      <c r="B192" s="229">
        <f>IF(B$48=0,0,B$48/NMM!B$10*1000)</f>
        <v>0.39519544583060312</v>
      </c>
      <c r="C192" s="229">
        <f>IF(C$48=0,0,C$48/NMM!C$10*1000)</f>
        <v>0.39322067487379853</v>
      </c>
      <c r="D192" s="229">
        <f>IF(D$48=0,0,D$48/NMM!D$10*1000)</f>
        <v>0.3907049428702713</v>
      </c>
      <c r="E192" s="229">
        <f>IF(E$48=0,0,E$48/NMM!E$10*1000)</f>
        <v>0.38732503819955927</v>
      </c>
      <c r="F192" s="229">
        <f>IF(F$48=0,0,F$48/NMM!F$10*1000)</f>
        <v>0.37941223154208475</v>
      </c>
      <c r="G192" s="229">
        <f>IF(G$48=0,0,G$48/NMM!G$10*1000)</f>
        <v>0.36853128610724334</v>
      </c>
      <c r="H192" s="229">
        <f>IF(H$48=0,0,H$48/NMM!H$10*1000)</f>
        <v>0.36270011076738795</v>
      </c>
      <c r="I192" s="229">
        <f>IF(I$48=0,0,I$48/NMM!I$10*1000)</f>
        <v>0.350675085798134</v>
      </c>
      <c r="J192" s="229">
        <f>IF(J$48=0,0,J$48/NMM!J$10*1000)</f>
        <v>0.3312529326728777</v>
      </c>
      <c r="K192" s="229">
        <f>IF(K$48=0,0,K$48/NMM!K$10*1000)</f>
        <v>0.33028925826780897</v>
      </c>
      <c r="L192" s="229">
        <f>IF(L$48=0,0,L$48/NMM!L$10*1000)</f>
        <v>0.32544505176028798</v>
      </c>
      <c r="M192" s="229">
        <f>IF(M$48=0,0,M$48/NMM!M$10*1000)</f>
        <v>0.31863391613327552</v>
      </c>
      <c r="N192" s="229">
        <f>IF(N$48=0,0,N$48/NMM!N$10*1000)</f>
        <v>0.31302306380044087</v>
      </c>
      <c r="O192" s="229">
        <f>IF(O$48=0,0,O$48/NMM!O$10*1000)</f>
        <v>0.31191143432251178</v>
      </c>
      <c r="P192" s="229">
        <f>IF(P$48=0,0,P$48/NMM!P$10*1000)</f>
        <v>0.30562905916089678</v>
      </c>
      <c r="Q192" s="229">
        <f>IF(Q$48=0,0,Q$48/NMM!Q$10*1000)</f>
        <v>0.2907553794975839</v>
      </c>
    </row>
    <row r="193" spans="1:17" x14ac:dyDescent="0.25">
      <c r="A193" s="76" t="s">
        <v>82</v>
      </c>
      <c r="B193" s="228">
        <f>IF(B$49=0,0,B$49/NMM!B$10*1000)</f>
        <v>0.40612794115728823</v>
      </c>
      <c r="C193" s="228">
        <f>IF(C$49=0,0,C$49/NMM!C$10*1000)</f>
        <v>0.40409854109358401</v>
      </c>
      <c r="D193" s="228">
        <f>IF(D$49=0,0,D$49/NMM!D$10*1000)</f>
        <v>0.40151321509887622</v>
      </c>
      <c r="E193" s="228">
        <f>IF(E$49=0,0,E$49/NMM!E$10*1000)</f>
        <v>0.39803981038304209</v>
      </c>
      <c r="F193" s="228">
        <f>IF(F$49=0,0,F$49/NMM!F$10*1000)</f>
        <v>0.3899081076762419</v>
      </c>
      <c r="G193" s="228">
        <f>IF(G$49=0,0,G$49/NMM!G$10*1000)</f>
        <v>0.3787261570391105</v>
      </c>
      <c r="H193" s="228">
        <f>IF(H$49=0,0,H$49/NMM!H$10*1000)</f>
        <v>0.37273367089007303</v>
      </c>
      <c r="I193" s="228">
        <f>IF(I$49=0,0,I$49/NMM!I$10*1000)</f>
        <v>0.36037599145663785</v>
      </c>
      <c r="J193" s="228">
        <f>IF(J$49=0,0,J$49/NMM!J$10*1000)</f>
        <v>0.34041655329807408</v>
      </c>
      <c r="K193" s="228">
        <f>IF(K$49=0,0,K$49/NMM!K$10*1000)</f>
        <v>0.33942622027119934</v>
      </c>
      <c r="L193" s="228">
        <f>IF(L$49=0,0,L$49/NMM!L$10*1000)</f>
        <v>0.33444800598205104</v>
      </c>
      <c r="M193" s="228">
        <f>IF(M$49=0,0,M$49/NMM!M$10*1000)</f>
        <v>0.32744845039929932</v>
      </c>
      <c r="N193" s="228">
        <f>IF(N$49=0,0,N$49/NMM!N$10*1000)</f>
        <v>0.3216823821661941</v>
      </c>
      <c r="O193" s="228">
        <f>IF(O$49=0,0,O$49/NMM!O$10*1000)</f>
        <v>0.3205400011090131</v>
      </c>
      <c r="P193" s="228">
        <f>IF(P$49=0,0,P$49/NMM!P$10*1000)</f>
        <v>0.31408383336496976</v>
      </c>
      <c r="Q193" s="228">
        <f>IF(Q$49=0,0,Q$49/NMM!Q$10*1000)</f>
        <v>0.29879869543429749</v>
      </c>
    </row>
    <row r="194" spans="1:17" x14ac:dyDescent="0.25">
      <c r="A194" s="76" t="s">
        <v>81</v>
      </c>
      <c r="B194" s="228">
        <f>IF(B$50=0,0,B$50/NMM!B$10*1000)</f>
        <v>0.56289196585073331</v>
      </c>
      <c r="C194" s="228">
        <f>IF(C$50=0,0,C$50/NMM!C$10*1000)</f>
        <v>0.56007922416125255</v>
      </c>
      <c r="D194" s="228">
        <f>IF(D$50=0,0,D$50/NMM!D$10*1000)</f>
        <v>0.55649597099384129</v>
      </c>
      <c r="E194" s="228">
        <f>IF(E$50=0,0,E$50/NMM!E$10*1000)</f>
        <v>0.55168184369415407</v>
      </c>
      <c r="F194" s="228">
        <f>IF(F$50=0,0,F$50/NMM!F$10*1000)</f>
        <v>0.5404113309850278</v>
      </c>
      <c r="G194" s="228">
        <f>IF(G$50=0,0,G$50/NMM!G$10*1000)</f>
        <v>0.52491318486327876</v>
      </c>
      <c r="H194" s="228">
        <f>IF(H$50=0,0,H$50/NMM!H$10*1000)</f>
        <v>0.51660761913649555</v>
      </c>
      <c r="I194" s="228">
        <f>IF(I$50=0,0,I$50/NMM!I$10*1000)</f>
        <v>0.49947991684194809</v>
      </c>
      <c r="J194" s="228">
        <f>IF(J$50=0,0,J$50/NMM!J$10*1000)</f>
        <v>0.4718162024214746</v>
      </c>
      <c r="K194" s="228">
        <f>IF(K$50=0,0,K$50/NMM!K$10*1000)</f>
        <v>0.4704436041639995</v>
      </c>
      <c r="L194" s="228">
        <f>IF(L$50=0,0,L$50/NMM!L$10*1000)</f>
        <v>0.46354381583705057</v>
      </c>
      <c r="M194" s="228">
        <f>IF(M$50=0,0,M$50/NMM!M$10*1000)</f>
        <v>0.45384245524898237</v>
      </c>
      <c r="N194" s="228">
        <f>IF(N$50=0,0,N$50/NMM!N$10*1000)</f>
        <v>0.4458507039951452</v>
      </c>
      <c r="O194" s="228">
        <f>IF(O$50=0,0,O$50/NMM!O$10*1000)</f>
        <v>0.44426736767705077</v>
      </c>
      <c r="P194" s="228">
        <f>IF(P$50=0,0,P$50/NMM!P$10*1000)</f>
        <v>0.43531914081299655</v>
      </c>
      <c r="Q194" s="228">
        <f>IF(Q$50=0,0,Q$50/NMM!Q$10*1000)</f>
        <v>0.41413399084873065</v>
      </c>
    </row>
    <row r="195" spans="1:17" x14ac:dyDescent="0.25">
      <c r="A195" s="76" t="s">
        <v>80</v>
      </c>
      <c r="B195" s="228">
        <f>IF(B$51=0,0,B$51/NMM!B$10*1000)</f>
        <v>0.28927072159437206</v>
      </c>
      <c r="C195" s="228">
        <f>IF(C$51=0,0,C$51/NMM!C$10*1000)</f>
        <v>0.28782525094007877</v>
      </c>
      <c r="D195" s="228">
        <f>IF(D$51=0,0,D$51/NMM!D$10*1000)</f>
        <v>0.28598381369763065</v>
      </c>
      <c r="E195" s="228">
        <f>IF(E$51=0,0,E$51/NMM!E$10*1000)</f>
        <v>0.28350982905703814</v>
      </c>
      <c r="F195" s="228">
        <f>IF(F$51=0,0,F$51/NMM!F$10*1000)</f>
        <v>0.27771790175677874</v>
      </c>
      <c r="G195" s="228">
        <f>IF(G$51=0,0,G$51/NMM!G$10*1000)</f>
        <v>0.26975338958748946</v>
      </c>
      <c r="H195" s="228">
        <f>IF(H$51=0,0,H$51/NMM!H$10*1000)</f>
        <v>0.26548515138763357</v>
      </c>
      <c r="I195" s="228">
        <f>IF(I$51=0,0,I$51/NMM!I$10*1000)</f>
        <v>0.25668320873686362</v>
      </c>
      <c r="J195" s="228">
        <f>IF(J$51=0,0,J$51/NMM!J$10*1000)</f>
        <v>0.24246679934061893</v>
      </c>
      <c r="K195" s="228">
        <f>IF(K$51=0,0,K$51/NMM!K$10*1000)</f>
        <v>0.2417614197784877</v>
      </c>
      <c r="L195" s="228">
        <f>IF(L$51=0,0,L$51/NMM!L$10*1000)</f>
        <v>0.23821561193387147</v>
      </c>
      <c r="M195" s="228">
        <f>IF(M$51=0,0,M$51/NMM!M$10*1000)</f>
        <v>0.23323007341491905</v>
      </c>
      <c r="N195" s="228">
        <f>IF(N$51=0,0,N$51/NMM!N$10*1000)</f>
        <v>0.2291231047739539</v>
      </c>
      <c r="O195" s="228">
        <f>IF(O$51=0,0,O$51/NMM!O$10*1000)</f>
        <v>0.22830942672017396</v>
      </c>
      <c r="P195" s="228">
        <f>IF(P$51=0,0,P$51/NMM!P$10*1000)</f>
        <v>0.22371092434495712</v>
      </c>
      <c r="Q195" s="228">
        <f>IF(Q$51=0,0,Q$51/NMM!Q$10*1000)</f>
        <v>0.21282385544180407</v>
      </c>
    </row>
    <row r="196" spans="1:17" x14ac:dyDescent="0.25">
      <c r="A196" s="129" t="s">
        <v>79</v>
      </c>
      <c r="B196" s="227">
        <f>IF(B$52=0,0,B$52/NMM!B$10*1000)</f>
        <v>0.30020015927669541</v>
      </c>
      <c r="C196" s="227">
        <f>IF(C$52=0,0,C$52/NMM!C$10*1000)</f>
        <v>0.29870007479439131</v>
      </c>
      <c r="D196" s="227">
        <f>IF(D$52=0,0,D$52/NMM!D$10*1000)</f>
        <v>0.29678906302509056</v>
      </c>
      <c r="E196" s="227">
        <f>IF(E$52=0,0,E$52/NMM!E$10*1000)</f>
        <v>0.29422160448984547</v>
      </c>
      <c r="F196" s="227">
        <f>IF(F$52=0,0,F$52/NMM!F$10*1000)</f>
        <v>0.28821084236198996</v>
      </c>
      <c r="G196" s="227">
        <f>IF(G$52=0,0,G$52/NMM!G$10*1000)</f>
        <v>0.27994540917675897</v>
      </c>
      <c r="H196" s="227">
        <f>IF(H$52=0,0,H$52/NMM!H$10*1000)</f>
        <v>0.27551590528377828</v>
      </c>
      <c r="I196" s="227">
        <f>IF(I$52=0,0,I$52/NMM!I$10*1000)</f>
        <v>0.26638140120696852</v>
      </c>
      <c r="J196" s="227">
        <f>IF(J$52=0,0,J$52/NMM!J$10*1000)</f>
        <v>0.25162785704746032</v>
      </c>
      <c r="K196" s="227">
        <f>IF(K$52=0,0,K$52/NMM!K$10*1000)</f>
        <v>0.2508958263195139</v>
      </c>
      <c r="L196" s="227">
        <f>IF(L$52=0,0,L$52/NMM!L$10*1000)</f>
        <v>0.24721604817310697</v>
      </c>
      <c r="M196" s="227">
        <f>IF(M$52=0,0,M$52/NMM!M$10*1000)</f>
        <v>0.2420421423964681</v>
      </c>
      <c r="N196" s="227">
        <f>IF(N$52=0,0,N$52/NMM!N$10*1000)</f>
        <v>0.23778000126664095</v>
      </c>
      <c r="O196" s="227">
        <f>IF(O$52=0,0,O$52/NMM!O$10*1000)</f>
        <v>0.23693558023433473</v>
      </c>
      <c r="P196" s="227">
        <f>IF(P$52=0,0,P$52/NMM!P$10*1000)</f>
        <v>0.23216333388369953</v>
      </c>
      <c r="Q196" s="227">
        <f>IF(Q$52=0,0,Q$52/NMM!Q$10*1000)</f>
        <v>0.22086492179149392</v>
      </c>
    </row>
    <row r="197" spans="1:17" x14ac:dyDescent="0.25">
      <c r="A197" s="127" t="s">
        <v>210</v>
      </c>
      <c r="B197" s="226">
        <f>IF(B$57=0,0,B$57/NMM!B$10*1000)</f>
        <v>1.5544829164253806</v>
      </c>
      <c r="C197" s="226">
        <f>IF(C$57=0,0,C$57/NMM!C$10*1000)</f>
        <v>1.6925115838422606</v>
      </c>
      <c r="D197" s="226">
        <f>IF(D$57=0,0,D$57/NMM!D$10*1000)</f>
        <v>1.7161866011390789</v>
      </c>
      <c r="E197" s="226">
        <f>IF(E$57=0,0,E$57/NMM!E$10*1000)</f>
        <v>1.5234007344385014</v>
      </c>
      <c r="F197" s="226">
        <f>IF(F$57=0,0,F$57/NMM!F$10*1000)</f>
        <v>1.5855983979613071</v>
      </c>
      <c r="G197" s="226">
        <f>IF(G$57=0,0,G$57/NMM!G$10*1000)</f>
        <v>1.5564020830263898</v>
      </c>
      <c r="H197" s="226">
        <f>IF(H$57=0,0,H$57/NMM!H$10*1000)</f>
        <v>1.4146565628069512</v>
      </c>
      <c r="I197" s="226">
        <f>IF(I$57=0,0,I$57/NMM!I$10*1000)</f>
        <v>1.5290034921271347</v>
      </c>
      <c r="J197" s="226">
        <f>IF(J$57=0,0,J$57/NMM!J$10*1000)</f>
        <v>1.3229946919140223</v>
      </c>
      <c r="K197" s="226">
        <f>IF(K$57=0,0,K$57/NMM!K$10*1000)</f>
        <v>1.399212567474476</v>
      </c>
      <c r="L197" s="226">
        <f>IF(L$57=0,0,L$57/NMM!L$10*1000)</f>
        <v>0.39298849197408831</v>
      </c>
      <c r="M197" s="226">
        <f>IF(M$57=0,0,M$57/NMM!M$10*1000)</f>
        <v>2.0092999855454425</v>
      </c>
      <c r="N197" s="226">
        <f>IF(N$57=0,0,N$57/NMM!N$10*1000)</f>
        <v>2.8418482272629428</v>
      </c>
      <c r="O197" s="226">
        <f>IF(O$57=0,0,O$57/NMM!O$10*1000)</f>
        <v>2.347984221325953</v>
      </c>
      <c r="P197" s="226">
        <f>IF(P$57=0,0,P$57/NMM!P$10*1000)</f>
        <v>2.0505898036614156</v>
      </c>
      <c r="Q197" s="226">
        <f>IF(Q$57=0,0,Q$57/NMM!Q$10*1000)</f>
        <v>1.8382679343469228</v>
      </c>
    </row>
    <row r="198" spans="1:17" x14ac:dyDescent="0.25">
      <c r="A198" s="127" t="s">
        <v>209</v>
      </c>
      <c r="B198" s="226">
        <f>IF(B$58=0,0,B$58/NMM!B$10*1000)</f>
        <v>12.925745145138029</v>
      </c>
      <c r="C198" s="226">
        <f>IF(C$58=0,0,C$58/NMM!C$10*1000)</f>
        <v>12.594661268491246</v>
      </c>
      <c r="D198" s="226">
        <f>IF(D$58=0,0,D$58/NMM!D$10*1000)</f>
        <v>12.451016589054621</v>
      </c>
      <c r="E198" s="226">
        <f>IF(E$58=0,0,E$58/NMM!E$10*1000)</f>
        <v>12.668553177545755</v>
      </c>
      <c r="F198" s="226">
        <f>IF(F$58=0,0,F$58/NMM!F$10*1000)</f>
        <v>12.239167557613051</v>
      </c>
      <c r="G198" s="226">
        <f>IF(G$58=0,0,G$58/NMM!G$10*1000)</f>
        <v>11.858417054078252</v>
      </c>
      <c r="H198" s="226">
        <f>IF(H$58=0,0,H$58/NMM!H$10*1000)</f>
        <v>11.884860915916416</v>
      </c>
      <c r="I198" s="226">
        <f>IF(I$58=0,0,I$58/NMM!I$10*1000)</f>
        <v>11.196088787751039</v>
      </c>
      <c r="J198" s="226">
        <f>IF(J$58=0,0,J$58/NMM!J$10*1000)</f>
        <v>10.797757307178331</v>
      </c>
      <c r="K198" s="226">
        <f>IF(K$58=0,0,K$58/NMM!K$10*1000)</f>
        <v>10.619994337673079</v>
      </c>
      <c r="L198" s="226">
        <f>IF(L$58=0,0,L$58/NMM!L$10*1000)</f>
        <v>12.265956992434239</v>
      </c>
      <c r="M198" s="226">
        <f>IF(M$58=0,0,M$58/NMM!M$10*1000)</f>
        <v>9.0398295777474242</v>
      </c>
      <c r="N198" s="226">
        <f>IF(N$58=0,0,N$58/NMM!N$10*1000)</f>
        <v>7.2941956707280458</v>
      </c>
      <c r="O198" s="226">
        <f>IF(O$58=0,0,O$58/NMM!O$10*1000)</f>
        <v>8.1525569140218828</v>
      </c>
      <c r="P198" s="226">
        <f>IF(P$58=0,0,P$58/NMM!P$10*1000)</f>
        <v>8.4455029130394941</v>
      </c>
      <c r="Q198" s="226">
        <f>IF(Q$58=0,0,Q$58/NMM!Q$10*1000)</f>
        <v>8.2660017368126439</v>
      </c>
    </row>
    <row r="199" spans="1:17" x14ac:dyDescent="0.25">
      <c r="A199" s="127" t="s">
        <v>208</v>
      </c>
      <c r="B199" s="226">
        <f>IF(B$77=0,0,B$77/NMM!B$10*1000)</f>
        <v>40.87268732646897</v>
      </c>
      <c r="C199" s="226">
        <f>IF(C$77=0,0,C$77/NMM!C$10*1000)</f>
        <v>40.772214712284345</v>
      </c>
      <c r="D199" s="226">
        <f>IF(D$77=0,0,D$77/NMM!D$10*1000)</f>
        <v>40.535920481888283</v>
      </c>
      <c r="E199" s="226">
        <f>IF(E$77=0,0,E$77/NMM!E$10*1000)</f>
        <v>40.058609950064501</v>
      </c>
      <c r="F199" s="226">
        <f>IF(F$77=0,0,F$77/NMM!F$10*1000)</f>
        <v>39.306655259158298</v>
      </c>
      <c r="G199" s="226">
        <f>IF(G$77=0,0,G$77/NMM!G$10*1000)</f>
        <v>38.19098632303983</v>
      </c>
      <c r="H199" s="226">
        <f>IF(H$77=0,0,H$77/NMM!H$10*1000)</f>
        <v>37.503344380897872</v>
      </c>
      <c r="I199" s="226">
        <f>IF(I$77=0,0,I$77/NMM!I$10*1000)</f>
        <v>36.374715544496034</v>
      </c>
      <c r="J199" s="226">
        <f>IF(J$77=0,0,J$77/NMM!J$10*1000)</f>
        <v>34.273751264886599</v>
      </c>
      <c r="K199" s="226">
        <f>IF(K$77=0,0,K$77/NMM!K$10*1000)</f>
        <v>34.23102777161732</v>
      </c>
      <c r="L199" s="226">
        <f>IF(L$77=0,0,L$77/NMM!L$10*1000)</f>
        <v>33.027432984208048</v>
      </c>
      <c r="M199" s="226">
        <f>IF(M$77=0,0,M$77/NMM!M$10*1000)</f>
        <v>33.492426140669174</v>
      </c>
      <c r="N199" s="226">
        <f>IF(N$77=0,0,N$77/NMM!N$10*1000)</f>
        <v>33.520377744398012</v>
      </c>
      <c r="O199" s="226">
        <f>IF(O$77=0,0,O$77/NMM!O$10*1000)</f>
        <v>33.057028081013705</v>
      </c>
      <c r="P199" s="226">
        <f>IF(P$77=0,0,P$77/NMM!P$10*1000)</f>
        <v>32.213206074323004</v>
      </c>
      <c r="Q199" s="226">
        <f>IF(Q$77=0,0,Q$77/NMM!Q$10*1000)</f>
        <v>30.565436388178547</v>
      </c>
    </row>
    <row r="200" spans="1:17" x14ac:dyDescent="0.25">
      <c r="A200" s="72" t="s">
        <v>207</v>
      </c>
      <c r="B200" s="258">
        <f>IF(B$87=0,0,B$87/NMM!B$10*1000)</f>
        <v>7.5423301261587499</v>
      </c>
      <c r="C200" s="258">
        <f>IF(C$87=0,0,C$87/NMM!C$10*1000)</f>
        <v>7.5215736999117571</v>
      </c>
      <c r="D200" s="258">
        <f>IF(D$87=0,0,D$87/NMM!D$10*1000)</f>
        <v>7.4774595423484014</v>
      </c>
      <c r="E200" s="258">
        <f>IF(E$87=0,0,E$87/NMM!E$10*1000)</f>
        <v>7.3921084621581903</v>
      </c>
      <c r="F200" s="258">
        <f>IF(F$87=0,0,F$87/NMM!F$10*1000)</f>
        <v>7.2519301262018336</v>
      </c>
      <c r="G200" s="258">
        <f>IF(G$87=0,0,G$87/NMM!G$10*1000)</f>
        <v>7.0458464349309811</v>
      </c>
      <c r="H200" s="258">
        <f>IF(H$87=0,0,H$87/NMM!H$10*1000)</f>
        <v>6.9207600986069684</v>
      </c>
      <c r="I200" s="258">
        <f>IF(I$87=0,0,I$87/NMM!I$10*1000)</f>
        <v>6.7100347476419033</v>
      </c>
      <c r="J200" s="258">
        <f>IF(J$87=0,0,J$87/NMM!J$10*1000)</f>
        <v>6.3243090289311015</v>
      </c>
      <c r="K200" s="258">
        <f>IF(K$87=0,0,K$87/NMM!K$10*1000)</f>
        <v>6.3152091020542498</v>
      </c>
      <c r="L200" s="258">
        <f>IF(L$87=0,0,L$87/NMM!L$10*1000)</f>
        <v>6.1081111890801809</v>
      </c>
      <c r="M200" s="258">
        <f>IF(M$87=0,0,M$87/NMM!M$10*1000)</f>
        <v>6.1689436091822447</v>
      </c>
      <c r="N200" s="258">
        <f>IF(N$87=0,0,N$87/NMM!N$10*1000)</f>
        <v>6.1611120793228995</v>
      </c>
      <c r="O200" s="258">
        <f>IF(O$87=0,0,O$87/NMM!O$10*1000)</f>
        <v>6.0830489824798608</v>
      </c>
      <c r="P200" s="258">
        <f>IF(P$87=0,0,P$87/NMM!P$10*1000)</f>
        <v>5.9314811445714053</v>
      </c>
      <c r="Q200" s="258">
        <f>IF(Q$87=0,0,Q$87/NMM!Q$10*1000)</f>
        <v>5.6039318861532106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30">
        <f t="shared" ref="B202:Q202" si="45">SUM(B203:B208,B209:B210,B211)</f>
        <v>312.27769951580092</v>
      </c>
      <c r="C202" s="230">
        <f t="shared" si="45"/>
        <v>310.34900206707533</v>
      </c>
      <c r="D202" s="230">
        <f t="shared" si="45"/>
        <v>300.75663183162408</v>
      </c>
      <c r="E202" s="230">
        <f t="shared" si="45"/>
        <v>296.43393714201238</v>
      </c>
      <c r="F202" s="230">
        <f t="shared" si="45"/>
        <v>297.63640055332814</v>
      </c>
      <c r="G202" s="230">
        <f t="shared" si="45"/>
        <v>288.03200606667826</v>
      </c>
      <c r="H202" s="230">
        <f t="shared" si="45"/>
        <v>274.36990510564988</v>
      </c>
      <c r="I202" s="230">
        <f t="shared" si="45"/>
        <v>260.57102923288642</v>
      </c>
      <c r="J202" s="230">
        <f t="shared" si="45"/>
        <v>263.52046859406045</v>
      </c>
      <c r="K202" s="230">
        <f t="shared" si="45"/>
        <v>259.82577060855022</v>
      </c>
      <c r="L202" s="230">
        <f t="shared" si="45"/>
        <v>253.98379523507018</v>
      </c>
      <c r="M202" s="230">
        <f t="shared" si="45"/>
        <v>267.70737698420419</v>
      </c>
      <c r="N202" s="230">
        <f t="shared" si="45"/>
        <v>265.42704843649068</v>
      </c>
      <c r="O202" s="230">
        <f t="shared" si="45"/>
        <v>249.31286570112377</v>
      </c>
      <c r="P202" s="230">
        <f t="shared" si="45"/>
        <v>259.6687600808005</v>
      </c>
      <c r="Q202" s="230">
        <f t="shared" si="45"/>
        <v>264.82646413793168</v>
      </c>
    </row>
    <row r="203" spans="1:17" x14ac:dyDescent="0.25">
      <c r="A203" s="132" t="s">
        <v>83</v>
      </c>
      <c r="B203" s="229">
        <f>IF(B$98=0,0,B$98/NMM!B$11*1000)</f>
        <v>2.5323893822738475</v>
      </c>
      <c r="C203" s="229">
        <f>IF(C$98=0,0,C$98/NMM!C$11*1000)</f>
        <v>2.5167487747365676</v>
      </c>
      <c r="D203" s="229">
        <f>IF(D$98=0,0,D$98/NMM!D$11*1000)</f>
        <v>2.4389602660702052</v>
      </c>
      <c r="E203" s="229">
        <f>IF(E$98=0,0,E$98/NMM!E$11*1000)</f>
        <v>2.403905741998337</v>
      </c>
      <c r="F203" s="229">
        <f>IF(F$98=0,0,F$98/NMM!F$11*1000)</f>
        <v>2.4136570165213356</v>
      </c>
      <c r="G203" s="229">
        <f>IF(G$98=0,0,G$98/NMM!G$11*1000)</f>
        <v>2.3357709982149562</v>
      </c>
      <c r="H203" s="229">
        <f>IF(H$98=0,0,H$98/NMM!H$11*1000)</f>
        <v>2.2249793551776631</v>
      </c>
      <c r="I203" s="229">
        <f>IF(I$98=0,0,I$98/NMM!I$11*1000)</f>
        <v>2.1130785476538367</v>
      </c>
      <c r="J203" s="229">
        <f>IF(J$98=0,0,J$98/NMM!J$11*1000)</f>
        <v>2.1369967747109686</v>
      </c>
      <c r="K203" s="229">
        <f>IF(K$98=0,0,K$98/NMM!K$11*1000)</f>
        <v>2.1070349363737377</v>
      </c>
      <c r="L203" s="229">
        <f>IF(L$98=0,0,L$98/NMM!L$11*1000)</f>
        <v>2.0596599351160592</v>
      </c>
      <c r="M203" s="229">
        <f>IF(M$98=0,0,M$98/NMM!M$11*1000)</f>
        <v>2.1709501513632028</v>
      </c>
      <c r="N203" s="229">
        <f>IF(N$98=0,0,N$98/NMM!N$11*1000)</f>
        <v>2.152458021405542</v>
      </c>
      <c r="O203" s="229">
        <f>IF(O$98=0,0,O$98/NMM!O$11*1000)</f>
        <v>2.0217814302613863</v>
      </c>
      <c r="P203" s="229">
        <f>IF(P$98=0,0,P$98/NMM!P$11*1000)</f>
        <v>2.1057616728842374</v>
      </c>
      <c r="Q203" s="229">
        <f>IF(Q$98=0,0,Q$98/NMM!Q$11*1000)</f>
        <v>2.1475876342367188</v>
      </c>
    </row>
    <row r="204" spans="1:17" x14ac:dyDescent="0.25">
      <c r="A204" s="76" t="s">
        <v>82</v>
      </c>
      <c r="B204" s="228">
        <f>IF(B$99=0,0,B$99/NMM!B$11*1000)</f>
        <v>2.6024441751089924</v>
      </c>
      <c r="C204" s="228">
        <f>IF(C$99=0,0,C$99/NMM!C$11*1000)</f>
        <v>2.5863708933832523</v>
      </c>
      <c r="D204" s="228">
        <f>IF(D$99=0,0,D$99/NMM!D$11*1000)</f>
        <v>2.5064304811045464</v>
      </c>
      <c r="E204" s="228">
        <f>IF(E$99=0,0,E$99/NMM!E$11*1000)</f>
        <v>2.4704062256639641</v>
      </c>
      <c r="F204" s="228">
        <f>IF(F$99=0,0,F$99/NMM!F$11*1000)</f>
        <v>2.4804272547205151</v>
      </c>
      <c r="G204" s="228">
        <f>IF(G$99=0,0,G$99/NMM!G$11*1000)</f>
        <v>2.4003866353423571</v>
      </c>
      <c r="H204" s="228">
        <f>IF(H$99=0,0,H$99/NMM!H$11*1000)</f>
        <v>2.2865301059747183</v>
      </c>
      <c r="I204" s="228">
        <f>IF(I$99=0,0,I$99/NMM!I$11*1000)</f>
        <v>2.1715337287316223</v>
      </c>
      <c r="J204" s="228">
        <f>IF(J$99=0,0,J$99/NMM!J$11*1000)</f>
        <v>2.1961136180327996</v>
      </c>
      <c r="K204" s="228">
        <f>IF(K$99=0,0,K$99/NMM!K$11*1000)</f>
        <v>2.1653229299174233</v>
      </c>
      <c r="L204" s="228">
        <f>IF(L$99=0,0,L$99/NMM!L$11*1000)</f>
        <v>2.1166373695798888</v>
      </c>
      <c r="M204" s="228">
        <f>IF(M$99=0,0,M$99/NMM!M$11*1000)</f>
        <v>2.2310062644450777</v>
      </c>
      <c r="N204" s="228">
        <f>IF(N$99=0,0,N$99/NMM!N$11*1000)</f>
        <v>2.2120025771643874</v>
      </c>
      <c r="O204" s="228">
        <f>IF(O$99=0,0,O$99/NMM!O$11*1000)</f>
        <v>2.0777110121204485</v>
      </c>
      <c r="P204" s="228">
        <f>IF(P$99=0,0,P$99/NMM!P$11*1000)</f>
        <v>2.1640144434836928</v>
      </c>
      <c r="Q204" s="228">
        <f>IF(Q$99=0,0,Q$99/NMM!Q$11*1000)</f>
        <v>2.2069974579648082</v>
      </c>
    </row>
    <row r="205" spans="1:17" x14ac:dyDescent="0.25">
      <c r="A205" s="76" t="s">
        <v>81</v>
      </c>
      <c r="B205" s="228">
        <f>IF(B$100=0,0,B$100/NMM!B$11*1000)</f>
        <v>5.0935306763814197</v>
      </c>
      <c r="C205" s="228">
        <f>IF(C$100=0,0,C$100/NMM!C$11*1000)</f>
        <v>5.062071883019696</v>
      </c>
      <c r="D205" s="228">
        <f>IF(D$100=0,0,D$100/NMM!D$11*1000)</f>
        <v>4.9056116806765981</v>
      </c>
      <c r="E205" s="228">
        <f>IF(E$100=0,0,E$100/NMM!E$11*1000)</f>
        <v>4.8351046350556395</v>
      </c>
      <c r="F205" s="228">
        <f>IF(F$100=0,0,F$100/NMM!F$11*1000)</f>
        <v>4.8547178968487819</v>
      </c>
      <c r="G205" s="228">
        <f>IF(G$100=0,0,G$100/NMM!G$11*1000)</f>
        <v>4.6980615681334346</v>
      </c>
      <c r="H205" s="228">
        <f>IF(H$100=0,0,H$100/NMM!H$11*1000)</f>
        <v>4.4752203903717245</v>
      </c>
      <c r="I205" s="228">
        <f>IF(I$100=0,0,I$100/NMM!I$11*1000)</f>
        <v>4.2501482905500598</v>
      </c>
      <c r="J205" s="228">
        <f>IF(J$100=0,0,J$100/NMM!J$11*1000)</f>
        <v>4.2982563043069213</v>
      </c>
      <c r="K205" s="228">
        <f>IF(K$100=0,0,K$100/NMM!K$11*1000)</f>
        <v>4.2379924508254172</v>
      </c>
      <c r="L205" s="228">
        <f>IF(L$100=0,0,L$100/NMM!L$11*1000)</f>
        <v>4.1427045682080443</v>
      </c>
      <c r="M205" s="228">
        <f>IF(M$100=0,0,M$100/NMM!M$11*1000)</f>
        <v>4.3665485530248498</v>
      </c>
      <c r="N205" s="228">
        <f>IF(N$100=0,0,N$100/NMM!N$11*1000)</f>
        <v>4.3293543395795213</v>
      </c>
      <c r="O205" s="228">
        <f>IF(O$100=0,0,O$100/NMM!O$11*1000)</f>
        <v>4.0665174984772818</v>
      </c>
      <c r="P205" s="228">
        <f>IF(P$100=0,0,P$100/NMM!P$11*1000)</f>
        <v>4.2354314676337008</v>
      </c>
      <c r="Q205" s="228">
        <f>IF(Q$100=0,0,Q$100/NMM!Q$11*1000)</f>
        <v>4.3195582684761193</v>
      </c>
    </row>
    <row r="206" spans="1:17" x14ac:dyDescent="0.25">
      <c r="A206" s="76" t="s">
        <v>80</v>
      </c>
      <c r="B206" s="228">
        <f>IF(B$101=0,0,B$101/NMM!B$11*1000)</f>
        <v>2.0206535702271959</v>
      </c>
      <c r="C206" s="228">
        <f>IF(C$101=0,0,C$101/NMM!C$11*1000)</f>
        <v>2.0081735583925431</v>
      </c>
      <c r="D206" s="228">
        <f>IF(D$101=0,0,D$101/NMM!D$11*1000)</f>
        <v>1.9461042617592594</v>
      </c>
      <c r="E206" s="228">
        <f>IF(E$101=0,0,E$101/NMM!E$11*1000)</f>
        <v>1.9181334253174975</v>
      </c>
      <c r="F206" s="228">
        <f>IF(F$101=0,0,F$101/NMM!F$11*1000)</f>
        <v>1.925914198612902</v>
      </c>
      <c r="G206" s="228">
        <f>IF(G$101=0,0,G$101/NMM!G$11*1000)</f>
        <v>1.8637670967243876</v>
      </c>
      <c r="H206" s="228">
        <f>IF(H$101=0,0,H$101/NMM!H$11*1000)</f>
        <v>1.7753638161618903</v>
      </c>
      <c r="I206" s="228">
        <f>IF(I$101=0,0,I$101/NMM!I$11*1000)</f>
        <v>1.6860755069401474</v>
      </c>
      <c r="J206" s="228">
        <f>IF(J$101=0,0,J$101/NMM!J$11*1000)</f>
        <v>1.7051604277800467</v>
      </c>
      <c r="K206" s="228">
        <f>IF(K$101=0,0,K$101/NMM!K$11*1000)</f>
        <v>1.6812531661122796</v>
      </c>
      <c r="L206" s="228">
        <f>IF(L$101=0,0,L$101/NMM!L$11*1000)</f>
        <v>1.6434515286149334</v>
      </c>
      <c r="M206" s="228">
        <f>IF(M$101=0,0,M$101/NMM!M$11*1000)</f>
        <v>1.7322526325704501</v>
      </c>
      <c r="N206" s="228">
        <f>IF(N$101=0,0,N$101/NMM!N$11*1000)</f>
        <v>1.7174973233428852</v>
      </c>
      <c r="O206" s="228">
        <f>IF(O$101=0,0,O$101/NMM!O$11*1000)</f>
        <v>1.6132273709063196</v>
      </c>
      <c r="P206" s="228">
        <f>IF(P$101=0,0,P$101/NMM!P$11*1000)</f>
        <v>1.6802371989652418</v>
      </c>
      <c r="Q206" s="228">
        <f>IF(Q$101=0,0,Q$101/NMM!Q$11*1000)</f>
        <v>1.7136111258686901</v>
      </c>
    </row>
    <row r="207" spans="1:17" x14ac:dyDescent="0.25">
      <c r="A207" s="129" t="s">
        <v>79</v>
      </c>
      <c r="B207" s="227">
        <f>IF(B$102=0,0,B$102/NMM!B$11*1000)</f>
        <v>2.2859521359069301</v>
      </c>
      <c r="C207" s="227">
        <f>IF(C$102=0,0,C$102/NMM!C$11*1000)</f>
        <v>2.2718335803415837</v>
      </c>
      <c r="D207" s="227">
        <f>IF(D$102=0,0,D$102/NMM!D$11*1000)</f>
        <v>2.2016149920077392</v>
      </c>
      <c r="E207" s="227">
        <f>IF(E$102=0,0,E$102/NMM!E$11*1000)</f>
        <v>2.1699717681274771</v>
      </c>
      <c r="F207" s="227">
        <f>IF(F$102=0,0,F$102/NMM!F$11*1000)</f>
        <v>2.1787741059431758</v>
      </c>
      <c r="G207" s="227">
        <f>IF(G$102=0,0,G$102/NMM!G$11*1000)</f>
        <v>2.1084674970342072</v>
      </c>
      <c r="H207" s="227">
        <f>IF(H$102=0,0,H$102/NMM!H$11*1000)</f>
        <v>2.0084574453357869</v>
      </c>
      <c r="I207" s="227">
        <f>IF(I$102=0,0,I$102/NMM!I$11*1000)</f>
        <v>1.90744616651771</v>
      </c>
      <c r="J207" s="227">
        <f>IF(J$102=0,0,J$102/NMM!J$11*1000)</f>
        <v>1.9290368123366652</v>
      </c>
      <c r="K207" s="227">
        <f>IF(K$102=0,0,K$102/NMM!K$11*1000)</f>
        <v>1.9019906839560479</v>
      </c>
      <c r="L207" s="227">
        <f>IF(L$102=0,0,L$102/NMM!L$11*1000)</f>
        <v>1.8592259392956738</v>
      </c>
      <c r="M207" s="227">
        <f>IF(M$102=0,0,M$102/NMM!M$11*1000)</f>
        <v>1.9596860459903522</v>
      </c>
      <c r="N207" s="227">
        <f>IF(N$102=0,0,N$102/NMM!N$11*1000)</f>
        <v>1.942993461402027</v>
      </c>
      <c r="O207" s="227">
        <f>IF(O$102=0,0,O$102/NMM!O$11*1000)</f>
        <v>1.8250335478397626</v>
      </c>
      <c r="P207" s="227">
        <f>IF(P$102=0,0,P$102/NMM!P$11*1000)</f>
        <v>1.9008413269836291</v>
      </c>
      <c r="Q207" s="227">
        <f>IF(Q$102=0,0,Q$102/NMM!Q$11*1000)</f>
        <v>1.9385970316787007</v>
      </c>
    </row>
    <row r="208" spans="1:17" x14ac:dyDescent="0.25">
      <c r="A208" s="127" t="s">
        <v>206</v>
      </c>
      <c r="B208" s="226">
        <f>IF(B$107=0,0,B$107/NMM!B$11*1000)</f>
        <v>224.36607420102567</v>
      </c>
      <c r="C208" s="226">
        <f>IF(C$107=0,0,C$107/NMM!C$11*1000)</f>
        <v>219.21410530011818</v>
      </c>
      <c r="D208" s="226">
        <f>IF(D$107=0,0,D$107/NMM!D$11*1000)</f>
        <v>211.5692549628707</v>
      </c>
      <c r="E208" s="226">
        <f>IF(E$107=0,0,E$107/NMM!E$11*1000)</f>
        <v>212.98572123189092</v>
      </c>
      <c r="F208" s="226">
        <f>IF(F$107=0,0,F$107/NMM!F$11*1000)</f>
        <v>211.45363741954236</v>
      </c>
      <c r="G208" s="226">
        <f>IF(G$107=0,0,G$107/NMM!G$11*1000)</f>
        <v>204.2139086393139</v>
      </c>
      <c r="H208" s="226">
        <f>IF(H$107=0,0,H$107/NMM!H$11*1000)</f>
        <v>197.42728021841236</v>
      </c>
      <c r="I208" s="226">
        <f>IF(I$107=0,0,I$107/NMM!I$11*1000)</f>
        <v>183.57646997372632</v>
      </c>
      <c r="J208" s="226">
        <f>IF(J$107=0,0,J$107/NMM!J$11*1000)</f>
        <v>188.81340817283578</v>
      </c>
      <c r="K208" s="226">
        <f>IF(K$107=0,0,K$107/NMM!K$11*1000)</f>
        <v>184.10462887320162</v>
      </c>
      <c r="L208" s="226">
        <f>IF(L$107=0,0,L$107/NMM!L$11*1000)</f>
        <v>205.1431572231748</v>
      </c>
      <c r="M208" s="226">
        <f>IF(M$107=0,0,M$107/NMM!M$11*1000)</f>
        <v>171.5547970532127</v>
      </c>
      <c r="N208" s="226">
        <f>IF(N$107=0,0,N$107/NMM!N$11*1000)</f>
        <v>146.00552273294753</v>
      </c>
      <c r="O208" s="226">
        <f>IF(O$107=0,0,O$107/NMM!O$11*1000)</f>
        <v>149.79758898570788</v>
      </c>
      <c r="P208" s="226">
        <f>IF(P$107=0,0,P$107/NMM!P$11*1000)</f>
        <v>162.97472170619528</v>
      </c>
      <c r="Q208" s="226">
        <f>IF(Q$107=0,0,Q$107/NMM!Q$11*1000)</f>
        <v>168.73909416957883</v>
      </c>
    </row>
    <row r="209" spans="1:17" x14ac:dyDescent="0.25">
      <c r="A209" s="127" t="s">
        <v>205</v>
      </c>
      <c r="B209" s="226">
        <f>IF(B$115=0,0,B$115/NMM!B$11*1000)</f>
        <v>21.637496217338942</v>
      </c>
      <c r="C209" s="226">
        <f>IF(C$115=0,0,C$115/NMM!C$11*1000)</f>
        <v>23.501540214264562</v>
      </c>
      <c r="D209" s="226">
        <f>IF(D$115=0,0,D$115/NMM!D$11*1000)</f>
        <v>23.236244233337352</v>
      </c>
      <c r="E209" s="226">
        <f>IF(E$115=0,0,E$115/NMM!E$11*1000)</f>
        <v>20.538041835007839</v>
      </c>
      <c r="F209" s="226">
        <f>IF(F$115=0,0,F$115/NMM!F$11*1000)</f>
        <v>21.892261132670154</v>
      </c>
      <c r="G209" s="226">
        <f>IF(G$115=0,0,G$115/NMM!G$11*1000)</f>
        <v>21.406665396485678</v>
      </c>
      <c r="H209" s="226">
        <f>IF(H$115=0,0,H$115/NMM!H$11*1000)</f>
        <v>18.853201925092694</v>
      </c>
      <c r="I209" s="226">
        <f>IF(I$115=0,0,I$115/NMM!I$11*1000)</f>
        <v>19.985113684423432</v>
      </c>
      <c r="J209" s="226">
        <f>IF(J$115=0,0,J$115/NMM!J$11*1000)</f>
        <v>18.535728338076186</v>
      </c>
      <c r="K209" s="226">
        <f>IF(K$115=0,0,K$115/NMM!K$11*1000)</f>
        <v>19.369313994048841</v>
      </c>
      <c r="L209" s="226">
        <f>IF(L$115=0,0,L$115/NMM!L$11*1000)</f>
        <v>5.5789327501008552</v>
      </c>
      <c r="M209" s="226">
        <f>IF(M$115=0,0,M$115/NMM!M$11*1000)</f>
        <v>29.575750208156467</v>
      </c>
      <c r="N209" s="226">
        <f>IF(N$115=0,0,N$115/NMM!N$11*1000)</f>
        <v>42.100544207498217</v>
      </c>
      <c r="O209" s="226">
        <f>IF(O$115=0,0,O$115/NMM!O$11*1000)</f>
        <v>32.83155575756124</v>
      </c>
      <c r="P209" s="226">
        <f>IF(P$115=0,0,P$115/NMM!P$11*1000)</f>
        <v>30.506304337440284</v>
      </c>
      <c r="Q209" s="226">
        <f>IF(Q$115=0,0,Q$115/NMM!Q$11*1000)</f>
        <v>29.771729561579637</v>
      </c>
    </row>
    <row r="210" spans="1:17" x14ac:dyDescent="0.25">
      <c r="A210" s="127" t="s">
        <v>204</v>
      </c>
      <c r="B210" s="226">
        <f>IF(B$116=0,0,B$116/NMM!B$11*1000)</f>
        <v>32.431854840527798</v>
      </c>
      <c r="C210" s="226">
        <f>IF(C$116=0,0,C$116/NMM!C$11*1000)</f>
        <v>32.217552748552123</v>
      </c>
      <c r="D210" s="226">
        <f>IF(D$116=0,0,D$116/NMM!D$11*1000)</f>
        <v>31.218531484050491</v>
      </c>
      <c r="E210" s="226">
        <f>IF(E$116=0,0,E$116/NMM!E$11*1000)</f>
        <v>30.786399564635992</v>
      </c>
      <c r="F210" s="226">
        <f>IF(F$116=0,0,F$116/NMM!F$11*1000)</f>
        <v>30.902378517778647</v>
      </c>
      <c r="G210" s="226">
        <f>IF(G$116=0,0,G$116/NMM!G$11*1000)</f>
        <v>29.903646035488297</v>
      </c>
      <c r="H210" s="226">
        <f>IF(H$116=0,0,H$116/NMM!H$11*1000)</f>
        <v>28.496014746732637</v>
      </c>
      <c r="I210" s="226">
        <f>IF(I$116=0,0,I$116/NMM!I$11*1000)</f>
        <v>27.048292662088524</v>
      </c>
      <c r="J210" s="226">
        <f>IF(J$116=0,0,J$116/NMM!J$11*1000)</f>
        <v>27.366195167390003</v>
      </c>
      <c r="K210" s="226">
        <f>IF(K$116=0,0,K$116/NMM!K$11*1000)</f>
        <v>26.974845702502016</v>
      </c>
      <c r="L210" s="226">
        <f>IF(L$116=0,0,L$116/NMM!L$11*1000)</f>
        <v>26.461901313197647</v>
      </c>
      <c r="M210" s="226">
        <f>IF(M$116=0,0,M$116/NMM!M$11*1000)</f>
        <v>27.725716658932217</v>
      </c>
      <c r="N210" s="226">
        <f>IF(N$116=0,0,N$116/NMM!N$11*1000)</f>
        <v>27.400036326459869</v>
      </c>
      <c r="O210" s="226">
        <f>IF(O$116=0,0,O$116/NMM!O$11*1000)</f>
        <v>25.783600345348653</v>
      </c>
      <c r="P210" s="226">
        <f>IF(P$116=0,0,P$116/NMM!P$11*1000)</f>
        <v>26.880437903036952</v>
      </c>
      <c r="Q210" s="226">
        <f>IF(Q$116=0,0,Q$116/NMM!Q$11*1000)</f>
        <v>27.423745587446334</v>
      </c>
    </row>
    <row r="211" spans="1:17" x14ac:dyDescent="0.25">
      <c r="A211" s="72" t="s">
        <v>203</v>
      </c>
      <c r="B211" s="224">
        <f>IF(B$124=0,0,B$124/NMM!B$11*1000)</f>
        <v>19.307304317010132</v>
      </c>
      <c r="C211" s="224">
        <f>IF(C$124=0,0,C$124/NMM!C$11*1000)</f>
        <v>20.970605114266842</v>
      </c>
      <c r="D211" s="224">
        <f>IF(D$124=0,0,D$124/NMM!D$11*1000)</f>
        <v>20.733879469747176</v>
      </c>
      <c r="E211" s="224">
        <f>IF(E$124=0,0,E$124/NMM!E$11*1000)</f>
        <v>18.326252714314684</v>
      </c>
      <c r="F211" s="224">
        <f>IF(F$124=0,0,F$124/NMM!F$11*1000)</f>
        <v>19.534633010690289</v>
      </c>
      <c r="G211" s="224">
        <f>IF(G$124=0,0,G$124/NMM!G$11*1000)</f>
        <v>19.101332199941069</v>
      </c>
      <c r="H211" s="224">
        <f>IF(H$124=0,0,H$124/NMM!H$11*1000)</f>
        <v>16.822857102390405</v>
      </c>
      <c r="I211" s="224">
        <f>IF(I$124=0,0,I$124/NMM!I$11*1000)</f>
        <v>17.83287067225476</v>
      </c>
      <c r="J211" s="224">
        <f>IF(J$124=0,0,J$124/NMM!J$11*1000)</f>
        <v>16.53957297859106</v>
      </c>
      <c r="K211" s="224">
        <f>IF(K$124=0,0,K$124/NMM!K$11*1000)</f>
        <v>17.283387871612817</v>
      </c>
      <c r="L211" s="224">
        <f>IF(L$124=0,0,L$124/NMM!L$11*1000)</f>
        <v>4.978124607782302</v>
      </c>
      <c r="M211" s="224">
        <f>IF(M$124=0,0,M$124/NMM!M$11*1000)</f>
        <v>26.390669416508853</v>
      </c>
      <c r="N211" s="224">
        <f>IF(N$124=0,0,N$124/NMM!N$11*1000)</f>
        <v>37.566639446690708</v>
      </c>
      <c r="O211" s="224">
        <f>IF(O$124=0,0,O$124/NMM!O$11*1000)</f>
        <v>29.2958497529008</v>
      </c>
      <c r="P211" s="224">
        <f>IF(P$124=0,0,P$124/NMM!P$11*1000)</f>
        <v>27.221010024177485</v>
      </c>
      <c r="Q211" s="224">
        <f>IF(Q$124=0,0,Q$124/NMM!Q$11*1000)</f>
        <v>26.565543301101833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328.28883801373667</v>
      </c>
      <c r="C5" s="96">
        <v>317.71235849663969</v>
      </c>
      <c r="D5" s="96">
        <v>308.82016438092904</v>
      </c>
      <c r="E5" s="96">
        <v>287.04810974018721</v>
      </c>
      <c r="F5" s="96">
        <v>300.92651100178279</v>
      </c>
      <c r="G5" s="96">
        <v>318.47608099539895</v>
      </c>
      <c r="H5" s="96">
        <v>334.66852090749171</v>
      </c>
      <c r="I5" s="96">
        <v>275.18238898438551</v>
      </c>
      <c r="J5" s="96">
        <v>267.52772016157024</v>
      </c>
      <c r="K5" s="96">
        <v>238.94601178197371</v>
      </c>
      <c r="L5" s="96">
        <v>238.95039134035176</v>
      </c>
      <c r="M5" s="96">
        <v>284.27401855508026</v>
      </c>
      <c r="N5" s="96">
        <v>263.8808586119427</v>
      </c>
      <c r="O5" s="96">
        <v>255.5866966362764</v>
      </c>
      <c r="P5" s="96">
        <v>255.69302219731335</v>
      </c>
      <c r="Q5" s="96">
        <v>219.31114517522192</v>
      </c>
    </row>
    <row r="6" spans="1:17" x14ac:dyDescent="0.25">
      <c r="A6" s="132" t="s">
        <v>83</v>
      </c>
      <c r="B6" s="160">
        <v>1.3242245809956976</v>
      </c>
      <c r="C6" s="160">
        <v>1.2870797834002119</v>
      </c>
      <c r="D6" s="160">
        <v>1.2472181881244646</v>
      </c>
      <c r="E6" s="160">
        <v>1.1602590903173506</v>
      </c>
      <c r="F6" s="160">
        <v>1.2223812974002306</v>
      </c>
      <c r="G6" s="160">
        <v>1.2904399804771756</v>
      </c>
      <c r="H6" s="160">
        <v>1.36108935416254</v>
      </c>
      <c r="I6" s="160">
        <v>1.1132172872686876</v>
      </c>
      <c r="J6" s="160">
        <v>1.0955344273641752</v>
      </c>
      <c r="K6" s="160">
        <v>0.9751356855349107</v>
      </c>
      <c r="L6" s="160">
        <v>0.9776764642419673</v>
      </c>
      <c r="M6" s="160">
        <v>1.1644479148227098</v>
      </c>
      <c r="N6" s="160">
        <v>1.0793091049574601</v>
      </c>
      <c r="O6" s="160">
        <v>1.0479042653511399</v>
      </c>
      <c r="P6" s="160">
        <v>1.0465533614927303</v>
      </c>
      <c r="Q6" s="160">
        <v>0.90595616705121573</v>
      </c>
    </row>
    <row r="7" spans="1:17" x14ac:dyDescent="0.25">
      <c r="A7" s="76" t="s">
        <v>82</v>
      </c>
      <c r="B7" s="159">
        <v>0.13773491840240809</v>
      </c>
      <c r="C7" s="159">
        <v>0.13387142293546755</v>
      </c>
      <c r="D7" s="159">
        <v>0.12972534858260615</v>
      </c>
      <c r="E7" s="159">
        <v>0.12068058048760218</v>
      </c>
      <c r="F7" s="159">
        <v>0.12714202006993067</v>
      </c>
      <c r="G7" s="159">
        <v>0.13422092291972518</v>
      </c>
      <c r="H7" s="159">
        <v>0.14156928803798793</v>
      </c>
      <c r="I7" s="159">
        <v>0.11578768014622812</v>
      </c>
      <c r="J7" s="159">
        <v>0.11394845491130766</v>
      </c>
      <c r="K7" s="159">
        <v>0.10142557086309184</v>
      </c>
      <c r="L7" s="159">
        <v>0.10168984170726533</v>
      </c>
      <c r="M7" s="159">
        <v>0.12111626746224952</v>
      </c>
      <c r="N7" s="159">
        <v>0.11226083070479938</v>
      </c>
      <c r="O7" s="159">
        <v>0.10899435832338139</v>
      </c>
      <c r="P7" s="159">
        <v>0.10885384844659929</v>
      </c>
      <c r="Q7" s="159">
        <v>9.4230087959198655E-2</v>
      </c>
    </row>
    <row r="8" spans="1:17" x14ac:dyDescent="0.25">
      <c r="A8" s="76" t="s">
        <v>81</v>
      </c>
      <c r="B8" s="159">
        <v>3.2106938883368503</v>
      </c>
      <c r="C8" s="159">
        <v>3.1206332020039773</v>
      </c>
      <c r="D8" s="159">
        <v>3.0239854111625117</v>
      </c>
      <c r="E8" s="159">
        <v>2.8131457636650645</v>
      </c>
      <c r="F8" s="159">
        <v>2.9637662803609754</v>
      </c>
      <c r="G8" s="159">
        <v>3.1287802824716291</v>
      </c>
      <c r="H8" s="159">
        <v>3.3000756318872591</v>
      </c>
      <c r="I8" s="159">
        <v>2.6990889550902515</v>
      </c>
      <c r="J8" s="159">
        <v>2.6562153737970799</v>
      </c>
      <c r="K8" s="159">
        <v>2.3642984964770681</v>
      </c>
      <c r="L8" s="159">
        <v>2.3704588281786809</v>
      </c>
      <c r="M8" s="159">
        <v>2.823301921035712</v>
      </c>
      <c r="N8" s="159">
        <v>2.6168757147731068</v>
      </c>
      <c r="O8" s="159">
        <v>2.5407320394213051</v>
      </c>
      <c r="P8" s="159">
        <v>2.5374566593806591</v>
      </c>
      <c r="Q8" s="159">
        <v>2.1965669346398178</v>
      </c>
    </row>
    <row r="9" spans="1:17" x14ac:dyDescent="0.25">
      <c r="A9" s="76" t="s">
        <v>80</v>
      </c>
      <c r="B9" s="159">
        <v>0.26277568735841722</v>
      </c>
      <c r="C9" s="159">
        <v>0.25540477017411017</v>
      </c>
      <c r="D9" s="159">
        <v>0.24749473871259511</v>
      </c>
      <c r="E9" s="159">
        <v>0.2302388011425868</v>
      </c>
      <c r="F9" s="159">
        <v>0.24256617060898902</v>
      </c>
      <c r="G9" s="159">
        <v>0.25607155895694256</v>
      </c>
      <c r="H9" s="159">
        <v>0.2700910372222185</v>
      </c>
      <c r="I9" s="159">
        <v>0.22090394789481138</v>
      </c>
      <c r="J9" s="159">
        <v>0.21739500709084514</v>
      </c>
      <c r="K9" s="159">
        <v>0.19350339339078476</v>
      </c>
      <c r="L9" s="159">
        <v>0.1940075789200025</v>
      </c>
      <c r="M9" s="159">
        <v>0.23107002060068804</v>
      </c>
      <c r="N9" s="159">
        <v>0.21417529624328591</v>
      </c>
      <c r="O9" s="159">
        <v>0.20794340141791834</v>
      </c>
      <c r="P9" s="159">
        <v>0.20767533156402554</v>
      </c>
      <c r="Q9" s="159">
        <v>0.17977558937508781</v>
      </c>
    </row>
    <row r="10" spans="1:17" x14ac:dyDescent="0.25">
      <c r="A10" s="129" t="s">
        <v>79</v>
      </c>
      <c r="B10" s="158">
        <v>1.27159069690578</v>
      </c>
      <c r="C10" s="158">
        <v>1.2109946573303958</v>
      </c>
      <c r="D10" s="158">
        <v>1.1734894618217917</v>
      </c>
      <c r="E10" s="158">
        <v>1.0916709108594838</v>
      </c>
      <c r="F10" s="158">
        <v>1.1501207924046648</v>
      </c>
      <c r="G10" s="158">
        <v>1.2141562179113801</v>
      </c>
      <c r="H10" s="158">
        <v>1.2806291865494956</v>
      </c>
      <c r="I10" s="158">
        <v>1.0474099622393269</v>
      </c>
      <c r="J10" s="158">
        <v>1.0307724164190395</v>
      </c>
      <c r="K10" s="158">
        <v>0.91749099052377758</v>
      </c>
      <c r="L10" s="158">
        <v>0.91988157227277845</v>
      </c>
      <c r="M10" s="158">
        <v>1.095612114941708</v>
      </c>
      <c r="N10" s="158">
        <v>1.0155062464415368</v>
      </c>
      <c r="O10" s="158">
        <v>0.98595788940254958</v>
      </c>
      <c r="P10" s="158">
        <v>0.98468684360088266</v>
      </c>
      <c r="Q10" s="158">
        <v>0.85240098727695135</v>
      </c>
    </row>
    <row r="11" spans="1:17" x14ac:dyDescent="0.25">
      <c r="A11" s="92" t="s">
        <v>125</v>
      </c>
      <c r="B11" s="91">
        <v>0.13650793461750135</v>
      </c>
      <c r="C11" s="91">
        <v>0.19787504573182021</v>
      </c>
      <c r="D11" s="91">
        <v>0.19174674266167621</v>
      </c>
      <c r="E11" s="91">
        <v>0.17837769151402863</v>
      </c>
      <c r="F11" s="91">
        <v>0.18792833066322912</v>
      </c>
      <c r="G11" s="91">
        <v>0.19839164086356531</v>
      </c>
      <c r="H11" s="91">
        <v>0.20925324262999517</v>
      </c>
      <c r="I11" s="91">
        <v>0.17114550664902323</v>
      </c>
      <c r="J11" s="91">
        <v>0.16842695201285987</v>
      </c>
      <c r="K11" s="91">
        <v>0.14991690558622642</v>
      </c>
      <c r="L11" s="91">
        <v>0.1503075237198786</v>
      </c>
      <c r="M11" s="91">
        <v>0.17902167944022457</v>
      </c>
      <c r="N11" s="91">
        <v>0.165932478511955</v>
      </c>
      <c r="O11" s="91">
        <v>0.16110431311502496</v>
      </c>
      <c r="P11" s="91">
        <v>0.16089662578576247</v>
      </c>
      <c r="Q11" s="91">
        <v>0.13928127867310441</v>
      </c>
    </row>
    <row r="12" spans="1:17" x14ac:dyDescent="0.25">
      <c r="A12" s="92" t="s">
        <v>26</v>
      </c>
      <c r="B12" s="91">
        <v>0.33879236695526799</v>
      </c>
      <c r="C12" s="91">
        <v>0.32928916479601894</v>
      </c>
      <c r="D12" s="91">
        <v>0.31909089147599873</v>
      </c>
      <c r="E12" s="91">
        <v>0.29684309529612818</v>
      </c>
      <c r="F12" s="91">
        <v>0.31273656977178627</v>
      </c>
      <c r="G12" s="91">
        <v>0.3301488445946561</v>
      </c>
      <c r="H12" s="91">
        <v>0.34822392708313732</v>
      </c>
      <c r="I12" s="91">
        <v>0.28480782270760957</v>
      </c>
      <c r="J12" s="91">
        <v>0.28028380310582596</v>
      </c>
      <c r="K12" s="91">
        <v>0.24948073895178183</v>
      </c>
      <c r="L12" s="91">
        <v>0.25013077705289155</v>
      </c>
      <c r="M12" s="91">
        <v>0.29791477285694179</v>
      </c>
      <c r="N12" s="91">
        <v>0.27613268292449689</v>
      </c>
      <c r="O12" s="91">
        <v>0.26809800353795682</v>
      </c>
      <c r="P12" s="91">
        <v>0.26775238548926034</v>
      </c>
      <c r="Q12" s="91">
        <v>0.23178170727069497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0.7962903953330106</v>
      </c>
      <c r="C14" s="157">
        <v>0.68383044680255656</v>
      </c>
      <c r="D14" s="157">
        <v>0.66265182768411679</v>
      </c>
      <c r="E14" s="157">
        <v>0.61645012404932698</v>
      </c>
      <c r="F14" s="157">
        <v>0.64945589196964948</v>
      </c>
      <c r="G14" s="157">
        <v>0.68561573245315877</v>
      </c>
      <c r="H14" s="157">
        <v>0.7231520168363631</v>
      </c>
      <c r="I14" s="157">
        <v>0.59145663288269401</v>
      </c>
      <c r="J14" s="157">
        <v>0.58206166130035353</v>
      </c>
      <c r="K14" s="157">
        <v>0.51809334598576939</v>
      </c>
      <c r="L14" s="157">
        <v>0.51944327150000824</v>
      </c>
      <c r="M14" s="157">
        <v>0.61867566264454155</v>
      </c>
      <c r="N14" s="157">
        <v>0.57344108500508484</v>
      </c>
      <c r="O14" s="157">
        <v>0.55675557274956777</v>
      </c>
      <c r="P14" s="157">
        <v>0.55603783232585979</v>
      </c>
      <c r="Q14" s="157">
        <v>0.48133800133315197</v>
      </c>
    </row>
    <row r="15" spans="1:17" x14ac:dyDescent="0.25">
      <c r="A15" s="156" t="s">
        <v>214</v>
      </c>
      <c r="B15" s="155">
        <v>10.729177521727948</v>
      </c>
      <c r="C15" s="155">
        <v>10.4282216769792</v>
      </c>
      <c r="D15" s="155">
        <v>10.105253701493361</v>
      </c>
      <c r="E15" s="155">
        <v>9.4006907361991345</v>
      </c>
      <c r="F15" s="155">
        <v>9.9040193991760752</v>
      </c>
      <c r="G15" s="155">
        <v>10.455446780231416</v>
      </c>
      <c r="H15" s="155">
        <v>11.027864543009398</v>
      </c>
      <c r="I15" s="155">
        <v>9.0195470366374142</v>
      </c>
      <c r="J15" s="155">
        <v>8.8762763665938902</v>
      </c>
      <c r="K15" s="155">
        <v>7.9007775780820753</v>
      </c>
      <c r="L15" s="155">
        <v>7.9213635618967979</v>
      </c>
      <c r="M15" s="155">
        <v>9.4346295728363234</v>
      </c>
      <c r="N15" s="155">
        <v>8.7448150065291053</v>
      </c>
      <c r="O15" s="155">
        <v>8.4903656449833083</v>
      </c>
      <c r="P15" s="155">
        <v>8.4794203057110504</v>
      </c>
      <c r="Q15" s="155">
        <v>7.3402689262028531</v>
      </c>
    </row>
    <row r="16" spans="1:17" x14ac:dyDescent="0.25">
      <c r="A16" s="156" t="s">
        <v>213</v>
      </c>
      <c r="B16" s="204">
        <v>81.628032832283395</v>
      </c>
      <c r="C16" s="204">
        <v>78.649877067846461</v>
      </c>
      <c r="D16" s="204">
        <v>77.810068623925289</v>
      </c>
      <c r="E16" s="204">
        <v>72.623535515211671</v>
      </c>
      <c r="F16" s="204">
        <v>73.213272041154966</v>
      </c>
      <c r="G16" s="204">
        <v>78.326194468839461</v>
      </c>
      <c r="H16" s="204">
        <v>81.222192273144032</v>
      </c>
      <c r="I16" s="204">
        <v>66.843748859431358</v>
      </c>
      <c r="J16" s="204">
        <v>63.430456320561497</v>
      </c>
      <c r="K16" s="204">
        <v>57.801500754542161</v>
      </c>
      <c r="L16" s="204">
        <v>57.257597923514531</v>
      </c>
      <c r="M16" s="204">
        <v>67.874380375848659</v>
      </c>
      <c r="N16" s="204">
        <v>63.460178996012758</v>
      </c>
      <c r="O16" s="204">
        <v>61.127778614436316</v>
      </c>
      <c r="P16" s="204">
        <v>61.701322958630655</v>
      </c>
      <c r="Q16" s="204">
        <v>51.083477163418507</v>
      </c>
    </row>
    <row r="17" spans="1:17" x14ac:dyDescent="0.25">
      <c r="A17" s="152" t="s">
        <v>227</v>
      </c>
      <c r="B17" s="151">
        <v>75.05972824319764</v>
      </c>
      <c r="C17" s="151">
        <v>72.255504946250767</v>
      </c>
      <c r="D17" s="151">
        <v>71.605530517055044</v>
      </c>
      <c r="E17" s="151">
        <v>66.831675422336829</v>
      </c>
      <c r="F17" s="151">
        <v>67.125423488236407</v>
      </c>
      <c r="G17" s="151">
        <v>71.846094088506646</v>
      </c>
      <c r="H17" s="151">
        <v>74.411351040265984</v>
      </c>
      <c r="I17" s="151">
        <v>61.284872829883867</v>
      </c>
      <c r="J17" s="151">
        <v>57.996480913348513</v>
      </c>
      <c r="K17" s="151">
        <v>52.929117213829855</v>
      </c>
      <c r="L17" s="151">
        <v>52.408211423006342</v>
      </c>
      <c r="M17" s="151">
        <v>62.098586230016991</v>
      </c>
      <c r="N17" s="151">
        <v>58.106683034018417</v>
      </c>
      <c r="O17" s="151">
        <v>55.930054230062588</v>
      </c>
      <c r="P17" s="151">
        <v>56.51029921109749</v>
      </c>
      <c r="Q17" s="151">
        <v>46.589831497153405</v>
      </c>
    </row>
    <row r="18" spans="1:17" x14ac:dyDescent="0.25">
      <c r="A18" s="154" t="s">
        <v>33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63.321918174708578</v>
      </c>
      <c r="C22" s="208">
        <v>56.431112199621126</v>
      </c>
      <c r="D22" s="208">
        <v>66.305192298063702</v>
      </c>
      <c r="E22" s="208">
        <v>63.282658653184569</v>
      </c>
      <c r="F22" s="208">
        <v>42.630335006558752</v>
      </c>
      <c r="G22" s="208">
        <v>52.201114864929274</v>
      </c>
      <c r="H22" s="208">
        <v>45.044771658607793</v>
      </c>
      <c r="I22" s="208">
        <v>39.950758769409084</v>
      </c>
      <c r="J22" s="208">
        <v>22.372528807718624</v>
      </c>
      <c r="K22" s="208">
        <v>29.475948432060243</v>
      </c>
      <c r="L22" s="208">
        <v>24.730655300512236</v>
      </c>
      <c r="M22" s="208">
        <v>27.102061003021085</v>
      </c>
      <c r="N22" s="208">
        <v>29.134746079593516</v>
      </c>
      <c r="O22" s="208">
        <v>24.730624746666493</v>
      </c>
      <c r="P22" s="208">
        <v>29.473489874275788</v>
      </c>
      <c r="Q22" s="208">
        <v>8.4693934125094632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11.737810068489068</v>
      </c>
      <c r="C24" s="208">
        <v>15.824392746629634</v>
      </c>
      <c r="D24" s="208">
        <v>5.3003382189913433</v>
      </c>
      <c r="E24" s="208">
        <v>3.5490167691522592</v>
      </c>
      <c r="F24" s="208">
        <v>24.495088481677648</v>
      </c>
      <c r="G24" s="208">
        <v>19.64497922357738</v>
      </c>
      <c r="H24" s="208">
        <v>29.366579381658191</v>
      </c>
      <c r="I24" s="208">
        <v>21.334114060474786</v>
      </c>
      <c r="J24" s="208">
        <v>35.62395210562989</v>
      </c>
      <c r="K24" s="208">
        <v>23.453168781769616</v>
      </c>
      <c r="L24" s="208">
        <v>27.677556122494106</v>
      </c>
      <c r="M24" s="208">
        <v>34.996525226995907</v>
      </c>
      <c r="N24" s="208">
        <v>28.971936954424898</v>
      </c>
      <c r="O24" s="208">
        <v>31.199429483396095</v>
      </c>
      <c r="P24" s="208">
        <v>27.036809336821698</v>
      </c>
      <c r="Q24" s="208">
        <v>38.120438084643943</v>
      </c>
    </row>
    <row r="25" spans="1:17" x14ac:dyDescent="0.25">
      <c r="A25" s="152" t="s">
        <v>226</v>
      </c>
      <c r="B25" s="264">
        <v>6.5683045890857503</v>
      </c>
      <c r="C25" s="264">
        <v>6.3943721215957003</v>
      </c>
      <c r="D25" s="264">
        <v>6.2045381068702499</v>
      </c>
      <c r="E25" s="264">
        <v>5.7918600928748365</v>
      </c>
      <c r="F25" s="264">
        <v>6.0878485529185564</v>
      </c>
      <c r="G25" s="264">
        <v>6.4801003803328188</v>
      </c>
      <c r="H25" s="264">
        <v>6.8108412328780465</v>
      </c>
      <c r="I25" s="264">
        <v>5.5588760295474939</v>
      </c>
      <c r="J25" s="264">
        <v>5.4339754072129853</v>
      </c>
      <c r="K25" s="264">
        <v>4.8723835407123053</v>
      </c>
      <c r="L25" s="264">
        <v>4.849386500508186</v>
      </c>
      <c r="M25" s="264">
        <v>5.7757941458316653</v>
      </c>
      <c r="N25" s="264">
        <v>5.3534959619943434</v>
      </c>
      <c r="O25" s="264">
        <v>5.1977243843737311</v>
      </c>
      <c r="P25" s="264">
        <v>5.1910237475331629</v>
      </c>
      <c r="Q25" s="264">
        <v>4.4936456662651008</v>
      </c>
    </row>
    <row r="26" spans="1:17" x14ac:dyDescent="0.25">
      <c r="A26" s="150" t="s">
        <v>33</v>
      </c>
      <c r="B26" s="87">
        <v>6.5683045890857503</v>
      </c>
      <c r="C26" s="87">
        <v>6.0612346216505459</v>
      </c>
      <c r="D26" s="87">
        <v>5.6166500135875399</v>
      </c>
      <c r="E26" s="87">
        <v>4.6013812949845798</v>
      </c>
      <c r="F26" s="87">
        <v>5.2897937233049257</v>
      </c>
      <c r="G26" s="87">
        <v>3.9154391899590708</v>
      </c>
      <c r="H26" s="87">
        <v>4.8823455358208641</v>
      </c>
      <c r="I26" s="87">
        <v>4.3571321553128808</v>
      </c>
      <c r="J26" s="87">
        <v>5.4339754072129853</v>
      </c>
      <c r="K26" s="87">
        <v>3.7220818024617532</v>
      </c>
      <c r="L26" s="87">
        <v>4.849386500508186</v>
      </c>
      <c r="M26" s="87">
        <v>5.7757941458316653</v>
      </c>
      <c r="N26" s="87">
        <v>5.3534959619943434</v>
      </c>
      <c r="O26" s="87">
        <v>5.1977243843737311</v>
      </c>
      <c r="P26" s="87">
        <v>5.1910237475331629</v>
      </c>
      <c r="Q26" s="87">
        <v>4.4936456662651008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</v>
      </c>
      <c r="C30" s="87">
        <v>0.33313749994515451</v>
      </c>
      <c r="D30" s="87">
        <v>0.58788809328270986</v>
      </c>
      <c r="E30" s="87">
        <v>1.1904787978902567</v>
      </c>
      <c r="F30" s="87">
        <v>0.79805482961363106</v>
      </c>
      <c r="G30" s="87">
        <v>2.564661190373748</v>
      </c>
      <c r="H30" s="87">
        <v>1.9284956970571825</v>
      </c>
      <c r="I30" s="87">
        <v>1.2017438742346129</v>
      </c>
      <c r="J30" s="87">
        <v>0</v>
      </c>
      <c r="K30" s="87">
        <v>1.150301738250552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219.13002578293748</v>
      </c>
      <c r="C36" s="204">
        <v>212.32887422418571</v>
      </c>
      <c r="D36" s="204">
        <v>205.1044436212232</v>
      </c>
      <c r="E36" s="204">
        <v>190.32512741820804</v>
      </c>
      <c r="F36" s="204">
        <v>202.32346757238832</v>
      </c>
      <c r="G36" s="204">
        <v>213.3464855221082</v>
      </c>
      <c r="H36" s="204">
        <v>225.1754874372096</v>
      </c>
      <c r="I36" s="204">
        <v>185.21628665856772</v>
      </c>
      <c r="J36" s="204">
        <v>181.34219656545383</v>
      </c>
      <c r="K36" s="204">
        <v>160.89021543169383</v>
      </c>
      <c r="L36" s="204">
        <v>161.38572395204781</v>
      </c>
      <c r="M36" s="204">
        <v>192.21318636281387</v>
      </c>
      <c r="N36" s="204">
        <v>178.00262439012022</v>
      </c>
      <c r="O36" s="204">
        <v>172.69316474124548</v>
      </c>
      <c r="P36" s="204">
        <v>172.25400523894055</v>
      </c>
      <c r="Q36" s="204">
        <v>149.41028261976822</v>
      </c>
    </row>
    <row r="37" spans="1:17" x14ac:dyDescent="0.25">
      <c r="A37" s="84" t="s">
        <v>33</v>
      </c>
      <c r="B37" s="83">
        <v>110.09839690087443</v>
      </c>
      <c r="C37" s="83">
        <v>83.580791378525802</v>
      </c>
      <c r="D37" s="83">
        <v>57.778452121350014</v>
      </c>
      <c r="E37" s="83">
        <v>36.605610317813749</v>
      </c>
      <c r="F37" s="83">
        <v>103.28707525776439</v>
      </c>
      <c r="G37" s="83">
        <v>100.38308310938852</v>
      </c>
      <c r="H37" s="83">
        <v>111.20004089256334</v>
      </c>
      <c r="I37" s="83">
        <v>128.47088207670464</v>
      </c>
      <c r="J37" s="83">
        <v>93.066353995695607</v>
      </c>
      <c r="K37" s="83">
        <v>64.132493578445974</v>
      </c>
      <c r="L37" s="83">
        <v>67.030860864777296</v>
      </c>
      <c r="M37" s="83">
        <v>79.727745144121016</v>
      </c>
      <c r="N37" s="83">
        <v>68.283256297409991</v>
      </c>
      <c r="O37" s="83">
        <v>61.639675227248766</v>
      </c>
      <c r="P37" s="83">
        <v>53.808999643851656</v>
      </c>
      <c r="Q37" s="83">
        <v>57.226512307690726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109.03162888206306</v>
      </c>
      <c r="C43" s="208">
        <v>128.74808284565992</v>
      </c>
      <c r="D43" s="208">
        <v>147.3259914998732</v>
      </c>
      <c r="E43" s="208">
        <v>153.71951710039428</v>
      </c>
      <c r="F43" s="208">
        <v>99.036392314623953</v>
      </c>
      <c r="G43" s="208">
        <v>112.96340241271969</v>
      </c>
      <c r="H43" s="208">
        <v>113.97544654464627</v>
      </c>
      <c r="I43" s="208">
        <v>56.745404581863077</v>
      </c>
      <c r="J43" s="208">
        <v>88.27584256975824</v>
      </c>
      <c r="K43" s="208">
        <v>96.757721853247858</v>
      </c>
      <c r="L43" s="208">
        <v>94.354863087270516</v>
      </c>
      <c r="M43" s="208">
        <v>112.48544121869286</v>
      </c>
      <c r="N43" s="208">
        <v>109.71936809271023</v>
      </c>
      <c r="O43" s="208">
        <v>111.05348951399672</v>
      </c>
      <c r="P43" s="208">
        <v>118.4450055950889</v>
      </c>
      <c r="Q43" s="208">
        <v>92.183770312077499</v>
      </c>
    </row>
    <row r="44" spans="1:17" x14ac:dyDescent="0.25">
      <c r="A44" s="243" t="s">
        <v>211</v>
      </c>
      <c r="B44" s="242">
        <v>10.59458210478871</v>
      </c>
      <c r="C44" s="242">
        <v>10.297401691784119</v>
      </c>
      <c r="D44" s="242">
        <v>9.9784852858832291</v>
      </c>
      <c r="E44" s="242">
        <v>9.2827609240962783</v>
      </c>
      <c r="F44" s="242">
        <v>9.7797754282186702</v>
      </c>
      <c r="G44" s="242">
        <v>10.324285261482995</v>
      </c>
      <c r="H44" s="242">
        <v>10.889522156269139</v>
      </c>
      <c r="I44" s="242">
        <v>8.9063985971097068</v>
      </c>
      <c r="J44" s="242">
        <v>8.7649252293785533</v>
      </c>
      <c r="K44" s="242">
        <v>7.8016638808659913</v>
      </c>
      <c r="L44" s="242">
        <v>7.8219916175719293</v>
      </c>
      <c r="M44" s="242">
        <v>9.3162740047183057</v>
      </c>
      <c r="N44" s="242">
        <v>8.6351130261604592</v>
      </c>
      <c r="O44" s="242">
        <v>8.3838556816949872</v>
      </c>
      <c r="P44" s="242">
        <v>8.3730476495462156</v>
      </c>
      <c r="Q44" s="242">
        <v>7.2481866995300575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119.16107936883839</v>
      </c>
      <c r="C47" s="96">
        <v>95.972727346421109</v>
      </c>
      <c r="D47" s="96">
        <v>79.97510086843252</v>
      </c>
      <c r="E47" s="96">
        <v>168.32356765781873</v>
      </c>
      <c r="F47" s="96">
        <v>170.91288900394721</v>
      </c>
      <c r="G47" s="96">
        <v>42.444929343499048</v>
      </c>
      <c r="H47" s="96">
        <v>85.973752668955584</v>
      </c>
      <c r="I47" s="96">
        <v>83.767464967951227</v>
      </c>
      <c r="J47" s="96">
        <v>195.84581546676949</v>
      </c>
      <c r="K47" s="96">
        <v>114.24065430923514</v>
      </c>
      <c r="L47" s="96">
        <v>162.15763352158726</v>
      </c>
      <c r="M47" s="96">
        <v>278.75656616649667</v>
      </c>
      <c r="N47" s="96">
        <v>334.08839019043012</v>
      </c>
      <c r="O47" s="96">
        <v>298.80777539344547</v>
      </c>
      <c r="P47" s="96">
        <v>345.18737828247947</v>
      </c>
      <c r="Q47" s="96">
        <v>329.62179473289535</v>
      </c>
    </row>
    <row r="48" spans="1:17" x14ac:dyDescent="0.25">
      <c r="A48" s="132" t="s">
        <v>83</v>
      </c>
      <c r="B48" s="160">
        <v>0.65584879991760203</v>
      </c>
      <c r="C48" s="160">
        <v>0.53091416910461586</v>
      </c>
      <c r="D48" s="160">
        <v>0.43717526391704714</v>
      </c>
      <c r="E48" s="160">
        <v>0.94202188379170815</v>
      </c>
      <c r="F48" s="160">
        <v>0.96025349470397481</v>
      </c>
      <c r="G48" s="160">
        <v>0.24443504352919951</v>
      </c>
      <c r="H48" s="160">
        <v>0.48989352210775167</v>
      </c>
      <c r="I48" s="160">
        <v>0.48202407997218022</v>
      </c>
      <c r="J48" s="160">
        <v>1.0994799637647417</v>
      </c>
      <c r="K48" s="160">
        <v>0.64424035891774145</v>
      </c>
      <c r="L48" s="160">
        <v>0.90073122402965888</v>
      </c>
      <c r="M48" s="160">
        <v>1.5147496799662279</v>
      </c>
      <c r="N48" s="160">
        <v>1.7786884076411316</v>
      </c>
      <c r="O48" s="160">
        <v>1.6027172380425097</v>
      </c>
      <c r="P48" s="160">
        <v>1.8391765718980406</v>
      </c>
      <c r="Q48" s="160">
        <v>1.756943232865873</v>
      </c>
    </row>
    <row r="49" spans="1:17" x14ac:dyDescent="0.25">
      <c r="A49" s="76" t="s">
        <v>82</v>
      </c>
      <c r="B49" s="159">
        <v>0.17582654543661097</v>
      </c>
      <c r="C49" s="159">
        <v>0.14233281251523405</v>
      </c>
      <c r="D49" s="159">
        <v>0.11720234361110413</v>
      </c>
      <c r="E49" s="159">
        <v>0.25254670523692951</v>
      </c>
      <c r="F49" s="159">
        <v>0.2574344189368723</v>
      </c>
      <c r="G49" s="159">
        <v>6.5530605976234724E-2</v>
      </c>
      <c r="H49" s="159">
        <v>0.13133558471830969</v>
      </c>
      <c r="I49" s="159">
        <v>0.12922586548823006</v>
      </c>
      <c r="J49" s="159">
        <v>0.29475965166027951</v>
      </c>
      <c r="K49" s="159">
        <v>0.17271443776916284</v>
      </c>
      <c r="L49" s="159">
        <v>0.24147708970104431</v>
      </c>
      <c r="M49" s="159">
        <v>0.40608933562603872</v>
      </c>
      <c r="N49" s="159">
        <v>0.47684868549424497</v>
      </c>
      <c r="O49" s="159">
        <v>0.42967256372524443</v>
      </c>
      <c r="P49" s="159">
        <v>0.49306496120052168</v>
      </c>
      <c r="Q49" s="159">
        <v>0.47101902024040992</v>
      </c>
    </row>
    <row r="50" spans="1:17" x14ac:dyDescent="0.25">
      <c r="A50" s="76" t="s">
        <v>81</v>
      </c>
      <c r="B50" s="159">
        <v>1.3327866828607255</v>
      </c>
      <c r="C50" s="159">
        <v>1.0789000977261809</v>
      </c>
      <c r="D50" s="159">
        <v>0.88840807499833263</v>
      </c>
      <c r="E50" s="159">
        <v>1.9143348616917495</v>
      </c>
      <c r="F50" s="159">
        <v>1.9513843283279924</v>
      </c>
      <c r="G50" s="159">
        <v>0.49672999459803607</v>
      </c>
      <c r="H50" s="159">
        <v>0.99553976826210278</v>
      </c>
      <c r="I50" s="159">
        <v>0.97954783890102071</v>
      </c>
      <c r="J50" s="159">
        <v>2.2343141497887067</v>
      </c>
      <c r="K50" s="159">
        <v>1.3091965267525911</v>
      </c>
      <c r="L50" s="159">
        <v>1.8304258243277922</v>
      </c>
      <c r="M50" s="159">
        <v>3.0782067476225805</v>
      </c>
      <c r="N50" s="159">
        <v>3.6145712593522821</v>
      </c>
      <c r="O50" s="159">
        <v>3.2569704961307364</v>
      </c>
      <c r="P50" s="159">
        <v>3.7374926092158911</v>
      </c>
      <c r="Q50" s="159">
        <v>3.5703816849250893</v>
      </c>
    </row>
    <row r="51" spans="1:17" x14ac:dyDescent="0.25">
      <c r="A51" s="76" t="s">
        <v>80</v>
      </c>
      <c r="B51" s="159">
        <v>0.47781081448634799</v>
      </c>
      <c r="C51" s="159">
        <v>0.38679118051918376</v>
      </c>
      <c r="D51" s="159">
        <v>0.31849882008129327</v>
      </c>
      <c r="E51" s="159">
        <v>0.68629879877043265</v>
      </c>
      <c r="F51" s="159">
        <v>0.69958122127464795</v>
      </c>
      <c r="G51" s="159">
        <v>0.17808023320674862</v>
      </c>
      <c r="H51" s="159">
        <v>0.35690607780222955</v>
      </c>
      <c r="I51" s="159">
        <v>0.35117288966980797</v>
      </c>
      <c r="J51" s="159">
        <v>0.80101300339934078</v>
      </c>
      <c r="K51" s="159">
        <v>0.46935362336278891</v>
      </c>
      <c r="L51" s="159">
        <v>0.65621698147647378</v>
      </c>
      <c r="M51" s="159">
        <v>1.1035527981731901</v>
      </c>
      <c r="N51" s="159">
        <v>1.2958422076539735</v>
      </c>
      <c r="O51" s="159">
        <v>1.1676405125641962</v>
      </c>
      <c r="P51" s="159">
        <v>1.3399101376921296</v>
      </c>
      <c r="Q51" s="159">
        <v>1.2800000201378574</v>
      </c>
    </row>
    <row r="52" spans="1:17" x14ac:dyDescent="0.25">
      <c r="A52" s="129" t="s">
        <v>79</v>
      </c>
      <c r="B52" s="158">
        <v>0.79769983684371404</v>
      </c>
      <c r="C52" s="158">
        <v>0.63271940295579066</v>
      </c>
      <c r="D52" s="158">
        <v>0.52100563154894575</v>
      </c>
      <c r="E52" s="158">
        <v>1.12265891281295</v>
      </c>
      <c r="F52" s="158">
        <v>1.144386518973445</v>
      </c>
      <c r="G52" s="158">
        <v>0.29130658739829657</v>
      </c>
      <c r="H52" s="158">
        <v>0.58383285822392095</v>
      </c>
      <c r="I52" s="158">
        <v>0.57445441436356737</v>
      </c>
      <c r="J52" s="158">
        <v>1.3103103038449939</v>
      </c>
      <c r="K52" s="158">
        <v>0.76777641090632875</v>
      </c>
      <c r="L52" s="158">
        <v>1.0734505791262547</v>
      </c>
      <c r="M52" s="158">
        <v>1.8052098981499456</v>
      </c>
      <c r="N52" s="158">
        <v>2.1197600908355527</v>
      </c>
      <c r="O52" s="158">
        <v>1.9100456400917589</v>
      </c>
      <c r="P52" s="158">
        <v>2.1918471388023999</v>
      </c>
      <c r="Q52" s="158">
        <v>2.093845178780795</v>
      </c>
    </row>
    <row r="53" spans="1:17" x14ac:dyDescent="0.25">
      <c r="A53" s="92" t="s">
        <v>125</v>
      </c>
      <c r="B53" s="91">
        <v>8.5634754514346462E-2</v>
      </c>
      <c r="C53" s="91">
        <v>0.10338557650723715</v>
      </c>
      <c r="D53" s="91">
        <v>8.5131682906472467E-2</v>
      </c>
      <c r="E53" s="91">
        <v>0.18344109312902601</v>
      </c>
      <c r="F53" s="91">
        <v>0.18699135739867087</v>
      </c>
      <c r="G53" s="91">
        <v>4.7599140057718578E-2</v>
      </c>
      <c r="H53" s="91">
        <v>9.5397574895558529E-2</v>
      </c>
      <c r="I53" s="91">
        <v>9.3865148640390958E-2</v>
      </c>
      <c r="J53" s="91">
        <v>0.21410310089044815</v>
      </c>
      <c r="K53" s="91">
        <v>0.12545372640603916</v>
      </c>
      <c r="L53" s="91">
        <v>0.17540051159573777</v>
      </c>
      <c r="M53" s="91">
        <v>0.29496908924388304</v>
      </c>
      <c r="N53" s="91">
        <v>0.34636620597421391</v>
      </c>
      <c r="O53" s="91">
        <v>0.31209912124319505</v>
      </c>
      <c r="P53" s="91">
        <v>0.3581451414358755</v>
      </c>
      <c r="Q53" s="91">
        <v>0.34213174104331512</v>
      </c>
    </row>
    <row r="54" spans="1:17" x14ac:dyDescent="0.25">
      <c r="A54" s="92" t="s">
        <v>26</v>
      </c>
      <c r="B54" s="91">
        <v>0.21253270922926376</v>
      </c>
      <c r="C54" s="91">
        <v>0.17204670762862379</v>
      </c>
      <c r="D54" s="91">
        <v>0.14166991425459907</v>
      </c>
      <c r="E54" s="91">
        <v>0.30526923757527641</v>
      </c>
      <c r="F54" s="91">
        <v>0.3111773274601472</v>
      </c>
      <c r="G54" s="91">
        <v>7.9211004180171726E-2</v>
      </c>
      <c r="H54" s="91">
        <v>0.15875366014317271</v>
      </c>
      <c r="I54" s="91">
        <v>0.15620350855731016</v>
      </c>
      <c r="J54" s="91">
        <v>0.356294706145031</v>
      </c>
      <c r="K54" s="91">
        <v>0.20877090709447538</v>
      </c>
      <c r="L54" s="91">
        <v>0.29188869043362642</v>
      </c>
      <c r="M54" s="91">
        <v>0.4908659638133499</v>
      </c>
      <c r="N54" s="91">
        <v>0.57639728272453739</v>
      </c>
      <c r="O54" s="91">
        <v>0.51937250898745657</v>
      </c>
      <c r="P54" s="91">
        <v>0.59599892479118566</v>
      </c>
      <c r="Q54" s="91">
        <v>0.56935059618911943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0.49953237310010379</v>
      </c>
      <c r="C56" s="157">
        <v>0.35728711881992969</v>
      </c>
      <c r="D56" s="157">
        <v>0.29420403438787424</v>
      </c>
      <c r="E56" s="157">
        <v>0.63394858210864768</v>
      </c>
      <c r="F56" s="157">
        <v>0.64621783411462685</v>
      </c>
      <c r="G56" s="157">
        <v>0.16449644316040626</v>
      </c>
      <c r="H56" s="157">
        <v>0.32968162318518973</v>
      </c>
      <c r="I56" s="157">
        <v>0.32438575716586626</v>
      </c>
      <c r="J56" s="157">
        <v>0.73991249680951465</v>
      </c>
      <c r="K56" s="157">
        <v>0.43355177740581413</v>
      </c>
      <c r="L56" s="157">
        <v>0.60616137709689055</v>
      </c>
      <c r="M56" s="157">
        <v>1.0193748450927127</v>
      </c>
      <c r="N56" s="157">
        <v>1.1969966021368015</v>
      </c>
      <c r="O56" s="157">
        <v>1.0785740098611072</v>
      </c>
      <c r="P56" s="157">
        <v>1.2377030725753388</v>
      </c>
      <c r="Q56" s="157">
        <v>1.1823628415483605</v>
      </c>
    </row>
    <row r="57" spans="1:17" x14ac:dyDescent="0.25">
      <c r="A57" s="156" t="s">
        <v>210</v>
      </c>
      <c r="B57" s="204">
        <v>3.116595146783192</v>
      </c>
      <c r="C57" s="204">
        <v>2.7607193611984036</v>
      </c>
      <c r="D57" s="204">
        <v>2.3199243417402853</v>
      </c>
      <c r="E57" s="204">
        <v>4.4761251389698851</v>
      </c>
      <c r="F57" s="204">
        <v>4.8480870207189399</v>
      </c>
      <c r="G57" s="204">
        <v>1.2471352335962358</v>
      </c>
      <c r="H57" s="204">
        <v>2.3083819339158942</v>
      </c>
      <c r="I57" s="204">
        <v>2.5390715497604752</v>
      </c>
      <c r="J57" s="204">
        <v>5.3050359194129015</v>
      </c>
      <c r="K57" s="204">
        <v>3.2971584250936394</v>
      </c>
      <c r="L57" s="204">
        <v>1.3140140764867811</v>
      </c>
      <c r="M57" s="204">
        <v>11.539747037711955</v>
      </c>
      <c r="N57" s="204">
        <v>19.508642772250379</v>
      </c>
      <c r="O57" s="204">
        <v>14.575498791692274</v>
      </c>
      <c r="P57" s="204">
        <v>14.907685243811391</v>
      </c>
      <c r="Q57" s="204">
        <v>13.419657199124558</v>
      </c>
    </row>
    <row r="58" spans="1:17" x14ac:dyDescent="0.25">
      <c r="A58" s="156" t="s">
        <v>209</v>
      </c>
      <c r="B58" s="204">
        <v>16.727901284712473</v>
      </c>
      <c r="C58" s="204">
        <v>13.270687864867815</v>
      </c>
      <c r="D58" s="204">
        <v>10.719439874965477</v>
      </c>
      <c r="E58" s="204">
        <v>25.739533722154434</v>
      </c>
      <c r="F58" s="204">
        <v>27.332297324041633</v>
      </c>
      <c r="G58" s="204">
        <v>6.137407597806078</v>
      </c>
      <c r="H58" s="204">
        <v>12.520536994748484</v>
      </c>
      <c r="I58" s="204">
        <v>12.011128723436023</v>
      </c>
      <c r="J58" s="204">
        <v>29.412796356228963</v>
      </c>
      <c r="K58" s="204">
        <v>16.164226064144035</v>
      </c>
      <c r="L58" s="204">
        <v>27.927482938040903</v>
      </c>
      <c r="M58" s="204">
        <v>38.186906547615081</v>
      </c>
      <c r="N58" s="204">
        <v>36.703910256338901</v>
      </c>
      <c r="O58" s="204">
        <v>37.029660818864087</v>
      </c>
      <c r="P58" s="204">
        <v>44.955874894678182</v>
      </c>
      <c r="Q58" s="204">
        <v>44.198885987462916</v>
      </c>
    </row>
    <row r="59" spans="1:17" x14ac:dyDescent="0.25">
      <c r="A59" s="152" t="s">
        <v>225</v>
      </c>
      <c r="B59" s="151">
        <v>14.676372593427731</v>
      </c>
      <c r="C59" s="151">
        <v>11.60683108412946</v>
      </c>
      <c r="D59" s="151">
        <v>9.349355839600193</v>
      </c>
      <c r="E59" s="151">
        <v>22.787287219496299</v>
      </c>
      <c r="F59" s="151">
        <v>24.322913922040016</v>
      </c>
      <c r="G59" s="151">
        <v>5.3713611663988337</v>
      </c>
      <c r="H59" s="151">
        <v>10.985236740898676</v>
      </c>
      <c r="I59" s="151">
        <v>10.500490882872302</v>
      </c>
      <c r="J59" s="151">
        <v>25.96772109361838</v>
      </c>
      <c r="K59" s="151">
        <v>14.145211029343987</v>
      </c>
      <c r="L59" s="151">
        <v>25.137983978262504</v>
      </c>
      <c r="M59" s="151">
        <v>33.489957959281874</v>
      </c>
      <c r="N59" s="151">
        <v>31.242382217973098</v>
      </c>
      <c r="O59" s="151">
        <v>32.112071096177665</v>
      </c>
      <c r="P59" s="151">
        <v>39.348374445505279</v>
      </c>
      <c r="Q59" s="151">
        <v>38.374481885703922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4.5093987809927354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0</v>
      </c>
      <c r="F61" s="208">
        <v>0</v>
      </c>
      <c r="G61" s="208">
        <v>0</v>
      </c>
      <c r="H61" s="208">
        <v>0</v>
      </c>
      <c r="I61" s="208">
        <v>0</v>
      </c>
      <c r="J61" s="208">
        <v>0</v>
      </c>
      <c r="K61" s="208">
        <v>0</v>
      </c>
      <c r="L61" s="208">
        <v>0</v>
      </c>
      <c r="M61" s="208">
        <v>0</v>
      </c>
      <c r="N61" s="208">
        <v>0</v>
      </c>
      <c r="O61" s="208">
        <v>0</v>
      </c>
      <c r="P61" s="208">
        <v>0</v>
      </c>
      <c r="Q61" s="208">
        <v>0</v>
      </c>
    </row>
    <row r="62" spans="1:17" x14ac:dyDescent="0.25">
      <c r="A62" s="154" t="s">
        <v>125</v>
      </c>
      <c r="B62" s="208">
        <v>0</v>
      </c>
      <c r="C62" s="208">
        <v>0</v>
      </c>
      <c r="D62" s="208">
        <v>0</v>
      </c>
      <c r="E62" s="208">
        <v>2.4445092205630199</v>
      </c>
      <c r="F62" s="208">
        <v>3.1047217054231799</v>
      </c>
      <c r="G62" s="208">
        <v>0</v>
      </c>
      <c r="H62" s="208">
        <v>0</v>
      </c>
      <c r="I62" s="208">
        <v>0</v>
      </c>
      <c r="J62" s="208">
        <v>1.5508990089624626</v>
      </c>
      <c r="K62" s="208">
        <v>0</v>
      </c>
      <c r="L62" s="208">
        <v>0.97116613621022896</v>
      </c>
      <c r="M62" s="208">
        <v>0.94971304899660158</v>
      </c>
      <c r="N62" s="208">
        <v>2.5006337814826343</v>
      </c>
      <c r="O62" s="208">
        <v>2.9251177425104991</v>
      </c>
      <c r="P62" s="208">
        <v>2.5487161262841131</v>
      </c>
      <c r="Q62" s="208">
        <v>2.9442778744595102</v>
      </c>
    </row>
    <row r="63" spans="1:17" x14ac:dyDescent="0.25">
      <c r="A63" s="154" t="s">
        <v>29</v>
      </c>
      <c r="B63" s="208">
        <v>14.676372593427731</v>
      </c>
      <c r="C63" s="208">
        <v>11.60683108412946</v>
      </c>
      <c r="D63" s="208">
        <v>4.8399570586074585</v>
      </c>
      <c r="E63" s="208">
        <v>9.2684153064124288</v>
      </c>
      <c r="F63" s="208">
        <v>0</v>
      </c>
      <c r="G63" s="208">
        <v>5.3713611663988337</v>
      </c>
      <c r="H63" s="208">
        <v>10.985236740898676</v>
      </c>
      <c r="I63" s="208">
        <v>10.500490882872302</v>
      </c>
      <c r="J63" s="208">
        <v>14.705450323082495</v>
      </c>
      <c r="K63" s="208">
        <v>14.145211029343987</v>
      </c>
      <c r="L63" s="208">
        <v>13.380217444731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11.074362692520848</v>
      </c>
      <c r="F64" s="208">
        <v>21.218192216616835</v>
      </c>
      <c r="G64" s="208">
        <v>0</v>
      </c>
      <c r="H64" s="208">
        <v>0</v>
      </c>
      <c r="I64" s="208">
        <v>0</v>
      </c>
      <c r="J64" s="208">
        <v>9.7113717615734192</v>
      </c>
      <c r="K64" s="208">
        <v>0</v>
      </c>
      <c r="L64" s="208">
        <v>10.786600397321276</v>
      </c>
      <c r="M64" s="208">
        <v>32.540244910285274</v>
      </c>
      <c r="N64" s="208">
        <v>28.741748436490465</v>
      </c>
      <c r="O64" s="208">
        <v>29.186953353667167</v>
      </c>
      <c r="P64" s="208">
        <v>36.799658319221166</v>
      </c>
      <c r="Q64" s="208">
        <v>35.430204011244413</v>
      </c>
    </row>
    <row r="65" spans="1:17" x14ac:dyDescent="0.25">
      <c r="A65" s="152" t="s">
        <v>224</v>
      </c>
      <c r="B65" s="151">
        <v>2.0515286912847435</v>
      </c>
      <c r="C65" s="151">
        <v>1.6638567807383544</v>
      </c>
      <c r="D65" s="151">
        <v>1.3700840353652834</v>
      </c>
      <c r="E65" s="151">
        <v>2.9522465026581348</v>
      </c>
      <c r="F65" s="151">
        <v>3.0093834020016161</v>
      </c>
      <c r="G65" s="151">
        <v>0.76604643140724471</v>
      </c>
      <c r="H65" s="151">
        <v>1.5353002538498086</v>
      </c>
      <c r="I65" s="151">
        <v>1.5106378405637204</v>
      </c>
      <c r="J65" s="151">
        <v>3.4450752626105841</v>
      </c>
      <c r="K65" s="151">
        <v>2.0190150348000495</v>
      </c>
      <c r="L65" s="151">
        <v>2.789498959778399</v>
      </c>
      <c r="M65" s="151">
        <v>4.6969485883332043</v>
      </c>
      <c r="N65" s="151">
        <v>5.4615280383658051</v>
      </c>
      <c r="O65" s="151">
        <v>4.9175897226864187</v>
      </c>
      <c r="P65" s="151">
        <v>5.6075004491729006</v>
      </c>
      <c r="Q65" s="151">
        <v>5.3542090724204208</v>
      </c>
    </row>
    <row r="66" spans="1:17" x14ac:dyDescent="0.25">
      <c r="A66" s="263" t="s">
        <v>33</v>
      </c>
      <c r="B66" s="87">
        <v>0.12107120728753397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1.9929965298067003E-2</v>
      </c>
      <c r="K66" s="87">
        <v>0</v>
      </c>
      <c r="L66" s="87">
        <v>1.0440999436751657</v>
      </c>
      <c r="M66" s="87">
        <v>1.5717599323743696</v>
      </c>
      <c r="N66" s="87">
        <v>3.5316069684784028</v>
      </c>
      <c r="O66" s="87">
        <v>3.2953257726699148</v>
      </c>
      <c r="P66" s="87">
        <v>4.8966405389740162</v>
      </c>
      <c r="Q66" s="87">
        <v>4.7581298200605699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1.9304574839972093</v>
      </c>
      <c r="C70" s="87">
        <v>1.6638567807383544</v>
      </c>
      <c r="D70" s="87">
        <v>1.3700840353652834</v>
      </c>
      <c r="E70" s="87">
        <v>2.9522465026581348</v>
      </c>
      <c r="F70" s="87">
        <v>3.0093834020016161</v>
      </c>
      <c r="G70" s="87">
        <v>0.76604643140724471</v>
      </c>
      <c r="H70" s="87">
        <v>1.5353002538498086</v>
      </c>
      <c r="I70" s="87">
        <v>1.5106378405637204</v>
      </c>
      <c r="J70" s="87">
        <v>3.4251452973125169</v>
      </c>
      <c r="K70" s="87">
        <v>2.0190150348000495</v>
      </c>
      <c r="L70" s="87">
        <v>1.7453990161032336</v>
      </c>
      <c r="M70" s="87">
        <v>3.1251886559588344</v>
      </c>
      <c r="N70" s="87">
        <v>1.9299210698874023</v>
      </c>
      <c r="O70" s="87">
        <v>1.6222639500165039</v>
      </c>
      <c r="P70" s="87">
        <v>0.71085991019888439</v>
      </c>
      <c r="Q70" s="87">
        <v>0.59607925235985115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0.47019502933856666</v>
      </c>
    </row>
    <row r="77" spans="1:17" x14ac:dyDescent="0.25">
      <c r="A77" s="156" t="s">
        <v>208</v>
      </c>
      <c r="B77" s="204">
        <v>84.830297233746961</v>
      </c>
      <c r="C77" s="204">
        <v>68.135810964275393</v>
      </c>
      <c r="D77" s="204">
        <v>57.196622577751668</v>
      </c>
      <c r="E77" s="204">
        <v>115.48768806120026</v>
      </c>
      <c r="F77" s="204">
        <v>115.59298930567557</v>
      </c>
      <c r="G77" s="204">
        <v>29.634310582645909</v>
      </c>
      <c r="H77" s="204">
        <v>60.343722154675511</v>
      </c>
      <c r="I77" s="204">
        <v>58.486311651584977</v>
      </c>
      <c r="J77" s="204">
        <v>134.70375167929308</v>
      </c>
      <c r="K77" s="204">
        <v>80.474215164704674</v>
      </c>
      <c r="L77" s="204">
        <v>112.13466361723</v>
      </c>
      <c r="M77" s="204">
        <v>191.41668575668493</v>
      </c>
      <c r="N77" s="204">
        <v>232.00662823471293</v>
      </c>
      <c r="O77" s="204">
        <v>206.72927048935938</v>
      </c>
      <c r="P77" s="204">
        <v>239.39858232104555</v>
      </c>
      <c r="Q77" s="204">
        <v>228.51212031054072</v>
      </c>
    </row>
    <row r="78" spans="1:17" x14ac:dyDescent="0.25">
      <c r="A78" s="152" t="s">
        <v>222</v>
      </c>
      <c r="B78" s="261">
        <v>82.417995313109117</v>
      </c>
      <c r="C78" s="261">
        <v>65.998963441993013</v>
      </c>
      <c r="D78" s="261">
        <v>55.400958501494962</v>
      </c>
      <c r="E78" s="261">
        <v>112.02308494106214</v>
      </c>
      <c r="F78" s="261">
        <v>111.84048085311933</v>
      </c>
      <c r="G78" s="261">
        <v>28.669004991894244</v>
      </c>
      <c r="H78" s="261">
        <v>58.556992114202153</v>
      </c>
      <c r="I78" s="261">
        <v>56.521023608816236</v>
      </c>
      <c r="J78" s="261">
        <v>130.59755638130537</v>
      </c>
      <c r="K78" s="261">
        <v>77.922153948248592</v>
      </c>
      <c r="L78" s="261">
        <v>111.11759257297649</v>
      </c>
      <c r="M78" s="261">
        <v>182.48470947112861</v>
      </c>
      <c r="N78" s="261">
        <v>216.90658019763919</v>
      </c>
      <c r="O78" s="261">
        <v>195.44756655494081</v>
      </c>
      <c r="P78" s="261">
        <v>227.85975996773837</v>
      </c>
      <c r="Q78" s="261">
        <v>218.12505901091612</v>
      </c>
    </row>
    <row r="79" spans="1:17" x14ac:dyDescent="0.25">
      <c r="A79" s="154" t="s">
        <v>33</v>
      </c>
      <c r="B79" s="83">
        <v>76.363396080598221</v>
      </c>
      <c r="C79" s="83">
        <v>54.828183772456221</v>
      </c>
      <c r="D79" s="83">
        <v>55.400958501494962</v>
      </c>
      <c r="E79" s="83">
        <v>47.891513501070662</v>
      </c>
      <c r="F79" s="83">
        <v>8.3125421069425798</v>
      </c>
      <c r="G79" s="83">
        <v>8.5519351900046381</v>
      </c>
      <c r="H79" s="83">
        <v>27.821523820573962</v>
      </c>
      <c r="I79" s="83">
        <v>16.72788160096631</v>
      </c>
      <c r="J79" s="83">
        <v>54.437718830995166</v>
      </c>
      <c r="K79" s="83">
        <v>45.491381059467003</v>
      </c>
      <c r="L79" s="83">
        <v>84.718312447234524</v>
      </c>
      <c r="M79" s="83">
        <v>76.492623225254192</v>
      </c>
      <c r="N79" s="83">
        <v>85.727040868972992</v>
      </c>
      <c r="O79" s="83">
        <v>71.42797358316092</v>
      </c>
      <c r="P79" s="83">
        <v>138.95145355718188</v>
      </c>
      <c r="Q79" s="83">
        <v>142.05372499803974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6.054599232510899</v>
      </c>
      <c r="C82" s="208">
        <v>11.170779669536767</v>
      </c>
      <c r="D82" s="208">
        <v>0</v>
      </c>
      <c r="E82" s="208">
        <v>64.131571439991475</v>
      </c>
      <c r="F82" s="208">
        <v>72.531827350599073</v>
      </c>
      <c r="G82" s="208">
        <v>20.117069801889606</v>
      </c>
      <c r="H82" s="208">
        <v>30.735468293628191</v>
      </c>
      <c r="I82" s="208">
        <v>39.79314200784993</v>
      </c>
      <c r="J82" s="208">
        <v>76.159837550310215</v>
      </c>
      <c r="K82" s="208">
        <v>32.43077288878159</v>
      </c>
      <c r="L82" s="208">
        <v>26.399280125741974</v>
      </c>
      <c r="M82" s="208">
        <v>64.917785910261784</v>
      </c>
      <c r="N82" s="208">
        <v>30.976366235160921</v>
      </c>
      <c r="O82" s="208">
        <v>23.513109562054378</v>
      </c>
      <c r="P82" s="208">
        <v>12.581051615579989</v>
      </c>
      <c r="Q82" s="208">
        <v>11.772942086786662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0</v>
      </c>
      <c r="C84" s="208">
        <v>2.6242671659149544E-14</v>
      </c>
      <c r="D84" s="208">
        <v>0</v>
      </c>
      <c r="E84" s="208">
        <v>0</v>
      </c>
      <c r="F84" s="208">
        <v>30.996111395577675</v>
      </c>
      <c r="G84" s="208">
        <v>0</v>
      </c>
      <c r="H84" s="208">
        <v>0</v>
      </c>
      <c r="I84" s="208">
        <v>0</v>
      </c>
      <c r="J84" s="208">
        <v>0</v>
      </c>
      <c r="K84" s="208">
        <v>0</v>
      </c>
      <c r="L84" s="208">
        <v>0</v>
      </c>
      <c r="M84" s="208">
        <v>41.074300335612641</v>
      </c>
      <c r="N84" s="208">
        <v>100.20317309350526</v>
      </c>
      <c r="O84" s="208">
        <v>100.50648340972552</v>
      </c>
      <c r="P84" s="208">
        <v>76.327254794976511</v>
      </c>
      <c r="Q84" s="208">
        <v>64.298391926089735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2.4123019206378387</v>
      </c>
      <c r="C86" s="261">
        <v>2.1368475222823871</v>
      </c>
      <c r="D86" s="261">
        <v>1.7956640762567031</v>
      </c>
      <c r="E86" s="261">
        <v>3.4646031201381198</v>
      </c>
      <c r="F86" s="261">
        <v>3.7525084525562371</v>
      </c>
      <c r="G86" s="261">
        <v>0.96530559075166433</v>
      </c>
      <c r="H86" s="261">
        <v>1.7867300404733566</v>
      </c>
      <c r="I86" s="261">
        <v>1.9652880427687378</v>
      </c>
      <c r="J86" s="261">
        <v>4.1061952979877114</v>
      </c>
      <c r="K86" s="261">
        <v>2.5520612164560768</v>
      </c>
      <c r="L86" s="261">
        <v>1.0170710442535151</v>
      </c>
      <c r="M86" s="261">
        <v>8.9319762855563098</v>
      </c>
      <c r="N86" s="261">
        <v>15.100048037073737</v>
      </c>
      <c r="O86" s="261">
        <v>11.281703934418573</v>
      </c>
      <c r="P86" s="261">
        <v>11.538822353307186</v>
      </c>
      <c r="Q86" s="261">
        <v>10.387061299624611</v>
      </c>
    </row>
    <row r="87" spans="1:17" x14ac:dyDescent="0.25">
      <c r="A87" s="156" t="s">
        <v>207</v>
      </c>
      <c r="B87" s="204">
        <v>11.046313024050772</v>
      </c>
      <c r="C87" s="204">
        <v>9.0338514932584904</v>
      </c>
      <c r="D87" s="204">
        <v>7.4568239398183884</v>
      </c>
      <c r="E87" s="204">
        <v>17.702359573190378</v>
      </c>
      <c r="F87" s="204">
        <v>18.126475371294131</v>
      </c>
      <c r="G87" s="204">
        <v>4.1499934647423133</v>
      </c>
      <c r="H87" s="204">
        <v>8.2436037745013788</v>
      </c>
      <c r="I87" s="204">
        <v>8.214527954774951</v>
      </c>
      <c r="J87" s="204">
        <v>20.684354439376463</v>
      </c>
      <c r="K87" s="204">
        <v>10.941773297584177</v>
      </c>
      <c r="L87" s="204">
        <v>16.079171191168307</v>
      </c>
      <c r="M87" s="204">
        <v>29.705418364946702</v>
      </c>
      <c r="N87" s="204">
        <v>36.583498276150742</v>
      </c>
      <c r="O87" s="204">
        <v>32.106298842975335</v>
      </c>
      <c r="P87" s="204">
        <v>36.323744404135368</v>
      </c>
      <c r="Q87" s="204">
        <v>34.318942098817118</v>
      </c>
    </row>
    <row r="88" spans="1:17" x14ac:dyDescent="0.25">
      <c r="A88" s="152" t="s">
        <v>220</v>
      </c>
      <c r="B88" s="261">
        <v>7.9096785229135289</v>
      </c>
      <c r="C88" s="261">
        <v>6.2553810187631784</v>
      </c>
      <c r="D88" s="261">
        <v>5.1219827469090617</v>
      </c>
      <c r="E88" s="261">
        <v>13.197453455758957</v>
      </c>
      <c r="F88" s="261">
        <v>13.247215699277273</v>
      </c>
      <c r="G88" s="261">
        <v>2.8948392926261826</v>
      </c>
      <c r="H88" s="261">
        <v>5.9203792057934823</v>
      </c>
      <c r="I88" s="261">
        <v>5.6591304620800988</v>
      </c>
      <c r="J88" s="261">
        <v>15.345207738921047</v>
      </c>
      <c r="K88" s="261">
        <v>7.6234145166759273</v>
      </c>
      <c r="L88" s="261">
        <v>14.75670815276483</v>
      </c>
      <c r="M88" s="261">
        <v>18.091472058753087</v>
      </c>
      <c r="N88" s="261">
        <v>16.949417137007178</v>
      </c>
      <c r="O88" s="261">
        <v>17.437081242320904</v>
      </c>
      <c r="P88" s="261">
        <v>21.320204430039958</v>
      </c>
      <c r="Q88" s="261">
        <v>20.812998021462416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7.9096785229135289</v>
      </c>
      <c r="C92" s="208">
        <v>6.2553810187631784</v>
      </c>
      <c r="D92" s="208">
        <v>5.1219827469090617</v>
      </c>
      <c r="E92" s="208">
        <v>0</v>
      </c>
      <c r="F92" s="208">
        <v>0</v>
      </c>
      <c r="G92" s="208">
        <v>2.8948392926261826</v>
      </c>
      <c r="H92" s="208">
        <v>5.9203792057934823</v>
      </c>
      <c r="I92" s="208">
        <v>5.6591304620800988</v>
      </c>
      <c r="J92" s="208">
        <v>0</v>
      </c>
      <c r="K92" s="208">
        <v>7.6234145166759273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13.197453455758957</v>
      </c>
      <c r="F93" s="208">
        <v>13.247215699277273</v>
      </c>
      <c r="G93" s="208">
        <v>0</v>
      </c>
      <c r="H93" s="208">
        <v>0</v>
      </c>
      <c r="I93" s="208">
        <v>0</v>
      </c>
      <c r="J93" s="208">
        <v>15.345207738921047</v>
      </c>
      <c r="K93" s="208">
        <v>0</v>
      </c>
      <c r="L93" s="208">
        <v>14.75670815276483</v>
      </c>
      <c r="M93" s="208">
        <v>18.091472058753087</v>
      </c>
      <c r="N93" s="208">
        <v>16.949417137007178</v>
      </c>
      <c r="O93" s="208">
        <v>17.437081242320904</v>
      </c>
      <c r="P93" s="208">
        <v>21.320204430039958</v>
      </c>
      <c r="Q93" s="208">
        <v>20.812998021462416</v>
      </c>
    </row>
    <row r="94" spans="1:17" x14ac:dyDescent="0.25">
      <c r="A94" s="149" t="s">
        <v>219</v>
      </c>
      <c r="B94" s="262">
        <v>3.1366345011372427</v>
      </c>
      <c r="C94" s="262">
        <v>2.7784704744953115</v>
      </c>
      <c r="D94" s="262">
        <v>2.3348411929093267</v>
      </c>
      <c r="E94" s="262">
        <v>4.5049061174314211</v>
      </c>
      <c r="F94" s="262">
        <v>4.8792596720168584</v>
      </c>
      <c r="G94" s="262">
        <v>1.2551541721161306</v>
      </c>
      <c r="H94" s="262">
        <v>2.3232245687078965</v>
      </c>
      <c r="I94" s="262">
        <v>2.5553974926948522</v>
      </c>
      <c r="J94" s="262">
        <v>5.339146700455415</v>
      </c>
      <c r="K94" s="262">
        <v>3.3183587809082509</v>
      </c>
      <c r="L94" s="262">
        <v>1.3224630384034766</v>
      </c>
      <c r="M94" s="262">
        <v>11.613946306193617</v>
      </c>
      <c r="N94" s="262">
        <v>19.634081139143564</v>
      </c>
      <c r="O94" s="262">
        <v>14.669217600654429</v>
      </c>
      <c r="P94" s="262">
        <v>15.003539974095412</v>
      </c>
      <c r="Q94" s="262">
        <v>13.505944077354703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244.60040822722499</v>
      </c>
      <c r="C97" s="96">
        <v>234.62015313423899</v>
      </c>
      <c r="D97" s="96">
        <v>238.91660326190052</v>
      </c>
      <c r="E97" s="96">
        <v>246.06378377905926</v>
      </c>
      <c r="F97" s="96">
        <v>235.04500801242008</v>
      </c>
      <c r="G97" s="96">
        <v>234.66377041615618</v>
      </c>
      <c r="H97" s="96">
        <v>249.09647707233293</v>
      </c>
      <c r="I97" s="96">
        <v>235.26642505398388</v>
      </c>
      <c r="J97" s="96">
        <v>229.91351274169256</v>
      </c>
      <c r="K97" s="96">
        <v>180.59497933549088</v>
      </c>
      <c r="L97" s="96">
        <v>162.74799326563706</v>
      </c>
      <c r="M97" s="96">
        <v>170.61867753910971</v>
      </c>
      <c r="N97" s="96">
        <v>149.1168775895602</v>
      </c>
      <c r="O97" s="96">
        <v>124.74697297339472</v>
      </c>
      <c r="P97" s="96">
        <v>138.42547633083333</v>
      </c>
      <c r="Q97" s="96">
        <v>152.40049515525607</v>
      </c>
    </row>
    <row r="98" spans="1:17" x14ac:dyDescent="0.25">
      <c r="A98" s="132" t="s">
        <v>83</v>
      </c>
      <c r="B98" s="160">
        <v>1.8978377132285955</v>
      </c>
      <c r="C98" s="160">
        <v>1.8065764732839957</v>
      </c>
      <c r="D98" s="160">
        <v>1.8548601446155455</v>
      </c>
      <c r="E98" s="160">
        <v>1.8915348265285468</v>
      </c>
      <c r="F98" s="160">
        <v>1.8020585930792163</v>
      </c>
      <c r="G98" s="160">
        <v>1.8304750504013023</v>
      </c>
      <c r="H98" s="160">
        <v>1.9401451384045854</v>
      </c>
      <c r="I98" s="160">
        <v>1.812248329906621</v>
      </c>
      <c r="J98" s="160">
        <v>1.7662289083403464</v>
      </c>
      <c r="K98" s="160">
        <v>1.4052604537308104</v>
      </c>
      <c r="L98" s="160">
        <v>1.2889023375645492</v>
      </c>
      <c r="M98" s="160">
        <v>1.2788964762701946</v>
      </c>
      <c r="N98" s="160">
        <v>1.0861051739037924</v>
      </c>
      <c r="O98" s="160">
        <v>0.92321496418325433</v>
      </c>
      <c r="P98" s="160">
        <v>1.0332110065480224</v>
      </c>
      <c r="Q98" s="160">
        <v>1.1409993984365274</v>
      </c>
    </row>
    <row r="99" spans="1:17" x14ac:dyDescent="0.25">
      <c r="A99" s="76" t="s">
        <v>82</v>
      </c>
      <c r="B99" s="159">
        <v>0.50920471996772387</v>
      </c>
      <c r="C99" s="159">
        <v>0.48471861464587218</v>
      </c>
      <c r="D99" s="159">
        <v>0.49767350176188879</v>
      </c>
      <c r="E99" s="159">
        <v>0.50751360610971818</v>
      </c>
      <c r="F99" s="159">
        <v>0.48350643200850196</v>
      </c>
      <c r="G99" s="159">
        <v>0.49113079003042764</v>
      </c>
      <c r="H99" s="159">
        <v>0.52055613344166407</v>
      </c>
      <c r="I99" s="159">
        <v>0.48624041819266117</v>
      </c>
      <c r="J99" s="159">
        <v>0.47389304701946078</v>
      </c>
      <c r="K99" s="159">
        <v>0.37704238399098755</v>
      </c>
      <c r="L99" s="159">
        <v>0.34582259025129164</v>
      </c>
      <c r="M99" s="159">
        <v>0.34313793931253456</v>
      </c>
      <c r="N99" s="159">
        <v>0.2914105231855309</v>
      </c>
      <c r="O99" s="159">
        <v>0.24770580436364306</v>
      </c>
      <c r="P99" s="159">
        <v>0.27721860388253589</v>
      </c>
      <c r="Q99" s="159">
        <v>0.30613907349107</v>
      </c>
    </row>
    <row r="100" spans="1:17" x14ac:dyDescent="0.25">
      <c r="A100" s="76" t="s">
        <v>81</v>
      </c>
      <c r="B100" s="159">
        <v>5.4561615453885697</v>
      </c>
      <c r="C100" s="159">
        <v>5.1937913413930348</v>
      </c>
      <c r="D100" s="159">
        <v>5.3326037956682821</v>
      </c>
      <c r="E100" s="159">
        <v>5.438041150900653</v>
      </c>
      <c r="F100" s="159">
        <v>5.1808027259449556</v>
      </c>
      <c r="G100" s="159">
        <v>5.2624982158260067</v>
      </c>
      <c r="H100" s="159">
        <v>5.5777926757642753</v>
      </c>
      <c r="I100" s="159">
        <v>5.2100975649334451</v>
      </c>
      <c r="J100" s="159">
        <v>5.077794683322046</v>
      </c>
      <c r="K100" s="159">
        <v>4.0400335579050681</v>
      </c>
      <c r="L100" s="159">
        <v>3.7055114465069474</v>
      </c>
      <c r="M100" s="159">
        <v>3.6767452378673928</v>
      </c>
      <c r="N100" s="159">
        <v>3.1224826247235882</v>
      </c>
      <c r="O100" s="159">
        <v>2.6541837326726281</v>
      </c>
      <c r="P100" s="159">
        <v>2.9704152904672068</v>
      </c>
      <c r="Q100" s="159">
        <v>3.2802999949190124</v>
      </c>
    </row>
    <row r="101" spans="1:17" x14ac:dyDescent="0.25">
      <c r="A101" s="76" t="s">
        <v>80</v>
      </c>
      <c r="B101" s="159">
        <v>1.508935026589814</v>
      </c>
      <c r="C101" s="159">
        <v>1.4363749332991407</v>
      </c>
      <c r="D101" s="159">
        <v>1.4747643711191862</v>
      </c>
      <c r="E101" s="159">
        <v>1.5039237200676394</v>
      </c>
      <c r="F101" s="159">
        <v>1.4327828518269421</v>
      </c>
      <c r="G101" s="159">
        <v>1.4553762419182088</v>
      </c>
      <c r="H101" s="159">
        <v>1.5425728636334648</v>
      </c>
      <c r="I101" s="159">
        <v>1.4408845196900211</v>
      </c>
      <c r="J101" s="159">
        <v>1.4042953442190464</v>
      </c>
      <c r="K101" s="159">
        <v>1.1172961235492664</v>
      </c>
      <c r="L101" s="159">
        <v>1.0247819765874657</v>
      </c>
      <c r="M101" s="159">
        <v>1.0168265046980565</v>
      </c>
      <c r="N101" s="159">
        <v>0.86354177074278182</v>
      </c>
      <c r="O101" s="159">
        <v>0.73403083246674672</v>
      </c>
      <c r="P101" s="159">
        <v>0.82148661435659887</v>
      </c>
      <c r="Q101" s="159">
        <v>0.90718713492622238</v>
      </c>
    </row>
    <row r="102" spans="1:17" x14ac:dyDescent="0.25">
      <c r="A102" s="129" t="s">
        <v>79</v>
      </c>
      <c r="B102" s="158">
        <v>2.7442306808052783</v>
      </c>
      <c r="C102" s="158">
        <v>2.5595814546021982</v>
      </c>
      <c r="D102" s="158">
        <v>2.6279903991046627</v>
      </c>
      <c r="E102" s="158">
        <v>2.6799515737718567</v>
      </c>
      <c r="F102" s="158">
        <v>2.5531804621408902</v>
      </c>
      <c r="G102" s="158">
        <v>2.5934412749228093</v>
      </c>
      <c r="H102" s="158">
        <v>2.7488233069203365</v>
      </c>
      <c r="I102" s="158">
        <v>2.5676174161234098</v>
      </c>
      <c r="J102" s="158">
        <v>2.5024164906522408</v>
      </c>
      <c r="K102" s="158">
        <v>1.9909916073006562</v>
      </c>
      <c r="L102" s="158">
        <v>1.8261338884960827</v>
      </c>
      <c r="M102" s="158">
        <v>1.8119574518020989</v>
      </c>
      <c r="N102" s="158">
        <v>1.5388081833138252</v>
      </c>
      <c r="O102" s="158">
        <v>1.3080231785810585</v>
      </c>
      <c r="P102" s="158">
        <v>1.4638670270314416</v>
      </c>
      <c r="Q102" s="158">
        <v>1.6165830470722056</v>
      </c>
    </row>
    <row r="103" spans="1:17" x14ac:dyDescent="0.25">
      <c r="A103" s="92" t="s">
        <v>125</v>
      </c>
      <c r="B103" s="91">
        <v>0.29459893286594652</v>
      </c>
      <c r="C103" s="91">
        <v>0.41823247882880343</v>
      </c>
      <c r="D103" s="91">
        <v>0.42941041668340257</v>
      </c>
      <c r="E103" s="91">
        <v>0.43790080906565809</v>
      </c>
      <c r="F103" s="91">
        <v>0.4171865644902526</v>
      </c>
      <c r="G103" s="91">
        <v>0.42376513205221417</v>
      </c>
      <c r="H103" s="91">
        <v>0.44915436601893799</v>
      </c>
      <c r="I103" s="91">
        <v>0.41954554511186554</v>
      </c>
      <c r="J103" s="91">
        <v>0.40889179364296491</v>
      </c>
      <c r="K103" s="91">
        <v>0.32532559327287058</v>
      </c>
      <c r="L103" s="91">
        <v>0.29838804367243621</v>
      </c>
      <c r="M103" s="91">
        <v>0.29607163125710795</v>
      </c>
      <c r="N103" s="91">
        <v>0.25143937489944507</v>
      </c>
      <c r="O103" s="91">
        <v>0.21372938741990874</v>
      </c>
      <c r="P103" s="91">
        <v>0.23919408163014005</v>
      </c>
      <c r="Q103" s="91">
        <v>0.26414769250416653</v>
      </c>
    </row>
    <row r="104" spans="1:17" x14ac:dyDescent="0.25">
      <c r="A104" s="92" t="s">
        <v>26</v>
      </c>
      <c r="B104" s="91">
        <v>0.73115068400832739</v>
      </c>
      <c r="C104" s="91">
        <v>0.6959918727233364</v>
      </c>
      <c r="D104" s="91">
        <v>0.71459337857097793</v>
      </c>
      <c r="E104" s="91">
        <v>0.7287224679971025</v>
      </c>
      <c r="F104" s="91">
        <v>0.69425133865186828</v>
      </c>
      <c r="G104" s="91">
        <v>0.70519890917558348</v>
      </c>
      <c r="H104" s="91">
        <v>0.74744981361274032</v>
      </c>
      <c r="I104" s="91">
        <v>0.69817698150283036</v>
      </c>
      <c r="J104" s="91">
        <v>0.6804477882629042</v>
      </c>
      <c r="K104" s="91">
        <v>0.54138303543732802</v>
      </c>
      <c r="L104" s="91">
        <v>0.49655553747378911</v>
      </c>
      <c r="M104" s="91">
        <v>0.49270073351533356</v>
      </c>
      <c r="N104" s="91">
        <v>0.41842699998505634</v>
      </c>
      <c r="O104" s="91">
        <v>0.35567279954669367</v>
      </c>
      <c r="P104" s="91">
        <v>0.3980492793966976</v>
      </c>
      <c r="Q104" s="91">
        <v>0.43957525177468743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1.7184810639310044</v>
      </c>
      <c r="C106" s="157">
        <v>1.4453571030500585</v>
      </c>
      <c r="D106" s="157">
        <v>1.4839866038502822</v>
      </c>
      <c r="E106" s="157">
        <v>1.5133282967090962</v>
      </c>
      <c r="F106" s="157">
        <v>1.4417425589987691</v>
      </c>
      <c r="G106" s="157">
        <v>1.4644772336950118</v>
      </c>
      <c r="H106" s="157">
        <v>1.5522191272886583</v>
      </c>
      <c r="I106" s="157">
        <v>1.4498948895087136</v>
      </c>
      <c r="J106" s="157">
        <v>1.4130769087463715</v>
      </c>
      <c r="K106" s="157">
        <v>1.1242829785904576</v>
      </c>
      <c r="L106" s="157">
        <v>1.0311903073498574</v>
      </c>
      <c r="M106" s="157">
        <v>1.0231850870296573</v>
      </c>
      <c r="N106" s="157">
        <v>0.86894180842932378</v>
      </c>
      <c r="O106" s="157">
        <v>0.73862099161445616</v>
      </c>
      <c r="P106" s="157">
        <v>0.82662366600460391</v>
      </c>
      <c r="Q106" s="157">
        <v>0.91286010279335172</v>
      </c>
    </row>
    <row r="107" spans="1:17" x14ac:dyDescent="0.25">
      <c r="A107" s="156" t="s">
        <v>206</v>
      </c>
      <c r="B107" s="204">
        <v>168.26385096199041</v>
      </c>
      <c r="C107" s="204">
        <v>158.55131649080502</v>
      </c>
      <c r="D107" s="204">
        <v>159.96962030087633</v>
      </c>
      <c r="E107" s="204">
        <v>170.0390439716262</v>
      </c>
      <c r="F107" s="204">
        <v>160.3298103420145</v>
      </c>
      <c r="G107" s="204">
        <v>158.35331853140269</v>
      </c>
      <c r="H107" s="204">
        <v>171.44614614087723</v>
      </c>
      <c r="I107" s="204">
        <v>158.43571847024469</v>
      </c>
      <c r="J107" s="204">
        <v>158.37125511664647</v>
      </c>
      <c r="K107" s="204">
        <v>121.91650172346985</v>
      </c>
      <c r="L107" s="204">
        <v>129.06846038698822</v>
      </c>
      <c r="M107" s="204">
        <v>103.56108908062073</v>
      </c>
      <c r="N107" s="204">
        <v>76.631452849180036</v>
      </c>
      <c r="O107" s="204">
        <v>70.520011648668685</v>
      </c>
      <c r="P107" s="204">
        <v>82.09970264460263</v>
      </c>
      <c r="Q107" s="204">
        <v>91.914956356979644</v>
      </c>
    </row>
    <row r="108" spans="1:17" x14ac:dyDescent="0.25">
      <c r="A108" s="152" t="s">
        <v>218</v>
      </c>
      <c r="B108" s="151">
        <v>157.16329554506837</v>
      </c>
      <c r="C108" s="151">
        <v>147.00291363312945</v>
      </c>
      <c r="D108" s="151">
        <v>147.87251411328728</v>
      </c>
      <c r="E108" s="151">
        <v>158.97624407659259</v>
      </c>
      <c r="F108" s="151">
        <v>149.14076363144508</v>
      </c>
      <c r="G108" s="151">
        <v>146.86935807296916</v>
      </c>
      <c r="H108" s="151">
        <v>160.19226124422497</v>
      </c>
      <c r="I108" s="151">
        <v>146.70248247264107</v>
      </c>
      <c r="J108" s="151">
        <v>147.88399853779856</v>
      </c>
      <c r="K108" s="151">
        <v>113.07332216561881</v>
      </c>
      <c r="L108" s="151">
        <v>126.67853285529556</v>
      </c>
      <c r="M108" s="151">
        <v>91.634110902788521</v>
      </c>
      <c r="N108" s="151">
        <v>62.089122109250113</v>
      </c>
      <c r="O108" s="151">
        <v>60.257132605743053</v>
      </c>
      <c r="P108" s="151">
        <v>71.853132405248402</v>
      </c>
      <c r="Q108" s="151">
        <v>81.086969951106042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0.37731086386886598</v>
      </c>
      <c r="C110" s="208">
        <v>0</v>
      </c>
      <c r="D110" s="208">
        <v>0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2.292050749529257</v>
      </c>
      <c r="D111" s="208">
        <v>2.3007646288869514</v>
      </c>
      <c r="E111" s="208">
        <v>0</v>
      </c>
      <c r="F111" s="208">
        <v>0</v>
      </c>
      <c r="G111" s="208">
        <v>2.7126227104837559</v>
      </c>
      <c r="H111" s="208">
        <v>2.3362743084504047</v>
      </c>
      <c r="I111" s="208">
        <v>1.6800216095062703</v>
      </c>
      <c r="J111" s="208">
        <v>0</v>
      </c>
      <c r="K111" s="208">
        <v>0.68471105119901987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14.281583747713469</v>
      </c>
      <c r="C112" s="208">
        <v>7.0591008314185952</v>
      </c>
      <c r="D112" s="208">
        <v>20.908966071397064</v>
      </c>
      <c r="E112" s="208">
        <v>0</v>
      </c>
      <c r="F112" s="208">
        <v>0</v>
      </c>
      <c r="G112" s="208">
        <v>24.601231354739248</v>
      </c>
      <c r="H112" s="208">
        <v>18.612376635799535</v>
      </c>
      <c r="I112" s="208">
        <v>8.8363265000426203</v>
      </c>
      <c r="J112" s="208">
        <v>0</v>
      </c>
      <c r="K112" s="208">
        <v>17.021247566613344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142.50440093348604</v>
      </c>
      <c r="C113" s="208">
        <v>137.6517620521816</v>
      </c>
      <c r="D113" s="208">
        <v>124.66278341300325</v>
      </c>
      <c r="E113" s="208">
        <v>158.97624407659259</v>
      </c>
      <c r="F113" s="208">
        <v>149.14076363144508</v>
      </c>
      <c r="G113" s="208">
        <v>119.55550400774615</v>
      </c>
      <c r="H113" s="208">
        <v>139.24361029997502</v>
      </c>
      <c r="I113" s="208">
        <v>136.18613436309218</v>
      </c>
      <c r="J113" s="208">
        <v>147.88399853779856</v>
      </c>
      <c r="K113" s="208">
        <v>95.367363547806434</v>
      </c>
      <c r="L113" s="208">
        <v>126.67853285529556</v>
      </c>
      <c r="M113" s="208">
        <v>91.634110902788521</v>
      </c>
      <c r="N113" s="208">
        <v>62.089122109250113</v>
      </c>
      <c r="O113" s="208">
        <v>60.257132605743053</v>
      </c>
      <c r="P113" s="208">
        <v>71.853132405248402</v>
      </c>
      <c r="Q113" s="208">
        <v>81.086969951106042</v>
      </c>
    </row>
    <row r="114" spans="1:17" x14ac:dyDescent="0.25">
      <c r="A114" s="152" t="s">
        <v>217</v>
      </c>
      <c r="B114" s="151">
        <v>11.100555416922051</v>
      </c>
      <c r="C114" s="151">
        <v>11.548402857675571</v>
      </c>
      <c r="D114" s="151">
        <v>12.097106187589045</v>
      </c>
      <c r="E114" s="151">
        <v>11.062799895033594</v>
      </c>
      <c r="F114" s="151">
        <v>11.189046710569402</v>
      </c>
      <c r="G114" s="151">
        <v>11.483960458433526</v>
      </c>
      <c r="H114" s="151">
        <v>11.253884896652272</v>
      </c>
      <c r="I114" s="151">
        <v>11.733235997603638</v>
      </c>
      <c r="J114" s="151">
        <v>10.487256578847909</v>
      </c>
      <c r="K114" s="151">
        <v>8.8431795578510481</v>
      </c>
      <c r="L114" s="151">
        <v>2.389927531692654</v>
      </c>
      <c r="M114" s="151">
        <v>11.926978177832217</v>
      </c>
      <c r="N114" s="151">
        <v>14.542330739929925</v>
      </c>
      <c r="O114" s="151">
        <v>10.262879042925636</v>
      </c>
      <c r="P114" s="151">
        <v>10.246570239354233</v>
      </c>
      <c r="Q114" s="151">
        <v>10.827986405873597</v>
      </c>
    </row>
    <row r="115" spans="1:17" x14ac:dyDescent="0.25">
      <c r="A115" s="156" t="s">
        <v>205</v>
      </c>
      <c r="B115" s="204">
        <v>19.830701411524643</v>
      </c>
      <c r="C115" s="204">
        <v>20.630763078885884</v>
      </c>
      <c r="D115" s="204">
        <v>21.610999786901036</v>
      </c>
      <c r="E115" s="204">
        <v>19.763252671071086</v>
      </c>
      <c r="F115" s="204">
        <v>19.988787593335424</v>
      </c>
      <c r="G115" s="204">
        <v>20.515639291866805</v>
      </c>
      <c r="H115" s="204">
        <v>20.104618437827593</v>
      </c>
      <c r="I115" s="204">
        <v>20.960960143014805</v>
      </c>
      <c r="J115" s="204">
        <v>18.735067393487768</v>
      </c>
      <c r="K115" s="204">
        <v>15.797989087366588</v>
      </c>
      <c r="L115" s="204">
        <v>4.2695106232189293</v>
      </c>
      <c r="M115" s="204">
        <v>21.307072853832302</v>
      </c>
      <c r="N115" s="204">
        <v>25.97929634147528</v>
      </c>
      <c r="O115" s="204">
        <v>18.334225836357646</v>
      </c>
      <c r="P115" s="204">
        <v>18.305090806455389</v>
      </c>
      <c r="Q115" s="204">
        <v>19.343767697928971</v>
      </c>
    </row>
    <row r="116" spans="1:17" x14ac:dyDescent="0.25">
      <c r="A116" s="156" t="s">
        <v>204</v>
      </c>
      <c r="B116" s="204">
        <v>26.202868548442829</v>
      </c>
      <c r="C116" s="204">
        <v>25.036681359593466</v>
      </c>
      <c r="D116" s="204">
        <v>25.728772353866589</v>
      </c>
      <c r="E116" s="204">
        <v>26.115761476026918</v>
      </c>
      <c r="F116" s="204">
        <v>24.94248150125863</v>
      </c>
      <c r="G116" s="204">
        <v>25.347120968357967</v>
      </c>
      <c r="H116" s="204">
        <v>26.777997090174043</v>
      </c>
      <c r="I116" s="204">
        <v>25.129487052173193</v>
      </c>
      <c r="J116" s="204">
        <v>24.400743541584337</v>
      </c>
      <c r="K116" s="204">
        <v>19.461623124037175</v>
      </c>
      <c r="L116" s="204">
        <v>17.303327367550139</v>
      </c>
      <c r="M116" s="204">
        <v>18.082362958670448</v>
      </c>
      <c r="N116" s="204">
        <v>15.778322879955919</v>
      </c>
      <c r="O116" s="204">
        <v>13.211368153526927</v>
      </c>
      <c r="P116" s="204">
        <v>14.666995076526568</v>
      </c>
      <c r="Q116" s="204">
        <v>16.150508827675271</v>
      </c>
    </row>
    <row r="117" spans="1:17" x14ac:dyDescent="0.25">
      <c r="A117" s="152" t="s">
        <v>216</v>
      </c>
      <c r="B117" s="151">
        <v>20.144555945284132</v>
      </c>
      <c r="C117" s="151">
        <v>18.733948572695734</v>
      </c>
      <c r="D117" s="151">
        <v>19.126575605558209</v>
      </c>
      <c r="E117" s="151">
        <v>20.078054576412296</v>
      </c>
      <c r="F117" s="151">
        <v>18.835873303921257</v>
      </c>
      <c r="G117" s="151">
        <v>19.079558691839448</v>
      </c>
      <c r="H117" s="151">
        <v>20.636002375211348</v>
      </c>
      <c r="I117" s="151">
        <v>18.725878507347119</v>
      </c>
      <c r="J117" s="151">
        <v>18.677148971952416</v>
      </c>
      <c r="K117" s="151">
        <v>14.635310912158726</v>
      </c>
      <c r="L117" s="151">
        <v>15.998984698009712</v>
      </c>
      <c r="M117" s="151">
        <v>11.573016399109276</v>
      </c>
      <c r="N117" s="151">
        <v>7.8416041940860159</v>
      </c>
      <c r="O117" s="151">
        <v>7.6102313531406214</v>
      </c>
      <c r="P117" s="151">
        <v>9.0747590767315955</v>
      </c>
      <c r="Q117" s="151">
        <v>10.240955292224847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20.144555945284132</v>
      </c>
      <c r="C122" s="208">
        <v>18.733948572695734</v>
      </c>
      <c r="D122" s="208">
        <v>19.126575605558209</v>
      </c>
      <c r="E122" s="208">
        <v>20.078054576412296</v>
      </c>
      <c r="F122" s="208">
        <v>18.835873303921257</v>
      </c>
      <c r="G122" s="208">
        <v>19.079558691839448</v>
      </c>
      <c r="H122" s="208">
        <v>20.636002375211348</v>
      </c>
      <c r="I122" s="208">
        <v>18.725878507347119</v>
      </c>
      <c r="J122" s="208">
        <v>18.677148971952416</v>
      </c>
      <c r="K122" s="208">
        <v>14.635310912158726</v>
      </c>
      <c r="L122" s="208">
        <v>15.998984698009712</v>
      </c>
      <c r="M122" s="208">
        <v>11.573016399109276</v>
      </c>
      <c r="N122" s="208">
        <v>7.8416041940860159</v>
      </c>
      <c r="O122" s="208">
        <v>7.6102313531406214</v>
      </c>
      <c r="P122" s="208">
        <v>9.0747590767315955</v>
      </c>
      <c r="Q122" s="208">
        <v>10.240955292224847</v>
      </c>
    </row>
    <row r="123" spans="1:17" x14ac:dyDescent="0.25">
      <c r="A123" s="152" t="s">
        <v>215</v>
      </c>
      <c r="B123" s="261">
        <v>6.0583126031586971</v>
      </c>
      <c r="C123" s="261">
        <v>6.3027327868977308</v>
      </c>
      <c r="D123" s="261">
        <v>6.6021967483083817</v>
      </c>
      <c r="E123" s="261">
        <v>6.0377068996146219</v>
      </c>
      <c r="F123" s="261">
        <v>6.1066081973373727</v>
      </c>
      <c r="G123" s="261">
        <v>6.267562276518519</v>
      </c>
      <c r="H123" s="261">
        <v>6.1419947149626966</v>
      </c>
      <c r="I123" s="261">
        <v>6.4036085448260751</v>
      </c>
      <c r="J123" s="261">
        <v>5.7235945696319197</v>
      </c>
      <c r="K123" s="261">
        <v>4.8263122118784478</v>
      </c>
      <c r="L123" s="261">
        <v>1.3043426695404274</v>
      </c>
      <c r="M123" s="261">
        <v>6.5093465595611706</v>
      </c>
      <c r="N123" s="261">
        <v>7.9367186858699039</v>
      </c>
      <c r="O123" s="261">
        <v>5.6011368003863051</v>
      </c>
      <c r="P123" s="261">
        <v>5.5922359997949718</v>
      </c>
      <c r="Q123" s="261">
        <v>5.9095535354504243</v>
      </c>
    </row>
    <row r="124" spans="1:17" x14ac:dyDescent="0.25">
      <c r="A124" s="243" t="s">
        <v>203</v>
      </c>
      <c r="B124" s="242">
        <v>18.18661761928713</v>
      </c>
      <c r="C124" s="242">
        <v>18.920349387730386</v>
      </c>
      <c r="D124" s="242">
        <v>19.819318607987015</v>
      </c>
      <c r="E124" s="242">
        <v>18.124760782956645</v>
      </c>
      <c r="F124" s="242">
        <v>18.331597510811029</v>
      </c>
      <c r="G124" s="242">
        <v>18.814770051429985</v>
      </c>
      <c r="H124" s="242">
        <v>18.437825285289751</v>
      </c>
      <c r="I124" s="242">
        <v>19.22317113970503</v>
      </c>
      <c r="J124" s="242">
        <v>17.181818216420833</v>
      </c>
      <c r="K124" s="242">
        <v>14.488241274140467</v>
      </c>
      <c r="L124" s="242">
        <v>3.9155426484734273</v>
      </c>
      <c r="M124" s="242">
        <v>19.540589036035946</v>
      </c>
      <c r="N124" s="242">
        <v>23.825457243079462</v>
      </c>
      <c r="O124" s="242">
        <v>16.814208822574145</v>
      </c>
      <c r="P124" s="242">
        <v>16.787489260962932</v>
      </c>
      <c r="Q124" s="242">
        <v>17.740053623827166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129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1</v>
      </c>
      <c r="C129" s="77">
        <f t="shared" si="0"/>
        <v>0.99999999999999978</v>
      </c>
      <c r="D129" s="77">
        <f t="shared" si="0"/>
        <v>1</v>
      </c>
      <c r="E129" s="77">
        <f t="shared" si="0"/>
        <v>1</v>
      </c>
      <c r="F129" s="77">
        <f t="shared" si="0"/>
        <v>1</v>
      </c>
      <c r="G129" s="77">
        <f t="shared" si="0"/>
        <v>0.99999999999999989</v>
      </c>
      <c r="H129" s="77">
        <f t="shared" si="0"/>
        <v>0.99999999999999989</v>
      </c>
      <c r="I129" s="77">
        <f t="shared" si="0"/>
        <v>1</v>
      </c>
      <c r="J129" s="77">
        <f t="shared" si="0"/>
        <v>1</v>
      </c>
      <c r="K129" s="77">
        <f t="shared" si="0"/>
        <v>0.99999999999999989</v>
      </c>
      <c r="L129" s="77">
        <f t="shared" si="0"/>
        <v>1</v>
      </c>
      <c r="M129" s="77">
        <f t="shared" si="0"/>
        <v>0.99999999999999989</v>
      </c>
      <c r="N129" s="77">
        <f t="shared" si="0"/>
        <v>1</v>
      </c>
      <c r="O129" s="77">
        <f t="shared" si="0"/>
        <v>1</v>
      </c>
      <c r="P129" s="77">
        <f t="shared" si="0"/>
        <v>1</v>
      </c>
      <c r="Q129" s="77">
        <f t="shared" si="0"/>
        <v>0.99999999999999989</v>
      </c>
    </row>
    <row r="130" spans="1:17" x14ac:dyDescent="0.25">
      <c r="A130" s="132" t="s">
        <v>83</v>
      </c>
      <c r="B130" s="240">
        <f t="shared" ref="B130:Q130" si="1">IF(B$6=0,0,B$6/B$5)</f>
        <v>4.0337179570518562E-3</v>
      </c>
      <c r="C130" s="240">
        <f t="shared" si="1"/>
        <v>4.0510850427425997E-3</v>
      </c>
      <c r="D130" s="240">
        <f t="shared" si="1"/>
        <v>4.0386552821920774E-3</v>
      </c>
      <c r="E130" s="240">
        <f t="shared" si="1"/>
        <v>4.0420370347239824E-3</v>
      </c>
      <c r="F130" s="240">
        <f t="shared" si="1"/>
        <v>4.0620591829245278E-3</v>
      </c>
      <c r="G130" s="240">
        <f t="shared" si="1"/>
        <v>4.0519211880650427E-3</v>
      </c>
      <c r="H130" s="240">
        <f t="shared" si="1"/>
        <v>4.0669775289046955E-3</v>
      </c>
      <c r="I130" s="240">
        <f t="shared" si="1"/>
        <v>4.0453798347242862E-3</v>
      </c>
      <c r="J130" s="240">
        <f t="shared" si="1"/>
        <v>4.0950314483394088E-3</v>
      </c>
      <c r="K130" s="240">
        <f t="shared" si="1"/>
        <v>4.0809874927926117E-3</v>
      </c>
      <c r="L130" s="240">
        <f t="shared" si="1"/>
        <v>4.0915457754969837E-3</v>
      </c>
      <c r="M130" s="240">
        <f t="shared" si="1"/>
        <v>4.0962164630500312E-3</v>
      </c>
      <c r="N130" s="240">
        <f t="shared" si="1"/>
        <v>4.0901379154016926E-3</v>
      </c>
      <c r="O130" s="240">
        <f t="shared" si="1"/>
        <v>4.0999953406902273E-3</v>
      </c>
      <c r="P130" s="240">
        <f t="shared" si="1"/>
        <v>4.0930071243208401E-3</v>
      </c>
      <c r="Q130" s="240">
        <f t="shared" si="1"/>
        <v>4.1309171329500308E-3</v>
      </c>
    </row>
    <row r="131" spans="1:17" x14ac:dyDescent="0.25">
      <c r="A131" s="76" t="s">
        <v>82</v>
      </c>
      <c r="B131" s="239">
        <f t="shared" ref="B131:Q131" si="2">IF(B$7=0,0,B$7/B$5)</f>
        <v>4.1955407084734577E-4</v>
      </c>
      <c r="C131" s="239">
        <f t="shared" si="2"/>
        <v>4.2136045185312948E-4</v>
      </c>
      <c r="D131" s="239">
        <f t="shared" si="2"/>
        <v>4.2006761068422394E-4</v>
      </c>
      <c r="E131" s="239">
        <f t="shared" si="2"/>
        <v>4.2041935268911018E-4</v>
      </c>
      <c r="F131" s="239">
        <f t="shared" si="2"/>
        <v>4.2250189139758919E-4</v>
      </c>
      <c r="G131" s="239">
        <f t="shared" si="2"/>
        <v>4.2144742079284841E-4</v>
      </c>
      <c r="H131" s="239">
        <f t="shared" si="2"/>
        <v>4.2301345717878314E-4</v>
      </c>
      <c r="I131" s="239">
        <f t="shared" si="2"/>
        <v>4.2076704317294878E-4</v>
      </c>
      <c r="J131" s="239">
        <f t="shared" si="2"/>
        <v>4.2593139448312054E-4</v>
      </c>
      <c r="K131" s="239">
        <f t="shared" si="2"/>
        <v>4.2447065806495906E-4</v>
      </c>
      <c r="L131" s="239">
        <f t="shared" si="2"/>
        <v>4.2556884354469306E-4</v>
      </c>
      <c r="M131" s="239">
        <f t="shared" si="2"/>
        <v>4.2605464993904224E-4</v>
      </c>
      <c r="N131" s="239">
        <f t="shared" si="2"/>
        <v>4.2542240954993878E-4</v>
      </c>
      <c r="O131" s="239">
        <f t="shared" si="2"/>
        <v>4.2644769762211247E-4</v>
      </c>
      <c r="P131" s="239">
        <f t="shared" si="2"/>
        <v>4.2572084099580504E-4</v>
      </c>
      <c r="Q131" s="239">
        <f t="shared" si="2"/>
        <v>4.2966392740283269E-4</v>
      </c>
    </row>
    <row r="132" spans="1:17" x14ac:dyDescent="0.25">
      <c r="A132" s="76" t="s">
        <v>81</v>
      </c>
      <c r="B132" s="239">
        <f t="shared" ref="B132:Q132" si="3">IF(B$8=0,0,B$8/B$5)</f>
        <v>9.7800884969549418E-3</v>
      </c>
      <c r="C132" s="239">
        <f t="shared" si="3"/>
        <v>9.8221964571043995E-3</v>
      </c>
      <c r="D132" s="239">
        <f t="shared" si="3"/>
        <v>9.7920594570775239E-3</v>
      </c>
      <c r="E132" s="239">
        <f t="shared" si="3"/>
        <v>9.8002588005588927E-3</v>
      </c>
      <c r="F132" s="239">
        <f t="shared" si="3"/>
        <v>9.8488041831030874E-3</v>
      </c>
      <c r="G132" s="239">
        <f t="shared" si="3"/>
        <v>9.8242237617739044E-3</v>
      </c>
      <c r="H132" s="239">
        <f t="shared" si="3"/>
        <v>9.8607291266556204E-3</v>
      </c>
      <c r="I132" s="239">
        <f t="shared" si="3"/>
        <v>9.8083637003507657E-3</v>
      </c>
      <c r="J132" s="239">
        <f t="shared" si="3"/>
        <v>9.9287482141771684E-3</v>
      </c>
      <c r="K132" s="239">
        <f t="shared" si="3"/>
        <v>9.8946974625982557E-3</v>
      </c>
      <c r="L132" s="239">
        <f t="shared" si="3"/>
        <v>9.920296907161329E-3</v>
      </c>
      <c r="M132" s="239">
        <f t="shared" si="3"/>
        <v>9.931621382024667E-3</v>
      </c>
      <c r="N132" s="239">
        <f t="shared" si="3"/>
        <v>9.9168834319332943E-3</v>
      </c>
      <c r="O132" s="239">
        <f t="shared" si="3"/>
        <v>9.940783588736634E-3</v>
      </c>
      <c r="P132" s="239">
        <f t="shared" si="3"/>
        <v>9.9238400703111594E-3</v>
      </c>
      <c r="Q132" s="239">
        <f t="shared" si="3"/>
        <v>1.0015756075163612E-2</v>
      </c>
    </row>
    <row r="133" spans="1:17" x14ac:dyDescent="0.25">
      <c r="A133" s="76" t="s">
        <v>80</v>
      </c>
      <c r="B133" s="239">
        <f t="shared" ref="B133:Q133" si="4">IF(B$9=0,0,B$9/B$5)</f>
        <v>8.0044051740626597E-4</v>
      </c>
      <c r="C133" s="239">
        <f t="shared" si="4"/>
        <v>8.0388679679519446E-4</v>
      </c>
      <c r="D133" s="239">
        <f t="shared" si="4"/>
        <v>8.0142026738678519E-4</v>
      </c>
      <c r="E133" s="239">
        <f t="shared" si="4"/>
        <v>8.0209133357812519E-4</v>
      </c>
      <c r="F133" s="239">
        <f t="shared" si="4"/>
        <v>8.0606447667733725E-4</v>
      </c>
      <c r="G133" s="239">
        <f t="shared" si="4"/>
        <v>8.0405271930183682E-4</v>
      </c>
      <c r="H133" s="239">
        <f t="shared" si="4"/>
        <v>8.0704046048261718E-4</v>
      </c>
      <c r="I133" s="239">
        <f t="shared" si="4"/>
        <v>8.0275467013023855E-4</v>
      </c>
      <c r="J133" s="239">
        <f t="shared" si="4"/>
        <v>8.1260740741016281E-4</v>
      </c>
      <c r="K133" s="239">
        <f t="shared" si="4"/>
        <v>8.098205613381274E-4</v>
      </c>
      <c r="L133" s="239">
        <f t="shared" si="4"/>
        <v>8.1191571954224411E-4</v>
      </c>
      <c r="M133" s="239">
        <f t="shared" si="4"/>
        <v>8.1284255865231823E-4</v>
      </c>
      <c r="N133" s="239">
        <f t="shared" si="4"/>
        <v>8.1163634744059747E-4</v>
      </c>
      <c r="O133" s="239">
        <f t="shared" si="4"/>
        <v>8.1359242931896842E-4</v>
      </c>
      <c r="P133" s="239">
        <f t="shared" si="4"/>
        <v>8.1220570580829742E-4</v>
      </c>
      <c r="Q133" s="239">
        <f t="shared" si="4"/>
        <v>8.1972846948317839E-4</v>
      </c>
    </row>
    <row r="134" spans="1:17" x14ac:dyDescent="0.25">
      <c r="A134" s="129" t="s">
        <v>79</v>
      </c>
      <c r="B134" s="238">
        <f t="shared" ref="B134:Q134" si="5">IF(B$10=0,0,B$10/B$5)</f>
        <v>3.8733899836477918E-3</v>
      </c>
      <c r="C134" s="238">
        <f t="shared" si="5"/>
        <v>3.8116070242297608E-3</v>
      </c>
      <c r="D134" s="238">
        <f t="shared" si="5"/>
        <v>3.7999120432249201E-3</v>
      </c>
      <c r="E134" s="238">
        <f t="shared" si="5"/>
        <v>3.8030938850200972E-3</v>
      </c>
      <c r="F134" s="238">
        <f t="shared" si="5"/>
        <v>3.8219324331908102E-3</v>
      </c>
      <c r="G134" s="238">
        <f t="shared" si="5"/>
        <v>3.8123937412082166E-3</v>
      </c>
      <c r="H134" s="238">
        <f t="shared" si="5"/>
        <v>3.8265600334232933E-3</v>
      </c>
      <c r="I134" s="238">
        <f t="shared" si="5"/>
        <v>3.8062390769445622E-3</v>
      </c>
      <c r="J134" s="238">
        <f t="shared" si="5"/>
        <v>3.8529555583866845E-3</v>
      </c>
      <c r="K134" s="238">
        <f t="shared" si="5"/>
        <v>3.8397418047761444E-3</v>
      </c>
      <c r="L134" s="238">
        <f t="shared" si="5"/>
        <v>3.8496759394820762E-3</v>
      </c>
      <c r="M134" s="238">
        <f t="shared" si="5"/>
        <v>3.8540705215008059E-3</v>
      </c>
      <c r="N134" s="238">
        <f t="shared" si="5"/>
        <v>3.8483513043851263E-3</v>
      </c>
      <c r="O134" s="238">
        <f t="shared" si="5"/>
        <v>3.8576260125371829E-3</v>
      </c>
      <c r="P134" s="238">
        <f t="shared" si="5"/>
        <v>3.8510509013461418E-3</v>
      </c>
      <c r="Q134" s="238">
        <f t="shared" si="5"/>
        <v>3.886719877350113E-3</v>
      </c>
    </row>
    <row r="135" spans="1:17" x14ac:dyDescent="0.25">
      <c r="A135" s="127" t="s">
        <v>214</v>
      </c>
      <c r="B135" s="236">
        <f t="shared" ref="B135:Q135" si="6">IF(B$15=0,0,B$15/B$5)</f>
        <v>3.26821270763979E-2</v>
      </c>
      <c r="C135" s="236">
        <f t="shared" si="6"/>
        <v>3.2822839269846957E-2</v>
      </c>
      <c r="D135" s="236">
        <f t="shared" si="6"/>
        <v>3.272213044038326E-2</v>
      </c>
      <c r="E135" s="236">
        <f t="shared" si="6"/>
        <v>3.2749530190976983E-2</v>
      </c>
      <c r="F135" s="236">
        <f t="shared" si="6"/>
        <v>3.2911754322361451E-2</v>
      </c>
      <c r="G135" s="236">
        <f t="shared" si="6"/>
        <v>3.2829613914969226E-2</v>
      </c>
      <c r="H135" s="236">
        <f t="shared" si="6"/>
        <v>3.2951603912749518E-2</v>
      </c>
      <c r="I135" s="236">
        <f t="shared" si="6"/>
        <v>3.2776614339041894E-2</v>
      </c>
      <c r="J135" s="236">
        <f t="shared" si="6"/>
        <v>3.317890333470179E-2</v>
      </c>
      <c r="K135" s="236">
        <f t="shared" si="6"/>
        <v>3.3065115919537251E-2</v>
      </c>
      <c r="L135" s="236">
        <f t="shared" si="6"/>
        <v>3.3150661597427189E-2</v>
      </c>
      <c r="M135" s="236">
        <f t="shared" si="6"/>
        <v>3.3188504601268341E-2</v>
      </c>
      <c r="N135" s="236">
        <f t="shared" si="6"/>
        <v>3.3139254785391745E-2</v>
      </c>
      <c r="O135" s="236">
        <f t="shared" si="6"/>
        <v>3.3219121952446092E-2</v>
      </c>
      <c r="P135" s="236">
        <f t="shared" si="6"/>
        <v>3.3162501787661794E-2</v>
      </c>
      <c r="Q135" s="236">
        <f t="shared" si="6"/>
        <v>3.3469657551321592E-2</v>
      </c>
    </row>
    <row r="136" spans="1:17" x14ac:dyDescent="0.25">
      <c r="A136" s="127" t="s">
        <v>213</v>
      </c>
      <c r="B136" s="237">
        <f t="shared" ref="B136:Q136" si="7">IF(B$16=0,0,B$16/B$5)</f>
        <v>0.24864699429368906</v>
      </c>
      <c r="C136" s="237">
        <f t="shared" si="7"/>
        <v>0.24755057511770764</v>
      </c>
      <c r="D136" s="237">
        <f t="shared" si="7"/>
        <v>0.25195915810713293</v>
      </c>
      <c r="E136" s="237">
        <f t="shared" si="7"/>
        <v>0.25300126721247052</v>
      </c>
      <c r="F136" s="237">
        <f t="shared" si="7"/>
        <v>0.24329286176026288</v>
      </c>
      <c r="G136" s="237">
        <f t="shared" si="7"/>
        <v>0.24594058751297887</v>
      </c>
      <c r="H136" s="237">
        <f t="shared" si="7"/>
        <v>0.24269444898163958</v>
      </c>
      <c r="I136" s="237">
        <f t="shared" si="7"/>
        <v>0.24290707376344578</v>
      </c>
      <c r="J136" s="237">
        <f t="shared" si="7"/>
        <v>0.23709863143248638</v>
      </c>
      <c r="K136" s="237">
        <f t="shared" si="7"/>
        <v>0.24190192723234544</v>
      </c>
      <c r="L136" s="237">
        <f t="shared" si="7"/>
        <v>0.23962127704557307</v>
      </c>
      <c r="M136" s="237">
        <f t="shared" si="7"/>
        <v>0.23876392475416278</v>
      </c>
      <c r="N136" s="237">
        <f t="shared" si="7"/>
        <v>0.24048799647622748</v>
      </c>
      <c r="O136" s="237">
        <f t="shared" si="7"/>
        <v>0.23916651147703052</v>
      </c>
      <c r="P136" s="237">
        <f t="shared" si="7"/>
        <v>0.24131015554666541</v>
      </c>
      <c r="Q136" s="237">
        <f t="shared" si="7"/>
        <v>0.23292695463609292</v>
      </c>
    </row>
    <row r="137" spans="1:17" x14ac:dyDescent="0.25">
      <c r="A137" s="142" t="s">
        <v>227</v>
      </c>
      <c r="B137" s="235">
        <f t="shared" ref="B137:Q137" si="8">IF(B$17=0,0,B$17/B$5)</f>
        <v>0.22863929427919477</v>
      </c>
      <c r="C137" s="235">
        <f t="shared" si="8"/>
        <v>0.22742428178793989</v>
      </c>
      <c r="D137" s="235">
        <f t="shared" si="8"/>
        <v>0.23186805389019147</v>
      </c>
      <c r="E137" s="235">
        <f t="shared" si="8"/>
        <v>0.23282395234313671</v>
      </c>
      <c r="F137" s="235">
        <f t="shared" si="8"/>
        <v>0.22306251205577143</v>
      </c>
      <c r="G137" s="235">
        <f t="shared" si="8"/>
        <v>0.22559337537673549</v>
      </c>
      <c r="H137" s="235">
        <f t="shared" si="8"/>
        <v>0.2223434425158696</v>
      </c>
      <c r="I137" s="235">
        <f t="shared" si="8"/>
        <v>0.22270637687269046</v>
      </c>
      <c r="J137" s="235">
        <f t="shared" si="8"/>
        <v>0.21678680952509227</v>
      </c>
      <c r="K137" s="235">
        <f t="shared" si="8"/>
        <v>0.22151077902118335</v>
      </c>
      <c r="L137" s="235">
        <f t="shared" si="8"/>
        <v>0.21932674447206951</v>
      </c>
      <c r="M137" s="235">
        <f t="shared" si="8"/>
        <v>0.21844622503897562</v>
      </c>
      <c r="N137" s="235">
        <f t="shared" si="8"/>
        <v>0.22020044704897981</v>
      </c>
      <c r="O137" s="235">
        <f t="shared" si="8"/>
        <v>0.21883006809879565</v>
      </c>
      <c r="P137" s="235">
        <f t="shared" si="8"/>
        <v>0.2210083745167265</v>
      </c>
      <c r="Q137" s="235">
        <f t="shared" si="8"/>
        <v>0.21243713565003622</v>
      </c>
    </row>
    <row r="138" spans="1:17" x14ac:dyDescent="0.25">
      <c r="A138" s="142" t="s">
        <v>226</v>
      </c>
      <c r="B138" s="235">
        <f t="shared" ref="B138:Q138" si="9">IF(B$25=0,0,B$25/B$5)</f>
        <v>2.0007700014494284E-2</v>
      </c>
      <c r="C138" s="235">
        <f t="shared" si="9"/>
        <v>2.0126293329767751E-2</v>
      </c>
      <c r="D138" s="235">
        <f t="shared" si="9"/>
        <v>2.0091104216941498E-2</v>
      </c>
      <c r="E138" s="235">
        <f t="shared" si="9"/>
        <v>2.0177314869333787E-2</v>
      </c>
      <c r="F138" s="235">
        <f t="shared" si="9"/>
        <v>2.0230349704491439E-2</v>
      </c>
      <c r="G138" s="235">
        <f t="shared" si="9"/>
        <v>2.0347212136243405E-2</v>
      </c>
      <c r="H138" s="235">
        <f t="shared" si="9"/>
        <v>2.035100646577E-2</v>
      </c>
      <c r="I138" s="235">
        <f t="shared" si="9"/>
        <v>2.0200696890755307E-2</v>
      </c>
      <c r="J138" s="235">
        <f t="shared" si="9"/>
        <v>2.0311821907394119E-2</v>
      </c>
      <c r="K138" s="235">
        <f t="shared" si="9"/>
        <v>2.0391148211162075E-2</v>
      </c>
      <c r="L138" s="235">
        <f t="shared" si="9"/>
        <v>2.0294532573503537E-2</v>
      </c>
      <c r="M138" s="235">
        <f t="shared" si="9"/>
        <v>2.0317699715187165E-2</v>
      </c>
      <c r="N138" s="235">
        <f t="shared" si="9"/>
        <v>2.0287549427247677E-2</v>
      </c>
      <c r="O138" s="235">
        <f t="shared" si="9"/>
        <v>2.0336443378234884E-2</v>
      </c>
      <c r="P138" s="235">
        <f t="shared" si="9"/>
        <v>2.0301781029938903E-2</v>
      </c>
      <c r="Q138" s="235">
        <f t="shared" si="9"/>
        <v>2.0489818986056705E-2</v>
      </c>
    </row>
    <row r="139" spans="1:17" x14ac:dyDescent="0.25">
      <c r="A139" s="127" t="s">
        <v>212</v>
      </c>
      <c r="B139" s="237">
        <f t="shared" ref="B139:Q139" si="10">IF(B$36=0,0,B$36/B$5)</f>
        <v>0.66749155136906713</v>
      </c>
      <c r="C139" s="237">
        <f t="shared" si="10"/>
        <v>0.66830536661806128</v>
      </c>
      <c r="D139" s="237">
        <f t="shared" si="10"/>
        <v>0.66415495902731037</v>
      </c>
      <c r="E139" s="237">
        <f t="shared" si="10"/>
        <v>0.66304260839925055</v>
      </c>
      <c r="F139" s="237">
        <f t="shared" si="10"/>
        <v>0.67233513889771479</v>
      </c>
      <c r="G139" s="237">
        <f t="shared" si="10"/>
        <v>0.66989798686071633</v>
      </c>
      <c r="H139" s="237">
        <f t="shared" si="10"/>
        <v>0.67283139396146574</v>
      </c>
      <c r="I139" s="237">
        <f t="shared" si="10"/>
        <v>0.67306736939869116</v>
      </c>
      <c r="J139" s="237">
        <f t="shared" si="10"/>
        <v>0.67784451067700324</v>
      </c>
      <c r="K139" s="237">
        <f t="shared" si="10"/>
        <v>0.67333291831000763</v>
      </c>
      <c r="L139" s="237">
        <f t="shared" si="10"/>
        <v>0.67539426508900835</v>
      </c>
      <c r="M139" s="237">
        <f t="shared" si="10"/>
        <v>0.6761546037158197</v>
      </c>
      <c r="N139" s="237">
        <f t="shared" si="10"/>
        <v>0.67455678796273322</v>
      </c>
      <c r="O139" s="237">
        <f t="shared" si="10"/>
        <v>0.67567352688549309</v>
      </c>
      <c r="P139" s="237">
        <f t="shared" si="10"/>
        <v>0.67367503328274425</v>
      </c>
      <c r="Q139" s="237">
        <f t="shared" si="10"/>
        <v>0.68127081503493425</v>
      </c>
    </row>
    <row r="140" spans="1:17" x14ac:dyDescent="0.25">
      <c r="A140" s="72" t="s">
        <v>211</v>
      </c>
      <c r="B140" s="234">
        <f t="shared" ref="B140:Q140" si="11">IF(B$44=0,0,B$44/B$5)</f>
        <v>3.2272136234937715E-2</v>
      </c>
      <c r="C140" s="234">
        <f t="shared" si="11"/>
        <v>3.2411083221658907E-2</v>
      </c>
      <c r="D140" s="234">
        <f t="shared" si="11"/>
        <v>3.2311637764607846E-2</v>
      </c>
      <c r="E140" s="234">
        <f t="shared" si="11"/>
        <v>3.2338693790731753E-2</v>
      </c>
      <c r="F140" s="234">
        <f t="shared" si="11"/>
        <v>3.2498882852367669E-2</v>
      </c>
      <c r="G140" s="234">
        <f t="shared" si="11"/>
        <v>3.2417772880193631E-2</v>
      </c>
      <c r="H140" s="234">
        <f t="shared" si="11"/>
        <v>3.2538232537499982E-2</v>
      </c>
      <c r="I140" s="234">
        <f t="shared" si="11"/>
        <v>3.2365438173498365E-2</v>
      </c>
      <c r="J140" s="234">
        <f t="shared" si="11"/>
        <v>3.2762680533011977E-2</v>
      </c>
      <c r="K140" s="234">
        <f t="shared" si="11"/>
        <v>3.2650320558539475E-2</v>
      </c>
      <c r="L140" s="234">
        <f t="shared" si="11"/>
        <v>3.2734793082764134E-2</v>
      </c>
      <c r="M140" s="234">
        <f t="shared" si="11"/>
        <v>3.2772161353582185E-2</v>
      </c>
      <c r="N140" s="234">
        <f t="shared" si="11"/>
        <v>3.272352936693701E-2</v>
      </c>
      <c r="O140" s="234">
        <f t="shared" si="11"/>
        <v>3.280239461612508E-2</v>
      </c>
      <c r="P140" s="234">
        <f t="shared" si="11"/>
        <v>3.2746484740146319E-2</v>
      </c>
      <c r="Q140" s="234">
        <f t="shared" si="11"/>
        <v>3.3049787295301433E-2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1</v>
      </c>
      <c r="C143" s="77">
        <f t="shared" si="12"/>
        <v>1</v>
      </c>
      <c r="D143" s="77">
        <f t="shared" si="12"/>
        <v>1.0000000000000002</v>
      </c>
      <c r="E143" s="77">
        <f t="shared" si="12"/>
        <v>1</v>
      </c>
      <c r="F143" s="77">
        <f t="shared" si="12"/>
        <v>0.99999999999999989</v>
      </c>
      <c r="G143" s="77">
        <f t="shared" si="12"/>
        <v>1</v>
      </c>
      <c r="H143" s="77">
        <f t="shared" si="12"/>
        <v>1</v>
      </c>
      <c r="I143" s="77">
        <f t="shared" si="12"/>
        <v>1.0000000000000002</v>
      </c>
      <c r="J143" s="77">
        <f t="shared" si="12"/>
        <v>0.99999999999999989</v>
      </c>
      <c r="K143" s="77">
        <f t="shared" si="12"/>
        <v>0.99999999999999989</v>
      </c>
      <c r="L143" s="77">
        <f t="shared" si="12"/>
        <v>0.99999999999999989</v>
      </c>
      <c r="M143" s="77">
        <f t="shared" si="12"/>
        <v>0.99999999999999978</v>
      </c>
      <c r="N143" s="77">
        <f t="shared" si="12"/>
        <v>1.0000000000000002</v>
      </c>
      <c r="O143" s="77">
        <f t="shared" si="12"/>
        <v>1.0000000000000002</v>
      </c>
      <c r="P143" s="77">
        <f t="shared" si="12"/>
        <v>1</v>
      </c>
      <c r="Q143" s="77">
        <f t="shared" si="12"/>
        <v>1</v>
      </c>
    </row>
    <row r="144" spans="1:17" x14ac:dyDescent="0.25">
      <c r="A144" s="132" t="s">
        <v>83</v>
      </c>
      <c r="B144" s="240">
        <f t="shared" ref="B144:Q144" si="13">IF(B$48=0,0,B$48/B$47)</f>
        <v>5.5038843504224919E-3</v>
      </c>
      <c r="C144" s="240">
        <f t="shared" si="13"/>
        <v>5.5319274942373931E-3</v>
      </c>
      <c r="D144" s="240">
        <f t="shared" si="13"/>
        <v>5.4663921541811692E-3</v>
      </c>
      <c r="E144" s="240">
        <f t="shared" si="13"/>
        <v>5.5964942812210565E-3</v>
      </c>
      <c r="F144" s="240">
        <f t="shared" si="13"/>
        <v>5.6183796336260975E-3</v>
      </c>
      <c r="G144" s="240">
        <f t="shared" si="13"/>
        <v>5.7588750248829821E-3</v>
      </c>
      <c r="H144" s="240">
        <f t="shared" si="13"/>
        <v>5.698175395391903E-3</v>
      </c>
      <c r="I144" s="240">
        <f t="shared" si="13"/>
        <v>5.754311416211519E-3</v>
      </c>
      <c r="J144" s="240">
        <f t="shared" si="13"/>
        <v>5.6140079436688192E-3</v>
      </c>
      <c r="K144" s="240">
        <f t="shared" si="13"/>
        <v>5.6393265848588671E-3</v>
      </c>
      <c r="L144" s="240">
        <f t="shared" si="13"/>
        <v>5.5546643378324148E-3</v>
      </c>
      <c r="M144" s="240">
        <f t="shared" si="13"/>
        <v>5.4339515685578261E-3</v>
      </c>
      <c r="N144" s="240">
        <f t="shared" si="13"/>
        <v>5.3240054424737136E-3</v>
      </c>
      <c r="O144" s="240">
        <f t="shared" si="13"/>
        <v>5.3637066034583052E-3</v>
      </c>
      <c r="P144" s="240">
        <f t="shared" si="13"/>
        <v>5.328052784111287E-3</v>
      </c>
      <c r="Q144" s="240">
        <f t="shared" si="13"/>
        <v>5.3301791960983303E-3</v>
      </c>
    </row>
    <row r="145" spans="1:17" x14ac:dyDescent="0.25">
      <c r="A145" s="76" t="s">
        <v>82</v>
      </c>
      <c r="B145" s="239">
        <f t="shared" ref="B145:Q145" si="14">IF(B$49=0,0,B$49/B$47)</f>
        <v>1.4755366967797966E-3</v>
      </c>
      <c r="C145" s="239">
        <f t="shared" si="14"/>
        <v>1.4830547849439828E-3</v>
      </c>
      <c r="D145" s="239">
        <f t="shared" si="14"/>
        <v>1.4654854115647112E-3</v>
      </c>
      <c r="E145" s="239">
        <f t="shared" si="14"/>
        <v>1.500364498869975E-3</v>
      </c>
      <c r="F145" s="239">
        <f t="shared" si="14"/>
        <v>1.5062317443532704E-3</v>
      </c>
      <c r="G145" s="239">
        <f t="shared" si="14"/>
        <v>1.5438971625069161E-3</v>
      </c>
      <c r="H145" s="239">
        <f t="shared" si="14"/>
        <v>1.5276241950728982E-3</v>
      </c>
      <c r="I145" s="239">
        <f t="shared" si="14"/>
        <v>1.5426737043752114E-3</v>
      </c>
      <c r="J145" s="239">
        <f t="shared" si="14"/>
        <v>1.5050597377215518E-3</v>
      </c>
      <c r="K145" s="239">
        <f t="shared" si="14"/>
        <v>1.5118474138081045E-3</v>
      </c>
      <c r="L145" s="239">
        <f t="shared" si="14"/>
        <v>1.489150306753198E-3</v>
      </c>
      <c r="M145" s="239">
        <f t="shared" si="14"/>
        <v>1.4567884129534309E-3</v>
      </c>
      <c r="N145" s="239">
        <f t="shared" si="14"/>
        <v>1.4273129491941985E-3</v>
      </c>
      <c r="O145" s="239">
        <f t="shared" si="14"/>
        <v>1.4379564359042764E-3</v>
      </c>
      <c r="P145" s="239">
        <f t="shared" si="14"/>
        <v>1.4283980012647756E-3</v>
      </c>
      <c r="Q145" s="239">
        <f t="shared" si="14"/>
        <v>1.4289680711862332E-3</v>
      </c>
    </row>
    <row r="146" spans="1:17" x14ac:dyDescent="0.25">
      <c r="A146" s="76" t="s">
        <v>81</v>
      </c>
      <c r="B146" s="239">
        <f t="shared" ref="B146:Q146" si="15">IF(B$50=0,0,B$50/B$47)</f>
        <v>1.1184748324873435E-2</v>
      </c>
      <c r="C146" s="239">
        <f t="shared" si="15"/>
        <v>1.1241736351117814E-2</v>
      </c>
      <c r="D146" s="239">
        <f t="shared" si="15"/>
        <v>1.1108558355679447E-2</v>
      </c>
      <c r="E146" s="239">
        <f t="shared" si="15"/>
        <v>1.1372946096195862E-2</v>
      </c>
      <c r="F146" s="239">
        <f t="shared" si="15"/>
        <v>1.1417420533350913E-2</v>
      </c>
      <c r="G146" s="239">
        <f t="shared" si="15"/>
        <v>1.1702929001909536E-2</v>
      </c>
      <c r="H146" s="239">
        <f t="shared" si="15"/>
        <v>1.1579577921827577E-2</v>
      </c>
      <c r="I146" s="239">
        <f t="shared" si="15"/>
        <v>1.1693655039886763E-2</v>
      </c>
      <c r="J146" s="239">
        <f t="shared" si="15"/>
        <v>1.1408536579980276E-2</v>
      </c>
      <c r="K146" s="239">
        <f t="shared" si="15"/>
        <v>1.1459987993492755E-2</v>
      </c>
      <c r="L146" s="239">
        <f t="shared" si="15"/>
        <v>1.1287941150695915E-2</v>
      </c>
      <c r="M146" s="239">
        <f t="shared" si="15"/>
        <v>1.1042634044300928E-2</v>
      </c>
      <c r="N146" s="239">
        <f t="shared" si="15"/>
        <v>1.0819206430046789E-2</v>
      </c>
      <c r="O146" s="239">
        <f t="shared" si="15"/>
        <v>1.0899885358880725E-2</v>
      </c>
      <c r="P146" s="239">
        <f t="shared" si="15"/>
        <v>1.0827431257226804E-2</v>
      </c>
      <c r="Q146" s="239">
        <f t="shared" si="15"/>
        <v>1.0831752456837087E-2</v>
      </c>
    </row>
    <row r="147" spans="1:17" x14ac:dyDescent="0.25">
      <c r="A147" s="76" t="s">
        <v>80</v>
      </c>
      <c r="B147" s="239">
        <f t="shared" ref="B147:Q147" si="16">IF(B$51=0,0,B$51/B$47)</f>
        <v>4.0097892450888578E-3</v>
      </c>
      <c r="C147" s="239">
        <f t="shared" si="16"/>
        <v>4.0302197427716166E-3</v>
      </c>
      <c r="D147" s="239">
        <f t="shared" si="16"/>
        <v>3.9824747530516711E-3</v>
      </c>
      <c r="E147" s="239">
        <f t="shared" si="16"/>
        <v>4.0772591047119099E-3</v>
      </c>
      <c r="F147" s="239">
        <f t="shared" si="16"/>
        <v>4.0932034169669394E-3</v>
      </c>
      <c r="G147" s="239">
        <f t="shared" si="16"/>
        <v>4.1955596572108263E-3</v>
      </c>
      <c r="H147" s="239">
        <f t="shared" si="16"/>
        <v>4.1513376667005183E-3</v>
      </c>
      <c r="I147" s="239">
        <f t="shared" si="16"/>
        <v>4.1922348945878209E-3</v>
      </c>
      <c r="J147" s="239">
        <f t="shared" si="16"/>
        <v>4.0900184744322721E-3</v>
      </c>
      <c r="K147" s="239">
        <f t="shared" si="16"/>
        <v>4.1084640682493593E-3</v>
      </c>
      <c r="L147" s="239">
        <f t="shared" si="16"/>
        <v>4.0467843987690832E-3</v>
      </c>
      <c r="M147" s="239">
        <f t="shared" si="16"/>
        <v>3.958840551630473E-3</v>
      </c>
      <c r="N147" s="239">
        <f t="shared" si="16"/>
        <v>3.8787406138697141E-3</v>
      </c>
      <c r="O147" s="239">
        <f t="shared" si="16"/>
        <v>3.9076644208027832E-3</v>
      </c>
      <c r="P147" s="239">
        <f t="shared" si="16"/>
        <v>3.8816892563077209E-3</v>
      </c>
      <c r="Q147" s="239">
        <f t="shared" si="16"/>
        <v>3.8832384283784644E-3</v>
      </c>
    </row>
    <row r="148" spans="1:17" x14ac:dyDescent="0.25">
      <c r="A148" s="129" t="s">
        <v>79</v>
      </c>
      <c r="B148" s="238">
        <f t="shared" ref="B148:Q148" si="17">IF(B$52=0,0,B$52/B$47)</f>
        <v>6.6942985165030248E-3</v>
      </c>
      <c r="C148" s="238">
        <f t="shared" si="17"/>
        <v>6.5927000352083379E-3</v>
      </c>
      <c r="D148" s="238">
        <f t="shared" si="17"/>
        <v>6.5145979922683062E-3</v>
      </c>
      <c r="E148" s="238">
        <f t="shared" si="17"/>
        <v>6.6696478005693095E-3</v>
      </c>
      <c r="F148" s="238">
        <f t="shared" si="17"/>
        <v>6.6957297699591018E-3</v>
      </c>
      <c r="G148" s="238">
        <f t="shared" si="17"/>
        <v>6.863165798694248E-3</v>
      </c>
      <c r="H148" s="238">
        <f t="shared" si="17"/>
        <v>6.790826736061949E-3</v>
      </c>
      <c r="I148" s="238">
        <f t="shared" si="17"/>
        <v>6.8577270970698358E-3</v>
      </c>
      <c r="J148" s="238">
        <f t="shared" si="17"/>
        <v>6.6905197883450479E-3</v>
      </c>
      <c r="K148" s="238">
        <f t="shared" si="17"/>
        <v>6.7206933954356927E-3</v>
      </c>
      <c r="L148" s="238">
        <f t="shared" si="17"/>
        <v>6.6197967731402019E-3</v>
      </c>
      <c r="M148" s="238">
        <f t="shared" si="17"/>
        <v>6.4759367751420919E-3</v>
      </c>
      <c r="N148" s="238">
        <f t="shared" si="17"/>
        <v>6.3449079736871165E-3</v>
      </c>
      <c r="O148" s="238">
        <f t="shared" si="17"/>
        <v>6.3922220148949207E-3</v>
      </c>
      <c r="P148" s="238">
        <f t="shared" si="17"/>
        <v>6.3497314116993326E-3</v>
      </c>
      <c r="Q148" s="238">
        <f t="shared" si="17"/>
        <v>6.3522655729652665E-3</v>
      </c>
    </row>
    <row r="149" spans="1:17" x14ac:dyDescent="0.25">
      <c r="A149" s="127" t="s">
        <v>210</v>
      </c>
      <c r="B149" s="237">
        <f t="shared" ref="B149:Q149" si="18">IF(B$57=0,0,B$57/B$47)</f>
        <v>2.6154472276442031E-2</v>
      </c>
      <c r="C149" s="237">
        <f t="shared" si="18"/>
        <v>2.8765665387765524E-2</v>
      </c>
      <c r="D149" s="237">
        <f t="shared" si="18"/>
        <v>2.9008082722606448E-2</v>
      </c>
      <c r="E149" s="237">
        <f t="shared" si="18"/>
        <v>2.6592385138065167E-2</v>
      </c>
      <c r="F149" s="237">
        <f t="shared" si="18"/>
        <v>2.8365836239576839E-2</v>
      </c>
      <c r="G149" s="237">
        <f t="shared" si="18"/>
        <v>2.938243160928361E-2</v>
      </c>
      <c r="H149" s="237">
        <f t="shared" si="18"/>
        <v>2.684984500798035E-2</v>
      </c>
      <c r="I149" s="237">
        <f t="shared" si="18"/>
        <v>3.031095128319693E-2</v>
      </c>
      <c r="J149" s="237">
        <f t="shared" si="18"/>
        <v>2.7087818582026552E-2</v>
      </c>
      <c r="K149" s="237">
        <f t="shared" si="18"/>
        <v>2.8861515587687764E-2</v>
      </c>
      <c r="L149" s="237">
        <f t="shared" si="18"/>
        <v>8.1033131031222946E-3</v>
      </c>
      <c r="M149" s="237">
        <f t="shared" si="18"/>
        <v>4.139722050823174E-2</v>
      </c>
      <c r="N149" s="237">
        <f t="shared" si="18"/>
        <v>5.8393656723989926E-2</v>
      </c>
      <c r="O149" s="237">
        <f t="shared" si="18"/>
        <v>4.8778847111660521E-2</v>
      </c>
      <c r="P149" s="237">
        <f t="shared" si="18"/>
        <v>4.3187225784402483E-2</v>
      </c>
      <c r="Q149" s="237">
        <f t="shared" si="18"/>
        <v>4.0712287274568722E-2</v>
      </c>
    </row>
    <row r="150" spans="1:17" x14ac:dyDescent="0.25">
      <c r="A150" s="127" t="s">
        <v>209</v>
      </c>
      <c r="B150" s="237">
        <f t="shared" ref="B150:Q150" si="19">IF(B$58=0,0,B$58/B$47)</f>
        <v>0.14038057873691062</v>
      </c>
      <c r="C150" s="237">
        <f t="shared" si="19"/>
        <v>0.13827561466463512</v>
      </c>
      <c r="D150" s="237">
        <f t="shared" si="19"/>
        <v>0.13403471528720029</v>
      </c>
      <c r="E150" s="237">
        <f t="shared" si="19"/>
        <v>0.15291699243494983</v>
      </c>
      <c r="F150" s="237">
        <f t="shared" si="19"/>
        <v>0.15991946238419968</v>
      </c>
      <c r="G150" s="237">
        <f t="shared" si="19"/>
        <v>0.14459695640289941</v>
      </c>
      <c r="H150" s="237">
        <f t="shared" si="19"/>
        <v>0.14563208660856267</v>
      </c>
      <c r="I150" s="237">
        <f t="shared" si="19"/>
        <v>0.14338656097604704</v>
      </c>
      <c r="J150" s="237">
        <f t="shared" si="19"/>
        <v>0.15018343019547248</v>
      </c>
      <c r="K150" s="237">
        <f t="shared" si="19"/>
        <v>0.14149276509209674</v>
      </c>
      <c r="L150" s="237">
        <f t="shared" si="19"/>
        <v>0.17222428775962034</v>
      </c>
      <c r="M150" s="237">
        <f t="shared" si="19"/>
        <v>0.1369901598113627</v>
      </c>
      <c r="N150" s="237">
        <f t="shared" si="19"/>
        <v>0.1098628726230735</v>
      </c>
      <c r="O150" s="237">
        <f t="shared" si="19"/>
        <v>0.12392468961059155</v>
      </c>
      <c r="P150" s="237">
        <f t="shared" si="19"/>
        <v>0.13023614918471654</v>
      </c>
      <c r="Q150" s="237">
        <f t="shared" si="19"/>
        <v>0.13408969520137132</v>
      </c>
    </row>
    <row r="151" spans="1:17" x14ac:dyDescent="0.25">
      <c r="A151" s="142" t="s">
        <v>225</v>
      </c>
      <c r="B151" s="235">
        <f t="shared" ref="B151:Q151" si="20">IF(B$59=0,0,B$59/B$47)</f>
        <v>0.12316414613869069</v>
      </c>
      <c r="C151" s="235">
        <f t="shared" si="20"/>
        <v>0.12093884799411493</v>
      </c>
      <c r="D151" s="235">
        <f t="shared" si="20"/>
        <v>0.1169033328883307</v>
      </c>
      <c r="E151" s="235">
        <f t="shared" si="20"/>
        <v>0.13537787688661682</v>
      </c>
      <c r="F151" s="235">
        <f t="shared" si="20"/>
        <v>0.14231175930493037</v>
      </c>
      <c r="G151" s="235">
        <f t="shared" si="20"/>
        <v>0.1265489482366525</v>
      </c>
      <c r="H151" s="235">
        <f t="shared" si="20"/>
        <v>0.12777430785413832</v>
      </c>
      <c r="I151" s="235">
        <f t="shared" si="20"/>
        <v>0.12535285491675924</v>
      </c>
      <c r="J151" s="235">
        <f t="shared" si="20"/>
        <v>0.13259267772317812</v>
      </c>
      <c r="K151" s="235">
        <f t="shared" si="20"/>
        <v>0.12381941538127637</v>
      </c>
      <c r="L151" s="235">
        <f t="shared" si="20"/>
        <v>0.15502189710308029</v>
      </c>
      <c r="M151" s="235">
        <f t="shared" si="20"/>
        <v>0.12014051693863555</v>
      </c>
      <c r="N151" s="235">
        <f t="shared" si="20"/>
        <v>9.3515318506473585E-2</v>
      </c>
      <c r="O151" s="235">
        <f t="shared" si="20"/>
        <v>0.10746732093532417</v>
      </c>
      <c r="P151" s="235">
        <f t="shared" si="20"/>
        <v>0.11399134765960377</v>
      </c>
      <c r="Q151" s="235">
        <f t="shared" si="20"/>
        <v>0.11641973467440214</v>
      </c>
    </row>
    <row r="152" spans="1:17" x14ac:dyDescent="0.25">
      <c r="A152" s="142" t="s">
        <v>224</v>
      </c>
      <c r="B152" s="235">
        <f t="shared" ref="B152:Q152" si="21">IF(B$65=0,0,B$65/B$47)</f>
        <v>1.7216432598219946E-2</v>
      </c>
      <c r="C152" s="235">
        <f t="shared" si="21"/>
        <v>1.7336766670520184E-2</v>
      </c>
      <c r="D152" s="235">
        <f t="shared" si="21"/>
        <v>1.713138239886957E-2</v>
      </c>
      <c r="E152" s="235">
        <f t="shared" si="21"/>
        <v>1.7539115548333029E-2</v>
      </c>
      <c r="F152" s="235">
        <f t="shared" si="21"/>
        <v>1.7607703079269316E-2</v>
      </c>
      <c r="G152" s="235">
        <f t="shared" si="21"/>
        <v>1.804800816624693E-2</v>
      </c>
      <c r="H152" s="235">
        <f t="shared" si="21"/>
        <v>1.7857778754424347E-2</v>
      </c>
      <c r="I152" s="235">
        <f t="shared" si="21"/>
        <v>1.8033706059287797E-2</v>
      </c>
      <c r="J152" s="235">
        <f t="shared" si="21"/>
        <v>1.7590752472294378E-2</v>
      </c>
      <c r="K152" s="235">
        <f t="shared" si="21"/>
        <v>1.7673349710820359E-2</v>
      </c>
      <c r="L152" s="235">
        <f t="shared" si="21"/>
        <v>1.7202390656540056E-2</v>
      </c>
      <c r="M152" s="235">
        <f t="shared" si="21"/>
        <v>1.6849642872727149E-2</v>
      </c>
      <c r="N152" s="235">
        <f t="shared" si="21"/>
        <v>1.6347554116599917E-2</v>
      </c>
      <c r="O152" s="235">
        <f t="shared" si="21"/>
        <v>1.6457368675267373E-2</v>
      </c>
      <c r="P152" s="235">
        <f t="shared" si="21"/>
        <v>1.6244801525112769E-2</v>
      </c>
      <c r="Q152" s="235">
        <f t="shared" si="21"/>
        <v>1.6243492262880046E-2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1.4264682640890993E-3</v>
      </c>
    </row>
    <row r="154" spans="1:17" x14ac:dyDescent="0.25">
      <c r="A154" s="127" t="s">
        <v>208</v>
      </c>
      <c r="B154" s="237">
        <f t="shared" ref="B154:Q154" si="23">IF(B$77=0,0,B$77/B$47)</f>
        <v>0.71189601238146216</v>
      </c>
      <c r="C154" s="237">
        <f t="shared" si="23"/>
        <v>0.70994972059441241</v>
      </c>
      <c r="D154" s="237">
        <f t="shared" si="23"/>
        <v>0.71518037434983861</v>
      </c>
      <c r="E154" s="237">
        <f t="shared" si="23"/>
        <v>0.68610527728340831</v>
      </c>
      <c r="F154" s="237">
        <f t="shared" si="23"/>
        <v>0.67632692876080258</v>
      </c>
      <c r="G154" s="237">
        <f t="shared" si="23"/>
        <v>0.69818258720189763</v>
      </c>
      <c r="H154" s="237">
        <f t="shared" si="23"/>
        <v>0.70188540433998214</v>
      </c>
      <c r="I154" s="237">
        <f t="shared" si="23"/>
        <v>0.69819841956493944</v>
      </c>
      <c r="J154" s="237">
        <f t="shared" si="23"/>
        <v>0.6878051050426921</v>
      </c>
      <c r="K154" s="237">
        <f t="shared" si="23"/>
        <v>0.70442712054914403</v>
      </c>
      <c r="L154" s="237">
        <f t="shared" si="23"/>
        <v>0.69151640401993197</v>
      </c>
      <c r="M154" s="237">
        <f t="shared" si="23"/>
        <v>0.68668045524120469</v>
      </c>
      <c r="N154" s="237">
        <f t="shared" si="23"/>
        <v>0.69444684414944602</v>
      </c>
      <c r="O154" s="237">
        <f t="shared" si="23"/>
        <v>0.69184702512227236</v>
      </c>
      <c r="P154" s="237">
        <f t="shared" si="23"/>
        <v>0.69353225923902961</v>
      </c>
      <c r="Q154" s="237">
        <f t="shared" si="23"/>
        <v>0.69325549451519886</v>
      </c>
    </row>
    <row r="155" spans="1:17" x14ac:dyDescent="0.25">
      <c r="A155" s="142" t="s">
        <v>222</v>
      </c>
      <c r="B155" s="259">
        <f t="shared" ref="B155:Q155" si="24">IF(B$78=0,0,B$78/B$47)</f>
        <v>0.69165197017057323</v>
      </c>
      <c r="C155" s="259">
        <f t="shared" si="24"/>
        <v>0.68768456692664948</v>
      </c>
      <c r="D155" s="259">
        <f t="shared" si="24"/>
        <v>0.69272758520974398</v>
      </c>
      <c r="E155" s="259">
        <f t="shared" si="24"/>
        <v>0.66552228246962664</v>
      </c>
      <c r="F155" s="259">
        <f t="shared" si="24"/>
        <v>0.65437125020182874</v>
      </c>
      <c r="G155" s="259">
        <f t="shared" si="24"/>
        <v>0.67544004514370215</v>
      </c>
      <c r="H155" s="259">
        <f t="shared" si="24"/>
        <v>0.68110313085526863</v>
      </c>
      <c r="I155" s="259">
        <f t="shared" si="24"/>
        <v>0.67473718621472834</v>
      </c>
      <c r="J155" s="259">
        <f t="shared" si="24"/>
        <v>0.66683863563816992</v>
      </c>
      <c r="K155" s="259">
        <f t="shared" si="24"/>
        <v>0.68208777706509871</v>
      </c>
      <c r="L155" s="259">
        <f t="shared" si="24"/>
        <v>0.68524429075479787</v>
      </c>
      <c r="M155" s="259">
        <f t="shared" si="24"/>
        <v>0.65463824576649976</v>
      </c>
      <c r="N155" s="259">
        <f t="shared" si="24"/>
        <v>0.64924908068191955</v>
      </c>
      <c r="O155" s="259">
        <f t="shared" si="24"/>
        <v>0.65409130099640667</v>
      </c>
      <c r="P155" s="259">
        <f t="shared" si="24"/>
        <v>0.66010455278371272</v>
      </c>
      <c r="Q155" s="259">
        <f t="shared" si="24"/>
        <v>0.6617434359511053</v>
      </c>
    </row>
    <row r="156" spans="1:17" x14ac:dyDescent="0.25">
      <c r="A156" s="142" t="s">
        <v>221</v>
      </c>
      <c r="B156" s="259">
        <f t="shared" ref="B156:Q156" si="25">IF(B$86=0,0,B$86/B$47)</f>
        <v>2.0244042210888831E-2</v>
      </c>
      <c r="C156" s="259">
        <f t="shared" si="25"/>
        <v>2.2265153667763007E-2</v>
      </c>
      <c r="D156" s="259">
        <f t="shared" si="25"/>
        <v>2.2452789140094489E-2</v>
      </c>
      <c r="E156" s="259">
        <f t="shared" si="25"/>
        <v>2.0582994813781723E-2</v>
      </c>
      <c r="F156" s="259">
        <f t="shared" si="25"/>
        <v>2.1955678558973825E-2</v>
      </c>
      <c r="G156" s="259">
        <f t="shared" si="25"/>
        <v>2.2742542058195522E-2</v>
      </c>
      <c r="H156" s="259">
        <f t="shared" si="25"/>
        <v>2.0782273484713551E-2</v>
      </c>
      <c r="I156" s="259">
        <f t="shared" si="25"/>
        <v>2.3461233350211105E-2</v>
      </c>
      <c r="J156" s="259">
        <f t="shared" si="25"/>
        <v>2.0966469404522139E-2</v>
      </c>
      <c r="K156" s="259">
        <f t="shared" si="25"/>
        <v>2.2339343484045239E-2</v>
      </c>
      <c r="L156" s="259">
        <f t="shared" si="25"/>
        <v>6.2721132651341847E-3</v>
      </c>
      <c r="M156" s="259">
        <f t="shared" si="25"/>
        <v>3.2042209474704854E-2</v>
      </c>
      <c r="N156" s="259">
        <f t="shared" si="25"/>
        <v>4.5197763467526429E-2</v>
      </c>
      <c r="O156" s="259">
        <f t="shared" si="25"/>
        <v>3.7755724125865718E-2</v>
      </c>
      <c r="P156" s="259">
        <f t="shared" si="25"/>
        <v>3.3427706455316987E-2</v>
      </c>
      <c r="Q156" s="259">
        <f t="shared" si="25"/>
        <v>3.1512058564093517E-2</v>
      </c>
    </row>
    <row r="157" spans="1:17" x14ac:dyDescent="0.25">
      <c r="A157" s="127" t="s">
        <v>207</v>
      </c>
      <c r="B157" s="237">
        <f t="shared" ref="B157:Q157" si="26">IF(B$87=0,0,B$87/B$47)</f>
        <v>9.2700679471517736E-2</v>
      </c>
      <c r="C157" s="237">
        <f t="shared" si="26"/>
        <v>9.4129360944907745E-2</v>
      </c>
      <c r="D157" s="237">
        <f t="shared" si="26"/>
        <v>9.3239318973609681E-2</v>
      </c>
      <c r="E157" s="237">
        <f t="shared" si="26"/>
        <v>0.10516863336200855</v>
      </c>
      <c r="F157" s="237">
        <f t="shared" si="26"/>
        <v>0.10605680751716449</v>
      </c>
      <c r="G157" s="237">
        <f t="shared" si="26"/>
        <v>9.7773598140714887E-2</v>
      </c>
      <c r="H157" s="237">
        <f t="shared" si="26"/>
        <v>9.5885122128419972E-2</v>
      </c>
      <c r="I157" s="237">
        <f t="shared" si="26"/>
        <v>9.80634660236855E-2</v>
      </c>
      <c r="J157" s="237">
        <f t="shared" si="26"/>
        <v>0.10561550365566079</v>
      </c>
      <c r="K157" s="237">
        <f t="shared" si="26"/>
        <v>9.5778279315226672E-2</v>
      </c>
      <c r="L157" s="237">
        <f t="shared" si="26"/>
        <v>9.915765815013429E-2</v>
      </c>
      <c r="M157" s="237">
        <f t="shared" si="26"/>
        <v>0.10656401308661605</v>
      </c>
      <c r="N157" s="237">
        <f t="shared" si="26"/>
        <v>0.1095024530942191</v>
      </c>
      <c r="O157" s="237">
        <f t="shared" si="26"/>
        <v>0.10744800332153474</v>
      </c>
      <c r="P157" s="237">
        <f t="shared" si="26"/>
        <v>0.1052290630812414</v>
      </c>
      <c r="Q157" s="237">
        <f t="shared" si="26"/>
        <v>0.10411611928339574</v>
      </c>
    </row>
    <row r="158" spans="1:17" x14ac:dyDescent="0.25">
      <c r="A158" s="142" t="s">
        <v>220</v>
      </c>
      <c r="B158" s="259">
        <f t="shared" ref="B158:Q158" si="27">IF(B$88=0,0,B$88/B$47)</f>
        <v>6.6378036896013348E-2</v>
      </c>
      <c r="C158" s="259">
        <f t="shared" si="27"/>
        <v>6.5178735581660485E-2</v>
      </c>
      <c r="D158" s="259">
        <f t="shared" si="27"/>
        <v>6.404471755947222E-2</v>
      </c>
      <c r="E158" s="259">
        <f t="shared" si="27"/>
        <v>7.8405262194702105E-2</v>
      </c>
      <c r="F158" s="259">
        <f t="shared" si="27"/>
        <v>7.7508582158314174E-2</v>
      </c>
      <c r="G158" s="259">
        <f t="shared" si="27"/>
        <v>6.8202240818892118E-2</v>
      </c>
      <c r="H158" s="259">
        <f t="shared" si="27"/>
        <v>6.8862635653349616E-2</v>
      </c>
      <c r="I158" s="259">
        <f t="shared" si="27"/>
        <v>6.7557618751447682E-2</v>
      </c>
      <c r="J158" s="259">
        <f t="shared" si="27"/>
        <v>7.8353513463374325E-2</v>
      </c>
      <c r="K158" s="259">
        <f t="shared" si="27"/>
        <v>6.6731187446110896E-2</v>
      </c>
      <c r="L158" s="259">
        <f t="shared" si="27"/>
        <v>9.1002241660121053E-2</v>
      </c>
      <c r="M158" s="259">
        <f t="shared" si="27"/>
        <v>6.4900613131915794E-2</v>
      </c>
      <c r="N158" s="259">
        <f t="shared" si="27"/>
        <v>5.0733331760933156E-2</v>
      </c>
      <c r="O158" s="259">
        <f t="shared" si="27"/>
        <v>5.8355513739095949E-2</v>
      </c>
      <c r="P158" s="259">
        <f t="shared" si="27"/>
        <v>6.1764148318867132E-2</v>
      </c>
      <c r="Q158" s="259">
        <f t="shared" si="27"/>
        <v>6.3142056605595367E-2</v>
      </c>
    </row>
    <row r="159" spans="1:17" x14ac:dyDescent="0.25">
      <c r="A159" s="140" t="s">
        <v>219</v>
      </c>
      <c r="B159" s="260">
        <f t="shared" ref="B159:Q159" si="28">IF(B$94=0,0,B$94/B$47)</f>
        <v>2.6322642575504387E-2</v>
      </c>
      <c r="C159" s="260">
        <f t="shared" si="28"/>
        <v>2.8950625363247245E-2</v>
      </c>
      <c r="D159" s="260">
        <f t="shared" si="28"/>
        <v>2.9194601414137468E-2</v>
      </c>
      <c r="E159" s="260">
        <f t="shared" si="28"/>
        <v>2.6763371167306444E-2</v>
      </c>
      <c r="F159" s="260">
        <f t="shared" si="28"/>
        <v>2.8548225358850335E-2</v>
      </c>
      <c r="G159" s="260">
        <f t="shared" si="28"/>
        <v>2.9571357321822766E-2</v>
      </c>
      <c r="H159" s="260">
        <f t="shared" si="28"/>
        <v>2.702248647507036E-2</v>
      </c>
      <c r="I159" s="260">
        <f t="shared" si="28"/>
        <v>3.0505847272237822E-2</v>
      </c>
      <c r="J159" s="260">
        <f t="shared" si="28"/>
        <v>2.7261990192286464E-2</v>
      </c>
      <c r="K159" s="260">
        <f t="shared" si="28"/>
        <v>2.9047091869115783E-2</v>
      </c>
      <c r="L159" s="260">
        <f t="shared" si="28"/>
        <v>8.1554164900132405E-3</v>
      </c>
      <c r="M159" s="260">
        <f t="shared" si="28"/>
        <v>4.166339995470026E-2</v>
      </c>
      <c r="N159" s="260">
        <f t="shared" si="28"/>
        <v>5.8769121333285941E-2</v>
      </c>
      <c r="O159" s="260">
        <f t="shared" si="28"/>
        <v>4.9092489582438781E-2</v>
      </c>
      <c r="P159" s="260">
        <f t="shared" si="28"/>
        <v>4.3464914762374268E-2</v>
      </c>
      <c r="Q159" s="260">
        <f t="shared" si="28"/>
        <v>4.0974062677800377E-2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1</v>
      </c>
      <c r="C162" s="77">
        <f t="shared" si="29"/>
        <v>1</v>
      </c>
      <c r="D162" s="77">
        <f t="shared" si="29"/>
        <v>1</v>
      </c>
      <c r="E162" s="77">
        <f t="shared" si="29"/>
        <v>0.99999999999999989</v>
      </c>
      <c r="F162" s="77">
        <f t="shared" si="29"/>
        <v>0.99999999999999989</v>
      </c>
      <c r="G162" s="77">
        <f t="shared" si="29"/>
        <v>1</v>
      </c>
      <c r="H162" s="77">
        <f t="shared" si="29"/>
        <v>1</v>
      </c>
      <c r="I162" s="77">
        <f t="shared" si="29"/>
        <v>1.0000000000000002</v>
      </c>
      <c r="J162" s="77">
        <f t="shared" si="29"/>
        <v>1</v>
      </c>
      <c r="K162" s="77">
        <f t="shared" si="29"/>
        <v>1</v>
      </c>
      <c r="L162" s="77">
        <f t="shared" si="29"/>
        <v>0.99999999999999989</v>
      </c>
      <c r="M162" s="77">
        <f t="shared" si="29"/>
        <v>1</v>
      </c>
      <c r="N162" s="77">
        <f t="shared" si="29"/>
        <v>1.0000000000000002</v>
      </c>
      <c r="O162" s="77">
        <f t="shared" si="29"/>
        <v>1</v>
      </c>
      <c r="P162" s="77">
        <f t="shared" si="29"/>
        <v>0.99999999999999989</v>
      </c>
      <c r="Q162" s="77">
        <f t="shared" si="29"/>
        <v>1.0000000000000002</v>
      </c>
    </row>
    <row r="163" spans="1:17" x14ac:dyDescent="0.25">
      <c r="A163" s="132" t="s">
        <v>83</v>
      </c>
      <c r="B163" s="240">
        <f t="shared" ref="B163:Q163" si="30">IF(B$98=0,0,B$98/B$97)</f>
        <v>7.7589310949373906E-3</v>
      </c>
      <c r="C163" s="240">
        <f t="shared" si="30"/>
        <v>7.7000055159385855E-3</v>
      </c>
      <c r="D163" s="240">
        <f t="shared" si="30"/>
        <v>7.7636301508198103E-3</v>
      </c>
      <c r="E163" s="240">
        <f t="shared" si="30"/>
        <v>7.6871728032393274E-3</v>
      </c>
      <c r="F163" s="240">
        <f t="shared" si="30"/>
        <v>7.6668660539431378E-3</v>
      </c>
      <c r="G163" s="240">
        <f t="shared" si="30"/>
        <v>7.8004160896039086E-3</v>
      </c>
      <c r="H163" s="240">
        <f t="shared" si="30"/>
        <v>7.7887297371981848E-3</v>
      </c>
      <c r="I163" s="240">
        <f t="shared" si="30"/>
        <v>7.7029619908186436E-3</v>
      </c>
      <c r="J163" s="240">
        <f t="shared" si="30"/>
        <v>7.6821448521153324E-3</v>
      </c>
      <c r="K163" s="240">
        <f t="shared" si="30"/>
        <v>7.7812819542466974E-3</v>
      </c>
      <c r="L163" s="240">
        <f t="shared" si="30"/>
        <v>7.9196204616840005E-3</v>
      </c>
      <c r="M163" s="240">
        <f t="shared" si="30"/>
        <v>7.4956417123620139E-3</v>
      </c>
      <c r="N163" s="240">
        <f t="shared" si="30"/>
        <v>7.2835831292904669E-3</v>
      </c>
      <c r="O163" s="240">
        <f t="shared" si="30"/>
        <v>7.4007003310625581E-3</v>
      </c>
      <c r="P163" s="240">
        <f t="shared" si="30"/>
        <v>7.4640234871121173E-3</v>
      </c>
      <c r="Q163" s="240">
        <f t="shared" si="30"/>
        <v>7.4868483680066052E-3</v>
      </c>
    </row>
    <row r="164" spans="1:17" x14ac:dyDescent="0.25">
      <c r="A164" s="76" t="s">
        <v>82</v>
      </c>
      <c r="B164" s="239">
        <f t="shared" ref="B164:Q164" si="31">IF(B$99=0,0,B$99/B$97)</f>
        <v>2.0817819710860458E-3</v>
      </c>
      <c r="C164" s="239">
        <f t="shared" si="31"/>
        <v>2.0659717768086966E-3</v>
      </c>
      <c r="D164" s="239">
        <f t="shared" si="31"/>
        <v>2.0830427645764696E-3</v>
      </c>
      <c r="E164" s="239">
        <f t="shared" si="31"/>
        <v>2.0625286595016144E-3</v>
      </c>
      <c r="F164" s="239">
        <f t="shared" si="31"/>
        <v>2.0570801996482005E-3</v>
      </c>
      <c r="G164" s="239">
        <f t="shared" si="31"/>
        <v>2.0929127200140399E-3</v>
      </c>
      <c r="H164" s="239">
        <f t="shared" si="31"/>
        <v>2.0897771801505821E-3</v>
      </c>
      <c r="I164" s="239">
        <f t="shared" si="31"/>
        <v>2.0667650221704572E-3</v>
      </c>
      <c r="J164" s="239">
        <f t="shared" si="31"/>
        <v>2.0611796208423764E-3</v>
      </c>
      <c r="K164" s="239">
        <f t="shared" si="31"/>
        <v>2.0877788816629104E-3</v>
      </c>
      <c r="L164" s="239">
        <f t="shared" si="31"/>
        <v>2.1248961865037589E-3</v>
      </c>
      <c r="M164" s="239">
        <f t="shared" si="31"/>
        <v>2.0111393679855447E-3</v>
      </c>
      <c r="N164" s="239">
        <f t="shared" si="31"/>
        <v>1.9542423895679319E-3</v>
      </c>
      <c r="O164" s="239">
        <f t="shared" si="31"/>
        <v>1.9856658519198881E-3</v>
      </c>
      <c r="P164" s="239">
        <f t="shared" si="31"/>
        <v>2.0026559505563163E-3</v>
      </c>
      <c r="Q164" s="239">
        <f t="shared" si="31"/>
        <v>2.008780044836434E-3</v>
      </c>
    </row>
    <row r="165" spans="1:17" x14ac:dyDescent="0.25">
      <c r="A165" s="76" t="s">
        <v>81</v>
      </c>
      <c r="B165" s="239">
        <f t="shared" ref="B165:Q165" si="32">IF(B$100=0,0,B$100/B$97)</f>
        <v>2.2306428615278481E-2</v>
      </c>
      <c r="C165" s="239">
        <f t="shared" si="32"/>
        <v>2.213702135988882E-2</v>
      </c>
      <c r="D165" s="239">
        <f t="shared" si="32"/>
        <v>2.231993809916458E-2</v>
      </c>
      <c r="E165" s="239">
        <f t="shared" si="32"/>
        <v>2.2100128135002069E-2</v>
      </c>
      <c r="F165" s="239">
        <f t="shared" si="32"/>
        <v>2.2041747534885723E-2</v>
      </c>
      <c r="G165" s="239">
        <f t="shared" si="32"/>
        <v>2.2425695310756385E-2</v>
      </c>
      <c r="H165" s="239">
        <f t="shared" si="32"/>
        <v>2.2392097798093664E-2</v>
      </c>
      <c r="I165" s="239">
        <f t="shared" si="32"/>
        <v>2.2145521035302609E-2</v>
      </c>
      <c r="J165" s="239">
        <f t="shared" si="32"/>
        <v>2.2085673098418274E-2</v>
      </c>
      <c r="K165" s="239">
        <f t="shared" si="32"/>
        <v>2.2370685900408711E-2</v>
      </c>
      <c r="L165" s="239">
        <f t="shared" si="32"/>
        <v>2.2768400225118699E-2</v>
      </c>
      <c r="M165" s="239">
        <f t="shared" si="32"/>
        <v>2.1549488548957944E-2</v>
      </c>
      <c r="N165" s="239">
        <f t="shared" si="32"/>
        <v>2.0939833741141826E-2</v>
      </c>
      <c r="O165" s="239">
        <f t="shared" si="32"/>
        <v>2.1276538174907829E-2</v>
      </c>
      <c r="P165" s="239">
        <f t="shared" si="32"/>
        <v>2.1458588181903673E-2</v>
      </c>
      <c r="Q165" s="239">
        <f t="shared" si="32"/>
        <v>2.1524208248649378E-2</v>
      </c>
    </row>
    <row r="166" spans="1:17" x14ac:dyDescent="0.25">
      <c r="A166" s="76" t="s">
        <v>80</v>
      </c>
      <c r="B166" s="239">
        <f t="shared" ref="B166:Q166" si="33">IF(B$101=0,0,B$101/B$97)</f>
        <v>6.1689800009984757E-3</v>
      </c>
      <c r="C166" s="239">
        <f t="shared" si="33"/>
        <v>6.122129382795655E-3</v>
      </c>
      <c r="D166" s="239">
        <f t="shared" si="33"/>
        <v>6.1727161318401499E-3</v>
      </c>
      <c r="E166" s="239">
        <f t="shared" si="33"/>
        <v>6.1119263345881612E-3</v>
      </c>
      <c r="F166" s="239">
        <f t="shared" si="33"/>
        <v>6.0957808206300304E-3</v>
      </c>
      <c r="G166" s="239">
        <f t="shared" si="33"/>
        <v>6.2019639390316758E-3</v>
      </c>
      <c r="H166" s="239">
        <f t="shared" si="33"/>
        <v>6.1926723403058432E-3</v>
      </c>
      <c r="I166" s="239">
        <f t="shared" si="33"/>
        <v>6.1244800202978301E-3</v>
      </c>
      <c r="J166" s="239">
        <f t="shared" si="33"/>
        <v>6.1079287053335133E-3</v>
      </c>
      <c r="K166" s="239">
        <f t="shared" si="33"/>
        <v>6.1867507483343047E-3</v>
      </c>
      <c r="L166" s="239">
        <f t="shared" si="33"/>
        <v>6.296741090471192E-3</v>
      </c>
      <c r="M166" s="239">
        <f t="shared" si="33"/>
        <v>5.9596435710561439E-3</v>
      </c>
      <c r="N166" s="239">
        <f t="shared" si="33"/>
        <v>5.7910397850446885E-3</v>
      </c>
      <c r="O166" s="239">
        <f t="shared" si="33"/>
        <v>5.8841574666769376E-3</v>
      </c>
      <c r="P166" s="239">
        <f t="shared" si="33"/>
        <v>5.9345045155796824E-3</v>
      </c>
      <c r="Q166" s="239">
        <f t="shared" si="33"/>
        <v>5.9526521485513354E-3</v>
      </c>
    </row>
    <row r="167" spans="1:17" x14ac:dyDescent="0.25">
      <c r="A167" s="129" t="s">
        <v>79</v>
      </c>
      <c r="B167" s="238">
        <f t="shared" ref="B167:Q167" si="34">IF(B$102=0,0,B$102/B$97)</f>
        <v>1.121923998694224E-2</v>
      </c>
      <c r="C167" s="238">
        <f t="shared" si="34"/>
        <v>1.0909469712679464E-2</v>
      </c>
      <c r="D167" s="238">
        <f t="shared" si="34"/>
        <v>1.0999613937353103E-2</v>
      </c>
      <c r="E167" s="238">
        <f t="shared" si="34"/>
        <v>1.0891288155505996E-2</v>
      </c>
      <c r="F167" s="238">
        <f t="shared" si="34"/>
        <v>1.0862517284374646E-2</v>
      </c>
      <c r="G167" s="238">
        <f t="shared" si="34"/>
        <v>1.1051732742227581E-2</v>
      </c>
      <c r="H167" s="238">
        <f t="shared" si="34"/>
        <v>1.10351753634883E-2</v>
      </c>
      <c r="I167" s="238">
        <f t="shared" si="34"/>
        <v>1.0913658485413922E-2</v>
      </c>
      <c r="J167" s="238">
        <f t="shared" si="34"/>
        <v>1.0884164487816345E-2</v>
      </c>
      <c r="K167" s="238">
        <f t="shared" si="34"/>
        <v>1.1024623246042713E-2</v>
      </c>
      <c r="L167" s="238">
        <f t="shared" si="34"/>
        <v>1.1220623074076676E-2</v>
      </c>
      <c r="M167" s="238">
        <f t="shared" si="34"/>
        <v>1.0619924371332422E-2</v>
      </c>
      <c r="N167" s="238">
        <f t="shared" si="34"/>
        <v>1.0319476964568352E-2</v>
      </c>
      <c r="O167" s="238">
        <f t="shared" si="34"/>
        <v>1.0485410165904593E-2</v>
      </c>
      <c r="P167" s="238">
        <f t="shared" si="34"/>
        <v>1.0575127251379919E-2</v>
      </c>
      <c r="Q167" s="238">
        <f t="shared" si="34"/>
        <v>1.0607465844683327E-2</v>
      </c>
    </row>
    <row r="168" spans="1:17" x14ac:dyDescent="0.25">
      <c r="A168" s="127" t="s">
        <v>206</v>
      </c>
      <c r="B168" s="237">
        <f t="shared" ref="B168:Q168" si="35">IF(B$107=0,0,B$107/B$97)</f>
        <v>0.68791320579350523</v>
      </c>
      <c r="C168" s="237">
        <f t="shared" si="35"/>
        <v>0.67577876142672688</v>
      </c>
      <c r="D168" s="237">
        <f t="shared" si="35"/>
        <v>0.66956259262365936</v>
      </c>
      <c r="E168" s="237">
        <f t="shared" si="35"/>
        <v>0.69103645144424952</v>
      </c>
      <c r="F168" s="237">
        <f t="shared" si="35"/>
        <v>0.6821238693720415</v>
      </c>
      <c r="G168" s="237">
        <f t="shared" si="35"/>
        <v>0.67480940176907833</v>
      </c>
      <c r="H168" s="237">
        <f t="shared" si="35"/>
        <v>0.68827206292079557</v>
      </c>
      <c r="I168" s="237">
        <f t="shared" si="35"/>
        <v>0.67343106197108349</v>
      </c>
      <c r="J168" s="237">
        <f t="shared" si="35"/>
        <v>0.68882969612393463</v>
      </c>
      <c r="K168" s="237">
        <f t="shared" si="35"/>
        <v>0.67508245341076645</v>
      </c>
      <c r="L168" s="237">
        <f t="shared" si="35"/>
        <v>0.79305715417530742</v>
      </c>
      <c r="M168" s="237">
        <f t="shared" si="35"/>
        <v>0.60697392908160452</v>
      </c>
      <c r="N168" s="237">
        <f t="shared" si="35"/>
        <v>0.51390194113442911</v>
      </c>
      <c r="O168" s="237">
        <f t="shared" si="35"/>
        <v>0.56530439150382239</v>
      </c>
      <c r="P168" s="237">
        <f t="shared" si="35"/>
        <v>0.59309676817283585</v>
      </c>
      <c r="Q168" s="237">
        <f t="shared" si="35"/>
        <v>0.60311455197926001</v>
      </c>
    </row>
    <row r="169" spans="1:17" x14ac:dyDescent="0.25">
      <c r="A169" s="142" t="s">
        <v>218</v>
      </c>
      <c r="B169" s="235">
        <f t="shared" ref="B169:Q169" si="36">IF(B$108=0,0,B$108/B$97)</f>
        <v>0.64253079822773362</v>
      </c>
      <c r="C169" s="235">
        <f t="shared" si="36"/>
        <v>0.62655706114479037</v>
      </c>
      <c r="D169" s="235">
        <f t="shared" si="36"/>
        <v>0.61892941760598086</v>
      </c>
      <c r="E169" s="235">
        <f t="shared" si="36"/>
        <v>0.64607737731667736</v>
      </c>
      <c r="F169" s="235">
        <f t="shared" si="36"/>
        <v>0.63452002189965373</v>
      </c>
      <c r="G169" s="235">
        <f t="shared" si="36"/>
        <v>0.62587146627921675</v>
      </c>
      <c r="H169" s="235">
        <f t="shared" si="36"/>
        <v>0.64309324293537939</v>
      </c>
      <c r="I169" s="235">
        <f t="shared" si="36"/>
        <v>0.62355893935557927</v>
      </c>
      <c r="J169" s="235">
        <f t="shared" si="36"/>
        <v>0.6432157761164129</v>
      </c>
      <c r="K169" s="235">
        <f t="shared" si="36"/>
        <v>0.6261155353359118</v>
      </c>
      <c r="L169" s="235">
        <f t="shared" si="36"/>
        <v>0.77837231853624778</v>
      </c>
      <c r="M169" s="235">
        <f t="shared" si="36"/>
        <v>0.53706963519151574</v>
      </c>
      <c r="N169" s="235">
        <f t="shared" si="36"/>
        <v>0.41637890433937724</v>
      </c>
      <c r="O169" s="235">
        <f t="shared" si="36"/>
        <v>0.48303482777569545</v>
      </c>
      <c r="P169" s="235">
        <f t="shared" si="36"/>
        <v>0.51907448187876382</v>
      </c>
      <c r="Q169" s="235">
        <f t="shared" si="36"/>
        <v>0.53206500325671335</v>
      </c>
    </row>
    <row r="170" spans="1:17" x14ac:dyDescent="0.25">
      <c r="A170" s="142" t="s">
        <v>217</v>
      </c>
      <c r="B170" s="235">
        <f t="shared" ref="B170:Q170" si="37">IF(B$114=0,0,B$114/B$97)</f>
        <v>4.5382407565771651E-2</v>
      </c>
      <c r="C170" s="235">
        <f t="shared" si="37"/>
        <v>4.9221700281936565E-2</v>
      </c>
      <c r="D170" s="235">
        <f t="shared" si="37"/>
        <v>5.063317501767841E-2</v>
      </c>
      <c r="E170" s="235">
        <f t="shared" si="37"/>
        <v>4.495907412757208E-2</v>
      </c>
      <c r="F170" s="235">
        <f t="shared" si="37"/>
        <v>4.7603847472387745E-2</v>
      </c>
      <c r="G170" s="235">
        <f t="shared" si="37"/>
        <v>4.8937935489861521E-2</v>
      </c>
      <c r="H170" s="235">
        <f t="shared" si="37"/>
        <v>4.5178819985416153E-2</v>
      </c>
      <c r="I170" s="235">
        <f t="shared" si="37"/>
        <v>4.9872122615504305E-2</v>
      </c>
      <c r="J170" s="235">
        <f t="shared" si="37"/>
        <v>4.5613920007521798E-2</v>
      </c>
      <c r="K170" s="235">
        <f t="shared" si="37"/>
        <v>4.8966918074854641E-2</v>
      </c>
      <c r="L170" s="235">
        <f t="shared" si="37"/>
        <v>1.4684835639059569E-2</v>
      </c>
      <c r="M170" s="235">
        <f t="shared" si="37"/>
        <v>6.9904293890088787E-2</v>
      </c>
      <c r="N170" s="235">
        <f t="shared" si="37"/>
        <v>9.7523036795051865E-2</v>
      </c>
      <c r="O170" s="235">
        <f t="shared" si="37"/>
        <v>8.2269563728127021E-2</v>
      </c>
      <c r="P170" s="235">
        <f t="shared" si="37"/>
        <v>7.4022286294071996E-2</v>
      </c>
      <c r="Q170" s="235">
        <f t="shared" si="37"/>
        <v>7.1049548722546624E-2</v>
      </c>
    </row>
    <row r="171" spans="1:17" x14ac:dyDescent="0.25">
      <c r="A171" s="127" t="s">
        <v>205</v>
      </c>
      <c r="B171" s="237">
        <f t="shared" ref="B171:Q171" si="38">IF(B$115=0,0,B$115/B$97)</f>
        <v>8.1073868826509216E-2</v>
      </c>
      <c r="C171" s="237">
        <f t="shared" si="38"/>
        <v>8.7932612792567311E-2</v>
      </c>
      <c r="D171" s="237">
        <f t="shared" si="38"/>
        <v>9.0454156353508203E-2</v>
      </c>
      <c r="E171" s="237">
        <f t="shared" si="38"/>
        <v>8.0317600451176169E-2</v>
      </c>
      <c r="F171" s="237">
        <f t="shared" si="38"/>
        <v>8.5042382998745461E-2</v>
      </c>
      <c r="G171" s="237">
        <f t="shared" si="38"/>
        <v>8.7425678260790188E-2</v>
      </c>
      <c r="H171" s="237">
        <f t="shared" si="38"/>
        <v>8.0710167699359278E-2</v>
      </c>
      <c r="I171" s="237">
        <f t="shared" si="38"/>
        <v>8.909456646100325E-2</v>
      </c>
      <c r="J171" s="237">
        <f t="shared" si="38"/>
        <v>8.1487456609549452E-2</v>
      </c>
      <c r="K171" s="237">
        <f t="shared" si="38"/>
        <v>8.7477454497883356E-2</v>
      </c>
      <c r="L171" s="237">
        <f t="shared" si="38"/>
        <v>2.6233875684416211E-2</v>
      </c>
      <c r="M171" s="237">
        <f t="shared" si="38"/>
        <v>0.12488124489740129</v>
      </c>
      <c r="N171" s="237">
        <f t="shared" si="38"/>
        <v>0.17422103226291075</v>
      </c>
      <c r="O171" s="237">
        <f t="shared" si="38"/>
        <v>0.14697130839613928</v>
      </c>
      <c r="P171" s="237">
        <f t="shared" si="38"/>
        <v>0.13223787478763441</v>
      </c>
      <c r="Q171" s="237">
        <f t="shared" si="38"/>
        <v>0.12692719717362305</v>
      </c>
    </row>
    <row r="172" spans="1:17" x14ac:dyDescent="0.25">
      <c r="A172" s="127" t="s">
        <v>204</v>
      </c>
      <c r="B172" s="237">
        <f t="shared" ref="B172:Q172" si="39">IF(B$116=0,0,B$116/B$97)</f>
        <v>0.10712520366728623</v>
      </c>
      <c r="C172" s="237">
        <f t="shared" si="39"/>
        <v>0.1067115549330863</v>
      </c>
      <c r="D172" s="237">
        <f t="shared" si="39"/>
        <v>0.10768934432598933</v>
      </c>
      <c r="E172" s="237">
        <f t="shared" si="39"/>
        <v>0.10613411317561575</v>
      </c>
      <c r="F172" s="237">
        <f t="shared" si="39"/>
        <v>0.10611789508816387</v>
      </c>
      <c r="G172" s="237">
        <f t="shared" si="39"/>
        <v>0.10801463269514083</v>
      </c>
      <c r="H172" s="237">
        <f t="shared" si="39"/>
        <v>0.10750050504487149</v>
      </c>
      <c r="I172" s="237">
        <f t="shared" si="39"/>
        <v>0.10681289115693843</v>
      </c>
      <c r="J172" s="237">
        <f t="shared" si="39"/>
        <v>0.10613009757716385</v>
      </c>
      <c r="K172" s="237">
        <f t="shared" si="39"/>
        <v>0.10776392121003188</v>
      </c>
      <c r="L172" s="237">
        <f t="shared" si="39"/>
        <v>0.1063197586670557</v>
      </c>
      <c r="M172" s="237">
        <f t="shared" si="39"/>
        <v>0.10598114590664059</v>
      </c>
      <c r="N172" s="237">
        <f t="shared" si="39"/>
        <v>0.10581178425278784</v>
      </c>
      <c r="O172" s="237">
        <f t="shared" si="39"/>
        <v>0.10590532049498762</v>
      </c>
      <c r="P172" s="237">
        <f t="shared" si="39"/>
        <v>0.10595589385203072</v>
      </c>
      <c r="Q172" s="237">
        <f t="shared" si="39"/>
        <v>0.10597412305794772</v>
      </c>
    </row>
    <row r="173" spans="1:17" x14ac:dyDescent="0.25">
      <c r="A173" s="142" t="s">
        <v>216</v>
      </c>
      <c r="B173" s="235">
        <f t="shared" ref="B173:Q173" si="40">IF(B$117=0,0,B$117/B$97)</f>
        <v>8.2357000510688283E-2</v>
      </c>
      <c r="C173" s="235">
        <f t="shared" si="40"/>
        <v>7.9847993969968209E-2</v>
      </c>
      <c r="D173" s="235">
        <f t="shared" si="40"/>
        <v>8.0055447568001981E-2</v>
      </c>
      <c r="E173" s="235">
        <f t="shared" si="40"/>
        <v>8.1596951278455454E-2</v>
      </c>
      <c r="F173" s="235">
        <f t="shared" si="40"/>
        <v>8.0137304183571276E-2</v>
      </c>
      <c r="G173" s="235">
        <f t="shared" si="40"/>
        <v>8.1305941083293254E-2</v>
      </c>
      <c r="H173" s="235">
        <f t="shared" si="40"/>
        <v>8.2843413193752394E-2</v>
      </c>
      <c r="I173" s="235">
        <f t="shared" si="40"/>
        <v>7.9594351395658375E-2</v>
      </c>
      <c r="J173" s="235">
        <f t="shared" si="40"/>
        <v>8.1235542657887017E-2</v>
      </c>
      <c r="K173" s="235">
        <f t="shared" si="40"/>
        <v>8.1039411870751643E-2</v>
      </c>
      <c r="L173" s="235">
        <f t="shared" si="40"/>
        <v>9.8305265564142416E-2</v>
      </c>
      <c r="M173" s="235">
        <f t="shared" si="40"/>
        <v>6.7829715749944647E-2</v>
      </c>
      <c r="N173" s="235">
        <f t="shared" si="40"/>
        <v>5.2586966149263129E-2</v>
      </c>
      <c r="O173" s="235">
        <f t="shared" si="40"/>
        <v>6.1005338821036446E-2</v>
      </c>
      <c r="P173" s="235">
        <f t="shared" si="40"/>
        <v>6.555700090237114E-2</v>
      </c>
      <c r="Q173" s="235">
        <f t="shared" si="40"/>
        <v>6.7197651043010093E-2</v>
      </c>
    </row>
    <row r="174" spans="1:17" x14ac:dyDescent="0.25">
      <c r="A174" s="142" t="s">
        <v>215</v>
      </c>
      <c r="B174" s="259">
        <f t="shared" ref="B174:Q174" si="41">IF(B$123=0,0,B$123/B$97)</f>
        <v>2.4768203156597935E-2</v>
      </c>
      <c r="C174" s="259">
        <f t="shared" si="41"/>
        <v>2.686356096311809E-2</v>
      </c>
      <c r="D174" s="259">
        <f t="shared" si="41"/>
        <v>2.7633896757987345E-2</v>
      </c>
      <c r="E174" s="259">
        <f t="shared" si="41"/>
        <v>2.4537161897160292E-2</v>
      </c>
      <c r="F174" s="259">
        <f t="shared" si="41"/>
        <v>2.5980590904592586E-2</v>
      </c>
      <c r="G174" s="259">
        <f t="shared" si="41"/>
        <v>2.670869161184759E-2</v>
      </c>
      <c r="H174" s="259">
        <f t="shared" si="41"/>
        <v>2.4657091851119101E-2</v>
      </c>
      <c r="I174" s="259">
        <f t="shared" si="41"/>
        <v>2.721853976128006E-2</v>
      </c>
      <c r="J174" s="259">
        <f t="shared" si="41"/>
        <v>2.4894554919276835E-2</v>
      </c>
      <c r="K174" s="259">
        <f t="shared" si="41"/>
        <v>2.672450933928024E-2</v>
      </c>
      <c r="L174" s="259">
        <f t="shared" si="41"/>
        <v>8.0144931029132935E-3</v>
      </c>
      <c r="M174" s="259">
        <f t="shared" si="41"/>
        <v>3.8151430156695941E-2</v>
      </c>
      <c r="N174" s="259">
        <f t="shared" si="41"/>
        <v>5.3224818103524724E-2</v>
      </c>
      <c r="O174" s="259">
        <f t="shared" si="41"/>
        <v>4.4899981673951171E-2</v>
      </c>
      <c r="P174" s="259">
        <f t="shared" si="41"/>
        <v>4.0398892949659579E-2</v>
      </c>
      <c r="Q174" s="259">
        <f t="shared" si="41"/>
        <v>3.8776472014937627E-2</v>
      </c>
    </row>
    <row r="175" spans="1:17" x14ac:dyDescent="0.25">
      <c r="A175" s="72" t="s">
        <v>203</v>
      </c>
      <c r="B175" s="234">
        <f t="shared" ref="B175:Q175" si="42">IF(B$124=0,0,B$124/B$97)</f>
        <v>7.4352360043456744E-2</v>
      </c>
      <c r="C175" s="234">
        <f t="shared" si="42"/>
        <v>8.0642473099508297E-2</v>
      </c>
      <c r="D175" s="234">
        <f t="shared" si="42"/>
        <v>8.2954965613089127E-2</v>
      </c>
      <c r="E175" s="234">
        <f t="shared" si="42"/>
        <v>7.3658790841121397E-2</v>
      </c>
      <c r="F175" s="234">
        <f t="shared" si="42"/>
        <v>7.7991860647567399E-2</v>
      </c>
      <c r="G175" s="234">
        <f t="shared" si="42"/>
        <v>8.0177566473357151E-2</v>
      </c>
      <c r="H175" s="234">
        <f t="shared" si="42"/>
        <v>7.4018811915737184E-2</v>
      </c>
      <c r="I175" s="234">
        <f t="shared" si="42"/>
        <v>8.1708093856971351E-2</v>
      </c>
      <c r="J175" s="234">
        <f t="shared" si="42"/>
        <v>7.4731658924826125E-2</v>
      </c>
      <c r="K175" s="234">
        <f t="shared" si="42"/>
        <v>8.0225050150622923E-2</v>
      </c>
      <c r="L175" s="234">
        <f t="shared" si="42"/>
        <v>2.4058930435366312E-2</v>
      </c>
      <c r="M175" s="234">
        <f t="shared" si="42"/>
        <v>0.11452784254265946</v>
      </c>
      <c r="N175" s="234">
        <f t="shared" si="42"/>
        <v>0.15977706634025915</v>
      </c>
      <c r="O175" s="234">
        <f t="shared" si="42"/>
        <v>0.13478650761457897</v>
      </c>
      <c r="P175" s="234">
        <f t="shared" si="42"/>
        <v>0.12127456380096727</v>
      </c>
      <c r="Q175" s="234">
        <f t="shared" si="42"/>
        <v>0.11640417313444232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128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53">
        <f>IF(B$5=0,0,B$5/NMM_fec!B$5)</f>
        <v>0.57797330636221245</v>
      </c>
      <c r="C180" s="253">
        <f>IF(C$5=0,0,C$5/NMM_fec!C$5)</f>
        <v>0.57549552279740257</v>
      </c>
      <c r="D180" s="253">
        <f>IF(D$5=0,0,D$5/NMM_fec!D$5)</f>
        <v>0.57726672411230828</v>
      </c>
      <c r="E180" s="253">
        <f>IF(E$5=0,0,E$5/NMM_fec!E$5)</f>
        <v>0.5767837564430166</v>
      </c>
      <c r="F180" s="253">
        <f>IF(F$5=0,0,F$5/NMM_fec!F$5)</f>
        <v>0.57394075260404875</v>
      </c>
      <c r="G180" s="253">
        <f>IF(G$5=0,0,G$5/NMM_fec!G$5)</f>
        <v>0.58553937351412655</v>
      </c>
      <c r="H180" s="253">
        <f>IF(H$5=0,0,H$5/NMM_fec!H$5)</f>
        <v>0.59191252100686009</v>
      </c>
      <c r="I180" s="253">
        <f>IF(I$5=0,0,I$5/NMM_fec!I$5)</f>
        <v>0.59507265581064983</v>
      </c>
      <c r="J180" s="253">
        <f>IF(J$5=0,0,J$5/NMM_fec!J$5)</f>
        <v>0.58785749325281</v>
      </c>
      <c r="K180" s="253">
        <f>IF(K$5=0,0,K$5/NMM_fec!K$5)</f>
        <v>0.58988049492034123</v>
      </c>
      <c r="L180" s="253">
        <f>IF(L$5=0,0,L$5/NMM_fec!L$5)</f>
        <v>0.58835830126324906</v>
      </c>
      <c r="M180" s="253">
        <f>IF(M$5=0,0,M$5/NMM_fec!M$5)</f>
        <v>0.58768742905245863</v>
      </c>
      <c r="N180" s="253">
        <f>IF(N$5=0,0,N$5/NMM_fec!N$5)</f>
        <v>0.5885608191712548</v>
      </c>
      <c r="O180" s="253">
        <f>IF(O$5=0,0,O$5/NMM_fec!O$5)</f>
        <v>0.587145770172257</v>
      </c>
      <c r="P180" s="253">
        <f>IF(P$5=0,0,P$5/NMM_fec!P$5)</f>
        <v>0.58814823646603731</v>
      </c>
      <c r="Q180" s="253">
        <f>IF(Q$5=0,0,Q$5/NMM_fec!Q$5)</f>
        <v>0.58275071722223015</v>
      </c>
    </row>
    <row r="181" spans="1:17" x14ac:dyDescent="0.25">
      <c r="A181" s="132" t="s">
        <v>83</v>
      </c>
      <c r="B181" s="252">
        <f>IF(B$6=0,0,B$6/NMM_fec!B$6)</f>
        <v>0.45450411185548345</v>
      </c>
      <c r="C181" s="252">
        <f>IF(C$6=0,0,C$6/NMM_fec!C$6)</f>
        <v>0.45450411185548339</v>
      </c>
      <c r="D181" s="252">
        <f>IF(D$6=0,0,D$6/NMM_fec!D$6)</f>
        <v>0.45450411185548339</v>
      </c>
      <c r="E181" s="252">
        <f>IF(E$6=0,0,E$6/NMM_fec!E$6)</f>
        <v>0.45450411185548345</v>
      </c>
      <c r="F181" s="252">
        <f>IF(F$6=0,0,F$6/NMM_fec!F$6)</f>
        <v>0.45450411185548345</v>
      </c>
      <c r="G181" s="252">
        <f>IF(G$6=0,0,G$6/NMM_fec!G$6)</f>
        <v>0.46253180381745373</v>
      </c>
      <c r="H181" s="252">
        <f>IF(H$6=0,0,H$6/NMM_fec!H$6)</f>
        <v>0.4693035147698566</v>
      </c>
      <c r="I181" s="252">
        <f>IF(I$6=0,0,I$6/NMM_fec!I$6)</f>
        <v>0.4693035147698566</v>
      </c>
      <c r="J181" s="252">
        <f>IF(J$6=0,0,J$6/NMM_fec!J$6)</f>
        <v>0.46930351476985666</v>
      </c>
      <c r="K181" s="252">
        <f>IF(K$6=0,0,K$6/NMM_fec!K$6)</f>
        <v>0.46930351476985654</v>
      </c>
      <c r="L181" s="252">
        <f>IF(L$6=0,0,L$6/NMM_fec!L$6)</f>
        <v>0.4693035147698566</v>
      </c>
      <c r="M181" s="252">
        <f>IF(M$6=0,0,M$6/NMM_fec!M$6)</f>
        <v>0.46930351476985654</v>
      </c>
      <c r="N181" s="252">
        <f>IF(N$6=0,0,N$6/NMM_fec!N$6)</f>
        <v>0.4693035147698566</v>
      </c>
      <c r="O181" s="252">
        <f>IF(O$6=0,0,O$6/NMM_fec!O$6)</f>
        <v>0.4693035147698566</v>
      </c>
      <c r="P181" s="252">
        <f>IF(P$6=0,0,P$6/NMM_fec!P$6)</f>
        <v>0.4693035147698566</v>
      </c>
      <c r="Q181" s="252">
        <f>IF(Q$6=0,0,Q$6/NMM_fec!Q$6)</f>
        <v>0.46930351476985666</v>
      </c>
    </row>
    <row r="182" spans="1:17" x14ac:dyDescent="0.25">
      <c r="A182" s="76" t="s">
        <v>82</v>
      </c>
      <c r="B182" s="251">
        <f>IF(B$7=0,0,B$7/NMM_fec!B$7)</f>
        <v>0.11818442214858975</v>
      </c>
      <c r="C182" s="251">
        <f>IF(C$7=0,0,C$7/NMM_fec!C$7)</f>
        <v>0.11818442214858978</v>
      </c>
      <c r="D182" s="251">
        <f>IF(D$7=0,0,D$7/NMM_fec!D$7)</f>
        <v>0.11818442214858976</v>
      </c>
      <c r="E182" s="251">
        <f>IF(E$7=0,0,E$7/NMM_fec!E$7)</f>
        <v>0.11818442214858975</v>
      </c>
      <c r="F182" s="251">
        <f>IF(F$7=0,0,F$7/NMM_fec!F$7)</f>
        <v>0.11818442214858975</v>
      </c>
      <c r="G182" s="251">
        <f>IF(G$7=0,0,G$7/NMM_fec!G$7)</f>
        <v>0.12027185790761764</v>
      </c>
      <c r="H182" s="251">
        <f>IF(H$7=0,0,H$7/NMM_fec!H$7)</f>
        <v>0.1220327017041672</v>
      </c>
      <c r="I182" s="251">
        <f>IF(I$7=0,0,I$7/NMM_fec!I$7)</f>
        <v>0.1220327017041672</v>
      </c>
      <c r="J182" s="251">
        <f>IF(J$7=0,0,J$7/NMM_fec!J$7)</f>
        <v>0.1220327017041672</v>
      </c>
      <c r="K182" s="251">
        <f>IF(K$7=0,0,K$7/NMM_fec!K$7)</f>
        <v>0.1220327017041672</v>
      </c>
      <c r="L182" s="251">
        <f>IF(L$7=0,0,L$7/NMM_fec!L$7)</f>
        <v>0.1220327017041672</v>
      </c>
      <c r="M182" s="251">
        <f>IF(M$7=0,0,M$7/NMM_fec!M$7)</f>
        <v>0.1220327017041672</v>
      </c>
      <c r="N182" s="251">
        <f>IF(N$7=0,0,N$7/NMM_fec!N$7)</f>
        <v>0.12203270170416722</v>
      </c>
      <c r="O182" s="251">
        <f>IF(O$7=0,0,O$7/NMM_fec!O$7)</f>
        <v>0.1220327017041672</v>
      </c>
      <c r="P182" s="251">
        <f>IF(P$7=0,0,P$7/NMM_fec!P$7)</f>
        <v>0.1220327017041672</v>
      </c>
      <c r="Q182" s="251">
        <f>IF(Q$7=0,0,Q$7/NMM_fec!Q$7)</f>
        <v>0.1220327017041672</v>
      </c>
    </row>
    <row r="183" spans="1:17" x14ac:dyDescent="0.25">
      <c r="A183" s="76" t="s">
        <v>81</v>
      </c>
      <c r="B183" s="251">
        <f>IF(B$8=0,0,B$8/NMM_fec!B$8)</f>
        <v>0.64822555963107209</v>
      </c>
      <c r="C183" s="251">
        <f>IF(C$8=0,0,C$8/NMM_fec!C$8)</f>
        <v>0.64822555963107231</v>
      </c>
      <c r="D183" s="251">
        <f>IF(D$8=0,0,D$8/NMM_fec!D$8)</f>
        <v>0.6482255596310722</v>
      </c>
      <c r="E183" s="251">
        <f>IF(E$8=0,0,E$8/NMM_fec!E$8)</f>
        <v>0.6482255596310722</v>
      </c>
      <c r="F183" s="251">
        <f>IF(F$8=0,0,F$8/NMM_fec!F$8)</f>
        <v>0.6482255596310722</v>
      </c>
      <c r="G183" s="251">
        <f>IF(G$8=0,0,G$8/NMM_fec!G$8)</f>
        <v>0.65967486224210936</v>
      </c>
      <c r="H183" s="251">
        <f>IF(H$8=0,0,H$8/NMM_fec!H$8)</f>
        <v>0.66933285214204863</v>
      </c>
      <c r="I183" s="251">
        <f>IF(I$8=0,0,I$8/NMM_fec!I$8)</f>
        <v>0.66933285214204863</v>
      </c>
      <c r="J183" s="251">
        <f>IF(J$8=0,0,J$8/NMM_fec!J$8)</f>
        <v>0.66933285214204874</v>
      </c>
      <c r="K183" s="251">
        <f>IF(K$8=0,0,K$8/NMM_fec!K$8)</f>
        <v>0.66933285214204863</v>
      </c>
      <c r="L183" s="251">
        <f>IF(L$8=0,0,L$8/NMM_fec!L$8)</f>
        <v>0.66933285214204863</v>
      </c>
      <c r="M183" s="251">
        <f>IF(M$8=0,0,M$8/NMM_fec!M$8)</f>
        <v>0.66933285214204863</v>
      </c>
      <c r="N183" s="251">
        <f>IF(N$8=0,0,N$8/NMM_fec!N$8)</f>
        <v>0.66933285214204863</v>
      </c>
      <c r="O183" s="251">
        <f>IF(O$8=0,0,O$8/NMM_fec!O$8)</f>
        <v>0.66933285214204863</v>
      </c>
      <c r="P183" s="251">
        <f>IF(P$8=0,0,P$8/NMM_fec!P$8)</f>
        <v>0.66933285214204863</v>
      </c>
      <c r="Q183" s="251">
        <f>IF(Q$8=0,0,Q$8/NMM_fec!Q$8)</f>
        <v>0.66933285214204863</v>
      </c>
    </row>
    <row r="184" spans="1:17" x14ac:dyDescent="0.25">
      <c r="A184" s="76" t="s">
        <v>80</v>
      </c>
      <c r="B184" s="251">
        <f>IF(B$9=0,0,B$9/NMM_fec!B$9)</f>
        <v>0.4509530789341224</v>
      </c>
      <c r="C184" s="251">
        <f>IF(C$9=0,0,C$9/NMM_fec!C$9)</f>
        <v>0.45095307893412234</v>
      </c>
      <c r="D184" s="251">
        <f>IF(D$9=0,0,D$9/NMM_fec!D$9)</f>
        <v>0.45095307893412229</v>
      </c>
      <c r="E184" s="251">
        <f>IF(E$9=0,0,E$9/NMM_fec!E$9)</f>
        <v>0.4509530789341224</v>
      </c>
      <c r="F184" s="251">
        <f>IF(F$9=0,0,F$9/NMM_fec!F$9)</f>
        <v>0.45095307893412229</v>
      </c>
      <c r="G184" s="251">
        <f>IF(G$9=0,0,G$9/NMM_fec!G$9)</f>
        <v>0.45891805067487595</v>
      </c>
      <c r="H184" s="251">
        <f>IF(H$9=0,0,H$9/NMM_fec!H$9)</f>
        <v>0.46563685436439889</v>
      </c>
      <c r="I184" s="251">
        <f>IF(I$9=0,0,I$9/NMM_fec!I$9)</f>
        <v>0.46563685436439889</v>
      </c>
      <c r="J184" s="251">
        <f>IF(J$9=0,0,J$9/NMM_fec!J$9)</f>
        <v>0.46563685436439889</v>
      </c>
      <c r="K184" s="251">
        <f>IF(K$9=0,0,K$9/NMM_fec!K$9)</f>
        <v>0.46563685436439889</v>
      </c>
      <c r="L184" s="251">
        <f>IF(L$9=0,0,L$9/NMM_fec!L$9)</f>
        <v>0.46563685436439889</v>
      </c>
      <c r="M184" s="251">
        <f>IF(M$9=0,0,M$9/NMM_fec!M$9)</f>
        <v>0.46563685436439894</v>
      </c>
      <c r="N184" s="251">
        <f>IF(N$9=0,0,N$9/NMM_fec!N$9)</f>
        <v>0.46563685436439889</v>
      </c>
      <c r="O184" s="251">
        <f>IF(O$9=0,0,O$9/NMM_fec!O$9)</f>
        <v>0.46563685436439894</v>
      </c>
      <c r="P184" s="251">
        <f>IF(P$9=0,0,P$9/NMM_fec!P$9)</f>
        <v>0.46563685436439883</v>
      </c>
      <c r="Q184" s="251">
        <f>IF(Q$9=0,0,Q$9/NMM_fec!Q$9)</f>
        <v>0.46563685436439889</v>
      </c>
    </row>
    <row r="185" spans="1:17" x14ac:dyDescent="0.25">
      <c r="A185" s="129" t="s">
        <v>79</v>
      </c>
      <c r="B185" s="250">
        <f>IF(B$10=0,0,B$10/NMM_fec!B$10)</f>
        <v>0.72739826843456745</v>
      </c>
      <c r="C185" s="250">
        <f>IF(C$10=0,0,C$10/NMM_fec!C$10)</f>
        <v>0.71272718584913308</v>
      </c>
      <c r="D185" s="250">
        <f>IF(D$10=0,0,D$10/NMM_fec!D$10)</f>
        <v>0.71272718584913308</v>
      </c>
      <c r="E185" s="250">
        <f>IF(E$10=0,0,E$10/NMM_fec!E$10)</f>
        <v>0.71272718584913308</v>
      </c>
      <c r="F185" s="250">
        <f>IF(F$10=0,0,F$10/NMM_fec!F$10)</f>
        <v>0.71272718584913286</v>
      </c>
      <c r="G185" s="250">
        <f>IF(G$10=0,0,G$10/NMM_fec!G$10)</f>
        <v>0.72531575029041162</v>
      </c>
      <c r="H185" s="250">
        <f>IF(H$10=0,0,H$10/NMM_fec!H$10)</f>
        <v>0.73593475760980942</v>
      </c>
      <c r="I185" s="250">
        <f>IF(I$10=0,0,I$10/NMM_fec!I$10)</f>
        <v>0.73593475760980953</v>
      </c>
      <c r="J185" s="250">
        <f>IF(J$10=0,0,J$10/NMM_fec!J$10)</f>
        <v>0.73593475760980953</v>
      </c>
      <c r="K185" s="250">
        <f>IF(K$10=0,0,K$10/NMM_fec!K$10)</f>
        <v>0.73593475760980942</v>
      </c>
      <c r="L185" s="250">
        <f>IF(L$10=0,0,L$10/NMM_fec!L$10)</f>
        <v>0.73593475760980942</v>
      </c>
      <c r="M185" s="250">
        <f>IF(M$10=0,0,M$10/NMM_fec!M$10)</f>
        <v>0.73593475760980953</v>
      </c>
      <c r="N185" s="250">
        <f>IF(N$10=0,0,N$10/NMM_fec!N$10)</f>
        <v>0.73593475760980942</v>
      </c>
      <c r="O185" s="250">
        <f>IF(O$10=0,0,O$10/NMM_fec!O$10)</f>
        <v>0.73593475760980953</v>
      </c>
      <c r="P185" s="250">
        <f>IF(P$10=0,0,P$10/NMM_fec!P$10)</f>
        <v>0.73593475760980942</v>
      </c>
      <c r="Q185" s="250">
        <f>IF(Q$10=0,0,Q$10/NMM_fec!Q$10)</f>
        <v>0.73593475760980931</v>
      </c>
    </row>
    <row r="186" spans="1:17" x14ac:dyDescent="0.25">
      <c r="A186" s="127" t="s">
        <v>214</v>
      </c>
      <c r="B186" s="248">
        <f>IF(B$15=0,0,B$15/NMM_fec!B$15)</f>
        <v>0.63452038955155865</v>
      </c>
      <c r="C186" s="248">
        <f>IF(C$15=0,0,C$15/NMM_fec!C$15)</f>
        <v>0.63452038955155876</v>
      </c>
      <c r="D186" s="248">
        <f>IF(D$15=0,0,D$15/NMM_fec!D$15)</f>
        <v>0.63452038955155876</v>
      </c>
      <c r="E186" s="248">
        <f>IF(E$15=0,0,E$15/NMM_fec!E$15)</f>
        <v>0.63452038955155876</v>
      </c>
      <c r="F186" s="248">
        <f>IF(F$15=0,0,F$15/NMM_fec!F$15)</f>
        <v>0.63452038955155865</v>
      </c>
      <c r="G186" s="248">
        <f>IF(G$15=0,0,G$15/NMM_fec!G$15)</f>
        <v>0.64572762420145979</v>
      </c>
      <c r="H186" s="248">
        <f>IF(H$15=0,0,H$15/NMM_fec!H$15)</f>
        <v>0.65518141913833694</v>
      </c>
      <c r="I186" s="248">
        <f>IF(I$15=0,0,I$15/NMM_fec!I$15)</f>
        <v>0.65518141913833694</v>
      </c>
      <c r="J186" s="248">
        <f>IF(J$15=0,0,J$15/NMM_fec!J$15)</f>
        <v>0.65518141913833694</v>
      </c>
      <c r="K186" s="248">
        <f>IF(K$15=0,0,K$15/NMM_fec!K$15)</f>
        <v>0.65518141913833694</v>
      </c>
      <c r="L186" s="248">
        <f>IF(L$15=0,0,L$15/NMM_fec!L$15)</f>
        <v>0.65518141913833694</v>
      </c>
      <c r="M186" s="248">
        <f>IF(M$15=0,0,M$15/NMM_fec!M$15)</f>
        <v>0.65518141913833694</v>
      </c>
      <c r="N186" s="248">
        <f>IF(N$15=0,0,N$15/NMM_fec!N$15)</f>
        <v>0.65518141913833705</v>
      </c>
      <c r="O186" s="248">
        <f>IF(O$15=0,0,O$15/NMM_fec!O$15)</f>
        <v>0.65518141913833694</v>
      </c>
      <c r="P186" s="248">
        <f>IF(P$15=0,0,P$15/NMM_fec!P$15)</f>
        <v>0.65518141913833694</v>
      </c>
      <c r="Q186" s="248">
        <f>IF(Q$15=0,0,Q$15/NMM_fec!Q$15)</f>
        <v>0.65518141913833705</v>
      </c>
    </row>
    <row r="187" spans="1:17" x14ac:dyDescent="0.25">
      <c r="A187" s="127" t="s">
        <v>213</v>
      </c>
      <c r="B187" s="249">
        <f>IF(B$16=0,0,B$16/NMM_fec!B$16)</f>
        <v>0.42696487956241502</v>
      </c>
      <c r="C187" s="249">
        <f>IF(C$16=0,0,C$16/NMM_fec!C$16)</f>
        <v>0.4232598242699524</v>
      </c>
      <c r="D187" s="249">
        <f>IF(D$16=0,0,D$16/NMM_fec!D$16)</f>
        <v>0.43212344596867197</v>
      </c>
      <c r="E187" s="249">
        <f>IF(E$16=0,0,E$16/NMM_fec!E$16)</f>
        <v>0.43354768938137056</v>
      </c>
      <c r="F187" s="249">
        <f>IF(F$16=0,0,F$16/NMM_fec!F$16)</f>
        <v>0.41485620299955622</v>
      </c>
      <c r="G187" s="249">
        <f>IF(G$16=0,0,G$16/NMM_fec!G$16)</f>
        <v>0.42784599231614506</v>
      </c>
      <c r="H187" s="249">
        <f>IF(H$16=0,0,H$16/NMM_fec!H$16)</f>
        <v>0.42679421914176247</v>
      </c>
      <c r="I187" s="249">
        <f>IF(I$16=0,0,I$16/NMM_fec!I$16)</f>
        <v>0.42944872236243165</v>
      </c>
      <c r="J187" s="249">
        <f>IF(J$16=0,0,J$16/NMM_fec!J$16)</f>
        <v>0.41409717139734048</v>
      </c>
      <c r="K187" s="249">
        <f>IF(K$16=0,0,K$16/NMM_fec!K$16)</f>
        <v>0.42394012421963667</v>
      </c>
      <c r="L187" s="249">
        <f>IF(L$16=0,0,L$16/NMM_fec!L$16)</f>
        <v>0.41885955031409455</v>
      </c>
      <c r="M187" s="249">
        <f>IF(M$16=0,0,M$16/NMM_fec!M$16)</f>
        <v>0.41688499954682001</v>
      </c>
      <c r="N187" s="249">
        <f>IF(N$16=0,0,N$16/NMM_fec!N$16)</f>
        <v>0.42051927800397615</v>
      </c>
      <c r="O187" s="249">
        <f>IF(O$16=0,0,O$16/NMM_fec!O$16)</f>
        <v>0.41720303952094279</v>
      </c>
      <c r="P187" s="249">
        <f>IF(P$16=0,0,P$16/NMM_fec!P$16)</f>
        <v>0.42166111915874949</v>
      </c>
      <c r="Q187" s="249">
        <f>IF(Q$16=0,0,Q$16/NMM_fec!Q$16)</f>
        <v>0.40327725070573195</v>
      </c>
    </row>
    <row r="188" spans="1:17" x14ac:dyDescent="0.25">
      <c r="A188" s="127" t="s">
        <v>212</v>
      </c>
      <c r="B188" s="249">
        <f>IF(B$36=0,0,B$36/NMM_fec!B$36)</f>
        <v>0.65858661476625435</v>
      </c>
      <c r="C188" s="249">
        <f>IF(C$36=0,0,C$36/NMM_fec!C$36)</f>
        <v>0.6565627561988604</v>
      </c>
      <c r="D188" s="249">
        <f>IF(D$36=0,0,D$36/NMM_fec!D$36)</f>
        <v>0.65449342678736588</v>
      </c>
      <c r="E188" s="249">
        <f>IF(E$36=0,0,E$36/NMM_fec!E$36)</f>
        <v>0.65285059569542359</v>
      </c>
      <c r="F188" s="249">
        <f>IF(F$36=0,0,F$36/NMM_fec!F$36)</f>
        <v>0.65873724378254328</v>
      </c>
      <c r="G188" s="249">
        <f>IF(G$36=0,0,G$36/NMM_fec!G$36)</f>
        <v>0.66961337854712955</v>
      </c>
      <c r="H188" s="249">
        <f>IF(H$36=0,0,H$36/NMM_fec!H$36)</f>
        <v>0.67986568233227618</v>
      </c>
      <c r="I188" s="249">
        <f>IF(I$36=0,0,I$36/NMM_fec!I$36)</f>
        <v>0.68373510177661578</v>
      </c>
      <c r="J188" s="249">
        <f>IF(J$36=0,0,J$36/NMM_fec!J$36)</f>
        <v>0.68023893708839289</v>
      </c>
      <c r="K188" s="249">
        <f>IF(K$36=0,0,K$36/NMM_fec!K$36)</f>
        <v>0.67803674240742229</v>
      </c>
      <c r="L188" s="249">
        <f>IF(L$36=0,0,L$36/NMM_fec!L$36)</f>
        <v>0.67835745111510815</v>
      </c>
      <c r="M188" s="249">
        <f>IF(M$36=0,0,M$36/NMM_fec!M$36)</f>
        <v>0.67834676160229923</v>
      </c>
      <c r="N188" s="249">
        <f>IF(N$36=0,0,N$36/NMM_fec!N$36)</f>
        <v>0.67774950653559229</v>
      </c>
      <c r="O188" s="249">
        <f>IF(O$36=0,0,O$36/NMM_fec!O$36)</f>
        <v>0.67723935227089604</v>
      </c>
      <c r="P188" s="249">
        <f>IF(P$36=0,0,P$36/NMM_fec!P$36)</f>
        <v>0.67638909528155</v>
      </c>
      <c r="Q188" s="249">
        <f>IF(Q$36=0,0,Q$36/NMM_fec!Q$36)</f>
        <v>0.67773817203592723</v>
      </c>
    </row>
    <row r="189" spans="1:17" x14ac:dyDescent="0.25">
      <c r="A189" s="72" t="s">
        <v>211</v>
      </c>
      <c r="B189" s="247">
        <f>IF(B$44=0,0,B$44/NMM_fec!B$44)</f>
        <v>0.66977152230442305</v>
      </c>
      <c r="C189" s="247">
        <f>IF(C$44=0,0,C$44/NMM_fec!C$44)</f>
        <v>0.66977152230442294</v>
      </c>
      <c r="D189" s="247">
        <f>IF(D$44=0,0,D$44/NMM_fec!D$44)</f>
        <v>0.66977152230442305</v>
      </c>
      <c r="E189" s="247">
        <f>IF(E$44=0,0,E$44/NMM_fec!E$44)</f>
        <v>0.66977152230442305</v>
      </c>
      <c r="F189" s="247">
        <f>IF(F$44=0,0,F$44/NMM_fec!F$44)</f>
        <v>0.66977152230442305</v>
      </c>
      <c r="G189" s="247">
        <f>IF(G$44=0,0,G$44/NMM_fec!G$44)</f>
        <v>0.681601381101541</v>
      </c>
      <c r="H189" s="247">
        <f>IF(H$44=0,0,H$44/NMM_fec!H$44)</f>
        <v>0.69158038686824452</v>
      </c>
      <c r="I189" s="247">
        <f>IF(I$44=0,0,I$44/NMM_fec!I$44)</f>
        <v>0.69158038686824452</v>
      </c>
      <c r="J189" s="247">
        <f>IF(J$44=0,0,J$44/NMM_fec!J$44)</f>
        <v>0.69158038686824441</v>
      </c>
      <c r="K189" s="247">
        <f>IF(K$44=0,0,K$44/NMM_fec!K$44)</f>
        <v>0.69158038686824452</v>
      </c>
      <c r="L189" s="247">
        <f>IF(L$44=0,0,L$44/NMM_fec!L$44)</f>
        <v>0.69158038686824452</v>
      </c>
      <c r="M189" s="247">
        <f>IF(M$44=0,0,M$44/NMM_fec!M$44)</f>
        <v>0.69158038686824452</v>
      </c>
      <c r="N189" s="247">
        <f>IF(N$44=0,0,N$44/NMM_fec!N$44)</f>
        <v>0.69158038686824452</v>
      </c>
      <c r="O189" s="247">
        <f>IF(O$44=0,0,O$44/NMM_fec!O$44)</f>
        <v>0.69158038686824452</v>
      </c>
      <c r="P189" s="247">
        <f>IF(P$44=0,0,P$44/NMM_fec!P$44)</f>
        <v>0.69158038686824452</v>
      </c>
      <c r="Q189" s="247">
        <f>IF(Q$44=0,0,Q$44/NMM_fec!Q$44)</f>
        <v>0.69158038686824452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53">
        <f>IF(B$47=0,0,B$47/NMM_fec!B$47)</f>
        <v>0.42592212454041045</v>
      </c>
      <c r="C191" s="253">
        <f>IF(C$47=0,0,C$47/NMM_fec!C$47)</f>
        <v>0.42376298644525695</v>
      </c>
      <c r="D191" s="253">
        <f>IF(D$47=0,0,D$47/NMM_fec!D$47)</f>
        <v>0.42884338511345155</v>
      </c>
      <c r="E191" s="253">
        <f>IF(E$47=0,0,E$47/NMM_fec!E$47)</f>
        <v>0.42830612311696531</v>
      </c>
      <c r="F191" s="253">
        <f>IF(F$47=0,0,F$47/NMM_fec!F$47)</f>
        <v>0.42854105822258565</v>
      </c>
      <c r="G191" s="253">
        <f>IF(G$47=0,0,G$47/NMM_fec!G$47)</f>
        <v>0.41808623095433034</v>
      </c>
      <c r="H191" s="253">
        <f>IF(H$47=0,0,H$47/NMM_fec!H$47)</f>
        <v>0.4225398810358586</v>
      </c>
      <c r="I191" s="253">
        <f>IF(I$47=0,0,I$47/NMM_fec!I$47)</f>
        <v>0.41841780528373262</v>
      </c>
      <c r="J191" s="253">
        <f>IF(J$47=0,0,J$47/NMM_fec!J$47)</f>
        <v>0.45013272051682141</v>
      </c>
      <c r="K191" s="253">
        <f>IF(K$47=0,0,K$47/NMM_fec!K$47)</f>
        <v>0.44811177906802063</v>
      </c>
      <c r="L191" s="253">
        <f>IF(L$47=0,0,L$47/NMM_fec!L$47)</f>
        <v>0.45494174174938834</v>
      </c>
      <c r="M191" s="253">
        <f>IF(M$47=0,0,M$47/NMM_fec!M$47)</f>
        <v>0.49520644141475417</v>
      </c>
      <c r="N191" s="253">
        <f>IF(N$47=0,0,N$47/NMM_fec!N$47)</f>
        <v>0.51886168614066663</v>
      </c>
      <c r="O191" s="253">
        <f>IF(O$47=0,0,O$47/NMM_fec!O$47)</f>
        <v>0.5150211682202932</v>
      </c>
      <c r="P191" s="253">
        <f>IF(P$47=0,0,P$47/NMM_fec!P$47)</f>
        <v>0.52691145598327704</v>
      </c>
      <c r="Q191" s="253">
        <f>IF(Q$47=0,0,Q$47/NMM_fec!Q$47)</f>
        <v>0.52885116876408511</v>
      </c>
    </row>
    <row r="192" spans="1:17" x14ac:dyDescent="0.25">
      <c r="A192" s="132" t="s">
        <v>83</v>
      </c>
      <c r="B192" s="252">
        <f>IF(B$48=0,0,B$48/NMM_fec!B$48)</f>
        <v>0.38467184018996209</v>
      </c>
      <c r="C192" s="252">
        <f>IF(C$48=0,0,C$48/NMM_fec!C$48)</f>
        <v>0.38467184018996209</v>
      </c>
      <c r="D192" s="252">
        <f>IF(D$48=0,0,D$48/NMM_fec!D$48)</f>
        <v>0.38467184018996214</v>
      </c>
      <c r="E192" s="252">
        <f>IF(E$48=0,0,E$48/NMM_fec!E$48)</f>
        <v>0.39333377717808032</v>
      </c>
      <c r="F192" s="252">
        <f>IF(F$48=0,0,F$48/NMM_fec!F$48)</f>
        <v>0.39508852302508446</v>
      </c>
      <c r="G192" s="252">
        <f>IF(G$48=0,0,G$48/NMM_fec!G$48)</f>
        <v>0.39508852302508435</v>
      </c>
      <c r="H192" s="252">
        <f>IF(H$48=0,0,H$48/NMM_fec!H$48)</f>
        <v>0.39508852302508446</v>
      </c>
      <c r="I192" s="252">
        <f>IF(I$48=0,0,I$48/NMM_fec!I$48)</f>
        <v>0.39508852302508446</v>
      </c>
      <c r="J192" s="252">
        <f>IF(J$48=0,0,J$48/NMM_fec!J$48)</f>
        <v>0.41467179940512539</v>
      </c>
      <c r="K192" s="252">
        <f>IF(K$48=0,0,K$48/NMM_fec!K$48)</f>
        <v>0.41467179940512539</v>
      </c>
      <c r="L192" s="252">
        <f>IF(L$48=0,0,L$48/NMM_fec!L$48)</f>
        <v>0.41467179940512533</v>
      </c>
      <c r="M192" s="252">
        <f>IF(M$48=0,0,M$48/NMM_fec!M$48)</f>
        <v>0.44156327285515307</v>
      </c>
      <c r="N192" s="252">
        <f>IF(N$48=0,0,N$48/NMM_fec!N$48)</f>
        <v>0.45329506252923696</v>
      </c>
      <c r="O192" s="252">
        <f>IF(O$48=0,0,O$48/NMM_fec!O$48)</f>
        <v>0.4532950625292369</v>
      </c>
      <c r="P192" s="252">
        <f>IF(P$48=0,0,P$48/NMM_fec!P$48)</f>
        <v>0.4606775567418504</v>
      </c>
      <c r="Q192" s="252">
        <f>IF(Q$48=0,0,Q$48/NMM_fec!Q$48)</f>
        <v>0.46255797550595867</v>
      </c>
    </row>
    <row r="193" spans="1:17" x14ac:dyDescent="0.25">
      <c r="A193" s="76" t="s">
        <v>82</v>
      </c>
      <c r="B193" s="251">
        <f>IF(B$49=0,0,B$49/NMM_fec!B$49)</f>
        <v>0.10035064584549165</v>
      </c>
      <c r="C193" s="251">
        <f>IF(C$49=0,0,C$49/NMM_fec!C$49)</f>
        <v>0.10035064584549164</v>
      </c>
      <c r="D193" s="251">
        <f>IF(D$49=0,0,D$49/NMM_fec!D$49)</f>
        <v>0.10035064584549165</v>
      </c>
      <c r="E193" s="251">
        <f>IF(E$49=0,0,E$49/NMM_fec!E$49)</f>
        <v>0.10261031468582411</v>
      </c>
      <c r="F193" s="251">
        <f>IF(F$49=0,0,F$49/NMM_fec!F$49)</f>
        <v>0.10306808117830925</v>
      </c>
      <c r="G193" s="251">
        <f>IF(G$49=0,0,G$49/NMM_fec!G$49)</f>
        <v>0.10306808117830925</v>
      </c>
      <c r="H193" s="251">
        <f>IF(H$49=0,0,H$49/NMM_fec!H$49)</f>
        <v>0.10306808117830923</v>
      </c>
      <c r="I193" s="251">
        <f>IF(I$49=0,0,I$49/NMM_fec!I$49)</f>
        <v>0.10306808117830926</v>
      </c>
      <c r="J193" s="251">
        <f>IF(J$49=0,0,J$49/NMM_fec!J$49)</f>
        <v>0.10817683681671886</v>
      </c>
      <c r="K193" s="251">
        <f>IF(K$49=0,0,K$49/NMM_fec!K$49)</f>
        <v>0.10817683681671886</v>
      </c>
      <c r="L193" s="251">
        <f>IF(L$49=0,0,L$49/NMM_fec!L$49)</f>
        <v>0.10817683681671887</v>
      </c>
      <c r="M193" s="251">
        <f>IF(M$49=0,0,M$49/NMM_fec!M$49)</f>
        <v>0.11519210657786</v>
      </c>
      <c r="N193" s="251">
        <f>IF(N$49=0,0,N$49/NMM_fec!N$49)</f>
        <v>0.11825261828606412</v>
      </c>
      <c r="O193" s="251">
        <f>IF(O$49=0,0,O$49/NMM_fec!O$49)</f>
        <v>0.11825261828606411</v>
      </c>
      <c r="P193" s="251">
        <f>IF(P$49=0,0,P$49/NMM_fec!P$49)</f>
        <v>0.12017851455603934</v>
      </c>
      <c r="Q193" s="251">
        <f>IF(Q$49=0,0,Q$49/NMM_fec!Q$49)</f>
        <v>0.12066906576806741</v>
      </c>
    </row>
    <row r="194" spans="1:17" x14ac:dyDescent="0.25">
      <c r="A194" s="76" t="s">
        <v>81</v>
      </c>
      <c r="B194" s="251">
        <f>IF(B$50=0,0,B$50/NMM_fec!B$50)</f>
        <v>0.54882538744029585</v>
      </c>
      <c r="C194" s="251">
        <f>IF(C$50=0,0,C$50/NMM_fec!C$50)</f>
        <v>0.54882538744029585</v>
      </c>
      <c r="D194" s="251">
        <f>IF(D$50=0,0,D$50/NMM_fec!D$50)</f>
        <v>0.54882538744029585</v>
      </c>
      <c r="E194" s="251">
        <f>IF(E$50=0,0,E$50/NMM_fec!E$50)</f>
        <v>0.56118368983420075</v>
      </c>
      <c r="F194" s="251">
        <f>IF(F$50=0,0,F$50/NMM_fec!F$50)</f>
        <v>0.56368724993068631</v>
      </c>
      <c r="G194" s="251">
        <f>IF(G$50=0,0,G$50/NMM_fec!G$50)</f>
        <v>0.56368724993068631</v>
      </c>
      <c r="H194" s="251">
        <f>IF(H$50=0,0,H$50/NMM_fec!H$50)</f>
        <v>0.56368724993068631</v>
      </c>
      <c r="I194" s="251">
        <f>IF(I$50=0,0,I$50/NMM_fec!I$50)</f>
        <v>0.56368724993068631</v>
      </c>
      <c r="J194" s="251">
        <f>IF(J$50=0,0,J$50/NMM_fec!J$50)</f>
        <v>0.59162742678719549</v>
      </c>
      <c r="K194" s="251">
        <f>IF(K$50=0,0,K$50/NMM_fec!K$50)</f>
        <v>0.59162742678719549</v>
      </c>
      <c r="L194" s="251">
        <f>IF(L$50=0,0,L$50/NMM_fec!L$50)</f>
        <v>0.59162742678719538</v>
      </c>
      <c r="M194" s="251">
        <f>IF(M$50=0,0,M$50/NMM_fec!M$50)</f>
        <v>0.62999447577046286</v>
      </c>
      <c r="N194" s="251">
        <f>IF(N$50=0,0,N$50/NMM_fec!N$50)</f>
        <v>0.64673264930057506</v>
      </c>
      <c r="O194" s="251">
        <f>IF(O$50=0,0,O$50/NMM_fec!O$50)</f>
        <v>0.64673264930057506</v>
      </c>
      <c r="P194" s="251">
        <f>IF(P$50=0,0,P$50/NMM_fec!P$50)</f>
        <v>0.65726552387884518</v>
      </c>
      <c r="Q194" s="251">
        <f>IF(Q$50=0,0,Q$50/NMM_fec!Q$50)</f>
        <v>0.65994838612384898</v>
      </c>
    </row>
    <row r="195" spans="1:17" x14ac:dyDescent="0.25">
      <c r="A195" s="76" t="s">
        <v>80</v>
      </c>
      <c r="B195" s="251">
        <f>IF(B$51=0,0,B$51/NMM_fec!B$51)</f>
        <v>0.3828689032141776</v>
      </c>
      <c r="C195" s="251">
        <f>IF(C$51=0,0,C$51/NMM_fec!C$51)</f>
        <v>0.38286890321417766</v>
      </c>
      <c r="D195" s="251">
        <f>IF(D$51=0,0,D$51/NMM_fec!D$51)</f>
        <v>0.3828689032141776</v>
      </c>
      <c r="E195" s="251">
        <f>IF(E$51=0,0,E$51/NMM_fec!E$51)</f>
        <v>0.3914902421526178</v>
      </c>
      <c r="F195" s="251">
        <f>IF(F$51=0,0,F$51/NMM_fec!F$51)</f>
        <v>0.39323676359679288</v>
      </c>
      <c r="G195" s="251">
        <f>IF(G$51=0,0,G$51/NMM_fec!G$51)</f>
        <v>0.39323676359679299</v>
      </c>
      <c r="H195" s="251">
        <f>IF(H$51=0,0,H$51/NMM_fec!H$51)</f>
        <v>0.39323676359679288</v>
      </c>
      <c r="I195" s="251">
        <f>IF(I$51=0,0,I$51/NMM_fec!I$51)</f>
        <v>0.39323676359679294</v>
      </c>
      <c r="J195" s="251">
        <f>IF(J$51=0,0,J$51/NMM_fec!J$51)</f>
        <v>0.41272825417552556</v>
      </c>
      <c r="K195" s="251">
        <f>IF(K$51=0,0,K$51/NMM_fec!K$51)</f>
        <v>0.41272825417552556</v>
      </c>
      <c r="L195" s="251">
        <f>IF(L$51=0,0,L$51/NMM_fec!L$51)</f>
        <v>0.41272825417552556</v>
      </c>
      <c r="M195" s="251">
        <f>IF(M$51=0,0,M$51/NMM_fec!M$51)</f>
        <v>0.43949368868339295</v>
      </c>
      <c r="N195" s="251">
        <f>IF(N$51=0,0,N$51/NMM_fec!N$51)</f>
        <v>0.45117049206738324</v>
      </c>
      <c r="O195" s="251">
        <f>IF(O$51=0,0,O$51/NMM_fec!O$51)</f>
        <v>0.4511704920673833</v>
      </c>
      <c r="P195" s="251">
        <f>IF(P$51=0,0,P$51/NMM_fec!P$51)</f>
        <v>0.4585183849122883</v>
      </c>
      <c r="Q195" s="251">
        <f>IF(Q$51=0,0,Q$51/NMM_fec!Q$51)</f>
        <v>0.46038999025111949</v>
      </c>
    </row>
    <row r="196" spans="1:17" x14ac:dyDescent="0.25">
      <c r="A196" s="129" t="s">
        <v>79</v>
      </c>
      <c r="B196" s="250">
        <f>IF(B$52=0,0,B$52/NMM_fec!B$52)</f>
        <v>0.61592407923627701</v>
      </c>
      <c r="C196" s="250">
        <f>IF(C$52=0,0,C$52/NMM_fec!C$52)</f>
        <v>0.60350134821674906</v>
      </c>
      <c r="D196" s="250">
        <f>IF(D$52=0,0,D$52/NMM_fec!D$52)</f>
        <v>0.60350134821674895</v>
      </c>
      <c r="E196" s="250">
        <f>IF(E$52=0,0,E$52/NMM_fec!E$52)</f>
        <v>0.61709082918295743</v>
      </c>
      <c r="F196" s="250">
        <f>IF(F$52=0,0,F$52/NMM_fec!F$52)</f>
        <v>0.61984380294865271</v>
      </c>
      <c r="G196" s="250">
        <f>IF(G$52=0,0,G$52/NMM_fec!G$52)</f>
        <v>0.61984380294865271</v>
      </c>
      <c r="H196" s="250">
        <f>IF(H$52=0,0,H$52/NMM_fec!H$52)</f>
        <v>0.6198438029486526</v>
      </c>
      <c r="I196" s="250">
        <f>IF(I$52=0,0,I$52/NMM_fec!I$52)</f>
        <v>0.61984380294865271</v>
      </c>
      <c r="J196" s="250">
        <f>IF(J$52=0,0,J$52/NMM_fec!J$52)</f>
        <v>0.65056748080357352</v>
      </c>
      <c r="K196" s="250">
        <f>IF(K$52=0,0,K$52/NMM_fec!K$52)</f>
        <v>0.65056748080357352</v>
      </c>
      <c r="L196" s="250">
        <f>IF(L$52=0,0,L$52/NMM_fec!L$52)</f>
        <v>0.65056748080357341</v>
      </c>
      <c r="M196" s="250">
        <f>IF(M$52=0,0,M$52/NMM_fec!M$52)</f>
        <v>0.69275679332151652</v>
      </c>
      <c r="N196" s="250">
        <f>IF(N$52=0,0,N$52/NMM_fec!N$52)</f>
        <v>0.71116248395332515</v>
      </c>
      <c r="O196" s="250">
        <f>IF(O$52=0,0,O$52/NMM_fec!O$52)</f>
        <v>0.71116248395332526</v>
      </c>
      <c r="P196" s="250">
        <f>IF(P$52=0,0,P$52/NMM_fec!P$52)</f>
        <v>0.72274468141367054</v>
      </c>
      <c r="Q196" s="250">
        <f>IF(Q$52=0,0,Q$52/NMM_fec!Q$52)</f>
        <v>0.72569482005337704</v>
      </c>
    </row>
    <row r="197" spans="1:17" x14ac:dyDescent="0.25">
      <c r="A197" s="127" t="s">
        <v>210</v>
      </c>
      <c r="B197" s="249">
        <f>IF(B$57=0,0,B$57/NMM_fec!B$57)</f>
        <v>0.46472178813293102</v>
      </c>
      <c r="C197" s="249">
        <f>IF(C$57=0,0,C$57/NMM_fec!C$57)</f>
        <v>0.46472178813293102</v>
      </c>
      <c r="D197" s="249">
        <f>IF(D$57=0,0,D$57/NMM_fec!D$57)</f>
        <v>0.46472178813293097</v>
      </c>
      <c r="E197" s="249">
        <f>IF(E$57=0,0,E$57/NMM_fec!E$57)</f>
        <v>0.47518626830861838</v>
      </c>
      <c r="F197" s="249">
        <f>IF(F$57=0,0,F$57/NMM_fec!F$57)</f>
        <v>0.47730617557122412</v>
      </c>
      <c r="G197" s="249">
        <f>IF(G$57=0,0,G$57/NMM_fec!G$57)</f>
        <v>0.47730617557122412</v>
      </c>
      <c r="H197" s="249">
        <f>IF(H$57=0,0,H$57/NMM_fec!H$57)</f>
        <v>0.47730617557122418</v>
      </c>
      <c r="I197" s="249">
        <f>IF(I$57=0,0,I$57/NMM_fec!I$57)</f>
        <v>0.47730617557122412</v>
      </c>
      <c r="J197" s="249">
        <f>IF(J$57=0,0,J$57/NMM_fec!J$57)</f>
        <v>0.50096471842775292</v>
      </c>
      <c r="K197" s="249">
        <f>IF(K$57=0,0,K$57/NMM_fec!K$57)</f>
        <v>0.50096471842775292</v>
      </c>
      <c r="L197" s="249">
        <f>IF(L$57=0,0,L$57/NMM_fec!L$57)</f>
        <v>0.50096471842775292</v>
      </c>
      <c r="M197" s="249">
        <f>IF(M$57=0,0,M$57/NMM_fec!M$57)</f>
        <v>0.53345228918690879</v>
      </c>
      <c r="N197" s="249">
        <f>IF(N$57=0,0,N$57/NMM_fec!N$57)</f>
        <v>0.54762545630163018</v>
      </c>
      <c r="O197" s="249">
        <f>IF(O$57=0,0,O$57/NMM_fec!O$57)</f>
        <v>0.54762545630163018</v>
      </c>
      <c r="P197" s="249">
        <f>IF(P$57=0,0,P$57/NMM_fec!P$57)</f>
        <v>0.55654424253166057</v>
      </c>
      <c r="Q197" s="249">
        <f>IF(Q$57=0,0,Q$57/NMM_fec!Q$57)</f>
        <v>0.55881597515982384</v>
      </c>
    </row>
    <row r="198" spans="1:17" x14ac:dyDescent="0.25">
      <c r="A198" s="127" t="s">
        <v>209</v>
      </c>
      <c r="B198" s="249">
        <f>IF(B$58=0,0,B$58/NMM_fec!B$58)</f>
        <v>0.2999745884923356</v>
      </c>
      <c r="C198" s="249">
        <f>IF(C$58=0,0,C$58/NMM_fec!C$58)</f>
        <v>0.30019908623096114</v>
      </c>
      <c r="D198" s="249">
        <f>IF(D$58=0,0,D$58/NMM_fec!D$58)</f>
        <v>0.29597225451410764</v>
      </c>
      <c r="E198" s="249">
        <f>IF(E$58=0,0,E$58/NMM_fec!E$58)</f>
        <v>0.32858632088316675</v>
      </c>
      <c r="F198" s="249">
        <f>IF(F$58=0,0,F$58/NMM_fec!F$58)</f>
        <v>0.34861341979753513</v>
      </c>
      <c r="G198" s="249">
        <f>IF(G$58=0,0,G$58/NMM_fec!G$58)</f>
        <v>0.30829292225630761</v>
      </c>
      <c r="H198" s="249">
        <f>IF(H$58=0,0,H$58/NMM_fec!H$58)</f>
        <v>0.30815502743914025</v>
      </c>
      <c r="I198" s="249">
        <f>IF(I$58=0,0,I$58/NMM_fec!I$58)</f>
        <v>0.30835292965080913</v>
      </c>
      <c r="J198" s="249">
        <f>IF(J$58=0,0,J$58/NMM_fec!J$58)</f>
        <v>0.34031388414892788</v>
      </c>
      <c r="K198" s="249">
        <f>IF(K$58=0,0,K$58/NMM_fec!K$58)</f>
        <v>0.32357998712935926</v>
      </c>
      <c r="L198" s="249">
        <f>IF(L$58=0,0,L$58/NMM_fec!L$58)</f>
        <v>0.34112795725672945</v>
      </c>
      <c r="M198" s="249">
        <f>IF(M$58=0,0,M$58/NMM_fec!M$58)</f>
        <v>0.39237227340308317</v>
      </c>
      <c r="N198" s="249">
        <f>IF(N$58=0,0,N$58/NMM_fec!N$58)</f>
        <v>0.40141387217754437</v>
      </c>
      <c r="O198" s="249">
        <f>IF(O$58=0,0,O$58/NMM_fec!O$58)</f>
        <v>0.40069255305155305</v>
      </c>
      <c r="P198" s="249">
        <f>IF(P$58=0,0,P$58/NMM_fec!P$58)</f>
        <v>0.40750149950139486</v>
      </c>
      <c r="Q198" s="249">
        <f>IF(Q$58=0,0,Q$58/NMM_fec!Q$58)</f>
        <v>0.40930969705842846</v>
      </c>
    </row>
    <row r="199" spans="1:17" x14ac:dyDescent="0.25">
      <c r="A199" s="127" t="s">
        <v>208</v>
      </c>
      <c r="B199" s="249">
        <f>IF(B$77=0,0,B$77/NMM_fec!B$77)</f>
        <v>0.48107899364308293</v>
      </c>
      <c r="C199" s="249">
        <f>IF(C$77=0,0,C$77/NMM_fec!C$77)</f>
        <v>0.4761168482113271</v>
      </c>
      <c r="D199" s="249">
        <f>IF(D$77=0,0,D$77/NMM_fec!D$77)</f>
        <v>0.48508077767838331</v>
      </c>
      <c r="E199" s="249">
        <f>IF(E$77=0,0,E$77/NMM_fec!E$77)</f>
        <v>0.46624655452850206</v>
      </c>
      <c r="F199" s="249">
        <f>IF(F$77=0,0,F$77/NMM_fec!F$77)</f>
        <v>0.45907669930455408</v>
      </c>
      <c r="G199" s="249">
        <f>IF(G$77=0,0,G$77/NMM_fec!G$77)</f>
        <v>0.4622099193215084</v>
      </c>
      <c r="H199" s="249">
        <f>IF(H$77=0,0,H$77/NMM_fec!H$77)</f>
        <v>0.47065481121221331</v>
      </c>
      <c r="I199" s="249">
        <f>IF(I$77=0,0,I$77/NMM_fec!I$77)</f>
        <v>0.46215240764322335</v>
      </c>
      <c r="J199" s="249">
        <f>IF(J$77=0,0,J$77/NMM_fec!J$77)</f>
        <v>0.49101523191747387</v>
      </c>
      <c r="K199" s="249">
        <f>IF(K$77=0,0,K$77/NMM_fec!K$77)</f>
        <v>0.49979031262586809</v>
      </c>
      <c r="L199" s="249">
        <f>IF(L$77=0,0,L$77/NMM_fec!L$77)</f>
        <v>0.50868861838006507</v>
      </c>
      <c r="M199" s="249">
        <f>IF(M$77=0,0,M$77/NMM_fec!M$77)</f>
        <v>0.53085664698454071</v>
      </c>
      <c r="N199" s="249">
        <f>IF(N$77=0,0,N$77/NMM_fec!N$77)</f>
        <v>0.55213965591129999</v>
      </c>
      <c r="O199" s="249">
        <f>IF(O$77=0,0,O$77/NMM_fec!O$77)</f>
        <v>0.55168800534382922</v>
      </c>
      <c r="P199" s="249">
        <f>IF(P$77=0,0,P$77/NMM_fec!P$77)</f>
        <v>0.5689261507869553</v>
      </c>
      <c r="Q199" s="249">
        <f>IF(Q$77=0,0,Q$77/NMM_fec!Q$77)</f>
        <v>0.57228826685874035</v>
      </c>
    </row>
    <row r="200" spans="1:17" x14ac:dyDescent="0.25">
      <c r="A200" s="72" t="s">
        <v>207</v>
      </c>
      <c r="B200" s="265">
        <f>IF(B$87=0,0,B$87/NMM_fec!B$87)</f>
        <v>0.33947703973158055</v>
      </c>
      <c r="C200" s="265">
        <f>IF(C$87=0,0,C$87/NMM_fec!C$87)</f>
        <v>0.3421894808912026</v>
      </c>
      <c r="D200" s="265">
        <f>IF(D$87=0,0,D$87/NMM_fec!D$87)</f>
        <v>0.34283372470197709</v>
      </c>
      <c r="E200" s="265">
        <f>IF(E$87=0,0,E$87/NMM_fec!E$87)</f>
        <v>0.38729211095732796</v>
      </c>
      <c r="F200" s="265">
        <f>IF(F$87=0,0,F$87/NMM_fec!F$87)</f>
        <v>0.3901931128660755</v>
      </c>
      <c r="G200" s="265">
        <f>IF(G$87=0,0,G$87/NMM_fec!G$87)</f>
        <v>0.35084843793076542</v>
      </c>
      <c r="H200" s="265">
        <f>IF(H$87=0,0,H$87/NMM_fec!H$87)</f>
        <v>0.34842051610409286</v>
      </c>
      <c r="I200" s="265">
        <f>IF(I$87=0,0,I$87/NMM_fec!I$87)</f>
        <v>0.35187501789154291</v>
      </c>
      <c r="J200" s="265">
        <f>IF(J$87=0,0,J$87/NMM_fec!J$87)</f>
        <v>0.40860699941223155</v>
      </c>
      <c r="K200" s="265">
        <f>IF(K$87=0,0,K$87/NMM_fec!K$87)</f>
        <v>0.36834179516536752</v>
      </c>
      <c r="L200" s="265">
        <f>IF(L$87=0,0,L$87/NMM_fec!L$87)</f>
        <v>0.39440615244028288</v>
      </c>
      <c r="M200" s="265">
        <f>IF(M$87=0,0,M$87/NMM_fec!M$87)</f>
        <v>0.44726915442289816</v>
      </c>
      <c r="N200" s="265">
        <f>IF(N$87=0,0,N$87/NMM_fec!N$87)</f>
        <v>0.47367839318000499</v>
      </c>
      <c r="O200" s="265">
        <f>IF(O$87=0,0,O$87/NMM_fec!O$87)</f>
        <v>0.46561215215341806</v>
      </c>
      <c r="P200" s="265">
        <f>IF(P$87=0,0,P$87/NMM_fec!P$87)</f>
        <v>0.46880877293008227</v>
      </c>
      <c r="Q200" s="265">
        <f>IF(Q$87=0,0,Q$87/NMM_fec!Q$87)</f>
        <v>0.46878882100239638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53">
        <f>IF(B$97=0,0,B$97/NMM_fec!B$97)</f>
        <v>0.38798113041130178</v>
      </c>
      <c r="C202" s="253">
        <f>IF(C$97=0,0,C$97/NMM_fec!C$97)</f>
        <v>0.3909502208493249</v>
      </c>
      <c r="D202" s="253">
        <f>IF(D$97=0,0,D$97/NMM_fec!D$97)</f>
        <v>0.38774629889850309</v>
      </c>
      <c r="E202" s="253">
        <f>IF(E$97=0,0,E$97/NMM_fec!E$97)</f>
        <v>0.39266741243435188</v>
      </c>
      <c r="F202" s="253">
        <f>IF(F$97=0,0,F$97/NMM_fec!F$97)</f>
        <v>0.39370744608630109</v>
      </c>
      <c r="G202" s="253">
        <f>IF(G$97=0,0,G$97/NMM_fec!G$97)</f>
        <v>0.38898839258441054</v>
      </c>
      <c r="H202" s="253">
        <f>IF(H$97=0,0,H$97/NMM_fec!H$97)</f>
        <v>0.39571098807489063</v>
      </c>
      <c r="I202" s="253">
        <f>IF(I$97=0,0,I$97/NMM_fec!I$97)</f>
        <v>0.40064302154469994</v>
      </c>
      <c r="J202" s="253">
        <f>IF(J$97=0,0,J$97/NMM_fec!J$97)</f>
        <v>0.40172868726834382</v>
      </c>
      <c r="K202" s="253">
        <f>IF(K$97=0,0,K$97/NMM_fec!K$97)</f>
        <v>0.39661047948034756</v>
      </c>
      <c r="L202" s="253">
        <f>IF(L$97=0,0,L$97/NMM_fec!L$97)</f>
        <v>0.38968255887723857</v>
      </c>
      <c r="M202" s="253">
        <f>IF(M$97=0,0,M$97/NMM_fec!M$97)</f>
        <v>0.41172431731306164</v>
      </c>
      <c r="N202" s="253">
        <f>IF(N$97=0,0,N$97/NMM_fec!N$97)</f>
        <v>0.42371150463497159</v>
      </c>
      <c r="O202" s="253">
        <f>IF(O$97=0,0,O$97/NMM_fec!O$97)</f>
        <v>0.41700620600624488</v>
      </c>
      <c r="P202" s="253">
        <f>IF(P$97=0,0,P$97/NMM_fec!P$97)</f>
        <v>0.41346841581812954</v>
      </c>
      <c r="Q202" s="253">
        <f>IF(Q$97=0,0,Q$97/NMM_fec!Q$97)</f>
        <v>0.41220788977555467</v>
      </c>
    </row>
    <row r="203" spans="1:17" x14ac:dyDescent="0.25">
      <c r="A203" s="132" t="s">
        <v>83</v>
      </c>
      <c r="B203" s="252">
        <f>IF(B$98=0,0,B$98/NMM_fec!B$98)</f>
        <v>0.37121283719332376</v>
      </c>
      <c r="C203" s="252">
        <f>IF(C$98=0,0,C$98/NMM_fec!C$98)</f>
        <v>0.37121283719332387</v>
      </c>
      <c r="D203" s="252">
        <f>IF(D$98=0,0,D$98/NMM_fec!D$98)</f>
        <v>0.37121283719332382</v>
      </c>
      <c r="E203" s="252">
        <f>IF(E$98=0,0,E$98/NMM_fec!E$98)</f>
        <v>0.37222196014974829</v>
      </c>
      <c r="F203" s="252">
        <f>IF(F$98=0,0,F$98/NMM_fec!F$98)</f>
        <v>0.37222196014974829</v>
      </c>
      <c r="G203" s="252">
        <f>IF(G$98=0,0,G$98/NMM_fec!G$98)</f>
        <v>0.37416649783695988</v>
      </c>
      <c r="H203" s="252">
        <f>IF(H$98=0,0,H$98/NMM_fec!H$98)</f>
        <v>0.38006268460870984</v>
      </c>
      <c r="I203" s="252">
        <f>IF(I$98=0,0,I$98/NMM_fec!I$98)</f>
        <v>0.38056235404429051</v>
      </c>
      <c r="J203" s="252">
        <f>IF(J$98=0,0,J$98/NMM_fec!J$98)</f>
        <v>0.38056235404429051</v>
      </c>
      <c r="K203" s="252">
        <f>IF(K$98=0,0,K$98/NMM_fec!K$98)</f>
        <v>0.38056235404429051</v>
      </c>
      <c r="L203" s="252">
        <f>IF(L$98=0,0,L$98/NMM_fec!L$98)</f>
        <v>0.38056235404429051</v>
      </c>
      <c r="M203" s="252">
        <f>IF(M$98=0,0,M$98/NMM_fec!M$98)</f>
        <v>0.38056235404429051</v>
      </c>
      <c r="N203" s="252">
        <f>IF(N$98=0,0,N$98/NMM_fec!N$98)</f>
        <v>0.38056235404429051</v>
      </c>
      <c r="O203" s="252">
        <f>IF(O$98=0,0,O$98/NMM_fec!O$98)</f>
        <v>0.38056235404429051</v>
      </c>
      <c r="P203" s="252">
        <f>IF(P$98=0,0,P$98/NMM_fec!P$98)</f>
        <v>0.38056235404429051</v>
      </c>
      <c r="Q203" s="252">
        <f>IF(Q$98=0,0,Q$98/NMM_fec!Q$98)</f>
        <v>0.38056235404429051</v>
      </c>
    </row>
    <row r="204" spans="1:17" x14ac:dyDescent="0.25">
      <c r="A204" s="76" t="s">
        <v>82</v>
      </c>
      <c r="B204" s="251">
        <f>IF(B$99=0,0,B$99/NMM_fec!B$99)</f>
        <v>9.6918212623422817E-2</v>
      </c>
      <c r="C204" s="251">
        <f>IF(C$99=0,0,C$99/NMM_fec!C$99)</f>
        <v>9.6918212623422817E-2</v>
      </c>
      <c r="D204" s="251">
        <f>IF(D$99=0,0,D$99/NMM_fec!D$99)</f>
        <v>9.6918212623422817E-2</v>
      </c>
      <c r="E204" s="251">
        <f>IF(E$99=0,0,E$99/NMM_fec!E$99)</f>
        <v>9.7181679786879208E-2</v>
      </c>
      <c r="F204" s="251">
        <f>IF(F$99=0,0,F$99/NMM_fec!F$99)</f>
        <v>9.7181679786879208E-2</v>
      </c>
      <c r="G204" s="251">
        <f>IF(G$99=0,0,G$99/NMM_fec!G$99)</f>
        <v>9.7689369980053425E-2</v>
      </c>
      <c r="H204" s="251">
        <f>IF(H$99=0,0,H$99/NMM_fec!H$99)</f>
        <v>9.9228777635059329E-2</v>
      </c>
      <c r="I204" s="251">
        <f>IF(I$99=0,0,I$99/NMM_fec!I$99)</f>
        <v>9.9359233976400313E-2</v>
      </c>
      <c r="J204" s="251">
        <f>IF(J$99=0,0,J$99/NMM_fec!J$99)</f>
        <v>9.9359233976400313E-2</v>
      </c>
      <c r="K204" s="251">
        <f>IF(K$99=0,0,K$99/NMM_fec!K$99)</f>
        <v>9.9359233976400313E-2</v>
      </c>
      <c r="L204" s="251">
        <f>IF(L$99=0,0,L$99/NMM_fec!L$99)</f>
        <v>9.9359233976400313E-2</v>
      </c>
      <c r="M204" s="251">
        <f>IF(M$99=0,0,M$99/NMM_fec!M$99)</f>
        <v>9.9359233976400313E-2</v>
      </c>
      <c r="N204" s="251">
        <f>IF(N$99=0,0,N$99/NMM_fec!N$99)</f>
        <v>9.9359233976400313E-2</v>
      </c>
      <c r="O204" s="251">
        <f>IF(O$99=0,0,O$99/NMM_fec!O$99)</f>
        <v>9.9359233976400313E-2</v>
      </c>
      <c r="P204" s="251">
        <f>IF(P$99=0,0,P$99/NMM_fec!P$99)</f>
        <v>9.9359233976400313E-2</v>
      </c>
      <c r="Q204" s="251">
        <f>IF(Q$99=0,0,Q$99/NMM_fec!Q$99)</f>
        <v>9.9359233976400313E-2</v>
      </c>
    </row>
    <row r="205" spans="1:17" x14ac:dyDescent="0.25">
      <c r="A205" s="76" t="s">
        <v>81</v>
      </c>
      <c r="B205" s="251">
        <f>IF(B$100=0,0,B$100/NMM_fec!B$100)</f>
        <v>0.53059443681280904</v>
      </c>
      <c r="C205" s="251">
        <f>IF(C$100=0,0,C$100/NMM_fec!C$100)</f>
        <v>0.53059443681280916</v>
      </c>
      <c r="D205" s="251">
        <f>IF(D$100=0,0,D$100/NMM_fec!D$100)</f>
        <v>0.53059443681280916</v>
      </c>
      <c r="E205" s="251">
        <f>IF(E$100=0,0,E$100/NMM_fec!E$100)</f>
        <v>0.53203683042933181</v>
      </c>
      <c r="F205" s="251">
        <f>IF(F$100=0,0,F$100/NMM_fec!F$100)</f>
        <v>0.53203683042933181</v>
      </c>
      <c r="G205" s="251">
        <f>IF(G$100=0,0,G$100/NMM_fec!G$100)</f>
        <v>0.5348162625384375</v>
      </c>
      <c r="H205" s="251">
        <f>IF(H$100=0,0,H$100/NMM_fec!H$100)</f>
        <v>0.54324399882889995</v>
      </c>
      <c r="I205" s="251">
        <f>IF(I$100=0,0,I$100/NMM_fec!I$100)</f>
        <v>0.54395820317799815</v>
      </c>
      <c r="J205" s="251">
        <f>IF(J$100=0,0,J$100/NMM_fec!J$100)</f>
        <v>0.54395820317799815</v>
      </c>
      <c r="K205" s="251">
        <f>IF(K$100=0,0,K$100/NMM_fec!K$100)</f>
        <v>0.54395820317799815</v>
      </c>
      <c r="L205" s="251">
        <f>IF(L$100=0,0,L$100/NMM_fec!L$100)</f>
        <v>0.54395820317799803</v>
      </c>
      <c r="M205" s="251">
        <f>IF(M$100=0,0,M$100/NMM_fec!M$100)</f>
        <v>0.54395820317799815</v>
      </c>
      <c r="N205" s="251">
        <f>IF(N$100=0,0,N$100/NMM_fec!N$100)</f>
        <v>0.54395820317799815</v>
      </c>
      <c r="O205" s="251">
        <f>IF(O$100=0,0,O$100/NMM_fec!O$100)</f>
        <v>0.54395820317799815</v>
      </c>
      <c r="P205" s="251">
        <f>IF(P$100=0,0,P$100/NMM_fec!P$100)</f>
        <v>0.54395820317799815</v>
      </c>
      <c r="Q205" s="251">
        <f>IF(Q$100=0,0,Q$100/NMM_fec!Q$100)</f>
        <v>0.54395820317799815</v>
      </c>
    </row>
    <row r="206" spans="1:17" x14ac:dyDescent="0.25">
      <c r="A206" s="76" t="s">
        <v>80</v>
      </c>
      <c r="B206" s="251">
        <f>IF(B$101=0,0,B$101/NMM_fec!B$101)</f>
        <v>0.36989041298827402</v>
      </c>
      <c r="C206" s="251">
        <f>IF(C$101=0,0,C$101/NMM_fec!C$101)</f>
        <v>0.36989041298827408</v>
      </c>
      <c r="D206" s="251">
        <f>IF(D$101=0,0,D$101/NMM_fec!D$101)</f>
        <v>0.36989041298827408</v>
      </c>
      <c r="E206" s="251">
        <f>IF(E$101=0,0,E$101/NMM_fec!E$101)</f>
        <v>0.37089594100268747</v>
      </c>
      <c r="F206" s="251">
        <f>IF(F$101=0,0,F$101/NMM_fec!F$101)</f>
        <v>0.37089594100268747</v>
      </c>
      <c r="G206" s="251">
        <f>IF(G$101=0,0,G$101/NMM_fec!G$101)</f>
        <v>0.37283355138715651</v>
      </c>
      <c r="H206" s="251">
        <f>IF(H$101=0,0,H$101/NMM_fec!H$101)</f>
        <v>0.3787087333354649</v>
      </c>
      <c r="I206" s="251">
        <f>IF(I$101=0,0,I$101/NMM_fec!I$101)</f>
        <v>0.37920662272765826</v>
      </c>
      <c r="J206" s="251">
        <f>IF(J$101=0,0,J$101/NMM_fec!J$101)</f>
        <v>0.37920662272765826</v>
      </c>
      <c r="K206" s="251">
        <f>IF(K$101=0,0,K$101/NMM_fec!K$101)</f>
        <v>0.37920662272765826</v>
      </c>
      <c r="L206" s="251">
        <f>IF(L$101=0,0,L$101/NMM_fec!L$101)</f>
        <v>0.3792066227276582</v>
      </c>
      <c r="M206" s="251">
        <f>IF(M$101=0,0,M$101/NMM_fec!M$101)</f>
        <v>0.37920662272765826</v>
      </c>
      <c r="N206" s="251">
        <f>IF(N$101=0,0,N$101/NMM_fec!N$101)</f>
        <v>0.37920662272765826</v>
      </c>
      <c r="O206" s="251">
        <f>IF(O$101=0,0,O$101/NMM_fec!O$101)</f>
        <v>0.37920662272765826</v>
      </c>
      <c r="P206" s="251">
        <f>IF(P$101=0,0,P$101/NMM_fec!P$101)</f>
        <v>0.37920662272765826</v>
      </c>
      <c r="Q206" s="251">
        <f>IF(Q$101=0,0,Q$101/NMM_fec!Q$101)</f>
        <v>0.37920662272765832</v>
      </c>
    </row>
    <row r="207" spans="1:17" x14ac:dyDescent="0.25">
      <c r="A207" s="129" t="s">
        <v>79</v>
      </c>
      <c r="B207" s="250">
        <f>IF(B$102=0,0,B$102/NMM_fec!B$102)</f>
        <v>0.59463145733908584</v>
      </c>
      <c r="C207" s="250">
        <f>IF(C$102=0,0,C$102/NMM_fec!C$102)</f>
        <v>0.58263818268186984</v>
      </c>
      <c r="D207" s="250">
        <f>IF(D$102=0,0,D$102/NMM_fec!D$102)</f>
        <v>0.58263818268186995</v>
      </c>
      <c r="E207" s="250">
        <f>IF(E$102=0,0,E$102/NMM_fec!E$102)</f>
        <v>0.58422205453791665</v>
      </c>
      <c r="F207" s="250">
        <f>IF(F$102=0,0,F$102/NMM_fec!F$102)</f>
        <v>0.58422205453791665</v>
      </c>
      <c r="G207" s="250">
        <f>IF(G$102=0,0,G$102/NMM_fec!G$102)</f>
        <v>0.58727410929119361</v>
      </c>
      <c r="H207" s="250">
        <f>IF(H$102=0,0,H$102/NMM_fec!H$102)</f>
        <v>0.59652848629878663</v>
      </c>
      <c r="I207" s="250">
        <f>IF(I$102=0,0,I$102/NMM_fec!I$102)</f>
        <v>0.59731274390714306</v>
      </c>
      <c r="J207" s="250">
        <f>IF(J$102=0,0,J$102/NMM_fec!J$102)</f>
        <v>0.59731274390714306</v>
      </c>
      <c r="K207" s="250">
        <f>IF(K$102=0,0,K$102/NMM_fec!K$102)</f>
        <v>0.59731274390714295</v>
      </c>
      <c r="L207" s="250">
        <f>IF(L$102=0,0,L$102/NMM_fec!L$102)</f>
        <v>0.59731274390714295</v>
      </c>
      <c r="M207" s="250">
        <f>IF(M$102=0,0,M$102/NMM_fec!M$102)</f>
        <v>0.59731274390714306</v>
      </c>
      <c r="N207" s="250">
        <f>IF(N$102=0,0,N$102/NMM_fec!N$102)</f>
        <v>0.59731274390714295</v>
      </c>
      <c r="O207" s="250">
        <f>IF(O$102=0,0,O$102/NMM_fec!O$102)</f>
        <v>0.59731274390714295</v>
      </c>
      <c r="P207" s="250">
        <f>IF(P$102=0,0,P$102/NMM_fec!P$102)</f>
        <v>0.59731274390714306</v>
      </c>
      <c r="Q207" s="250">
        <f>IF(Q$102=0,0,Q$102/NMM_fec!Q$102)</f>
        <v>0.59731274390714306</v>
      </c>
    </row>
    <row r="208" spans="1:17" x14ac:dyDescent="0.25">
      <c r="A208" s="127" t="s">
        <v>206</v>
      </c>
      <c r="B208" s="249">
        <f>IF(B$107=0,0,B$107/NMM_fec!B$107)</f>
        <v>0.37147366704555057</v>
      </c>
      <c r="C208" s="249">
        <f>IF(C$107=0,0,C$107/NMM_fec!C$107)</f>
        <v>0.37403122465765221</v>
      </c>
      <c r="D208" s="249">
        <f>IF(D$107=0,0,D$107/NMM_fec!D$107)</f>
        <v>0.36906384264900388</v>
      </c>
      <c r="E208" s="249">
        <f>IF(E$107=0,0,E$107/NMM_fec!E$107)</f>
        <v>0.37766196670904401</v>
      </c>
      <c r="F208" s="249">
        <f>IF(F$107=0,0,F$107/NMM_fec!F$107)</f>
        <v>0.37801389076893799</v>
      </c>
      <c r="G208" s="249">
        <f>IF(G$107=0,0,G$107/NMM_fec!G$107)</f>
        <v>0.3702313565592748</v>
      </c>
      <c r="H208" s="249">
        <f>IF(H$107=0,0,H$107/NMM_fec!H$107)</f>
        <v>0.37850146266294271</v>
      </c>
      <c r="I208" s="249">
        <f>IF(I$107=0,0,I$107/NMM_fec!I$107)</f>
        <v>0.38296566675765609</v>
      </c>
      <c r="J208" s="249">
        <f>IF(J$107=0,0,J$107/NMM_fec!J$107)</f>
        <v>0.38621241463915057</v>
      </c>
      <c r="K208" s="249">
        <f>IF(K$107=0,0,K$107/NMM_fec!K$107)</f>
        <v>0.37786661343518352</v>
      </c>
      <c r="L208" s="249">
        <f>IF(L$107=0,0,L$107/NMM_fec!L$107)</f>
        <v>0.3826171469308105</v>
      </c>
      <c r="M208" s="249">
        <f>IF(M$107=0,0,M$107/NMM_fec!M$107)</f>
        <v>0.38997254082168686</v>
      </c>
      <c r="N208" s="249">
        <f>IF(N$107=0,0,N$107/NMM_fec!N$107)</f>
        <v>0.39584613462754481</v>
      </c>
      <c r="O208" s="249">
        <f>IF(O$107=0,0,O$107/NMM_fec!O$107)</f>
        <v>0.39234194873829709</v>
      </c>
      <c r="P208" s="249">
        <f>IF(P$107=0,0,P$107/NMM_fec!P$107)</f>
        <v>0.39072153973712082</v>
      </c>
      <c r="Q208" s="249">
        <f>IF(Q$107=0,0,Q$107/NMM_fec!Q$107)</f>
        <v>0.3901770995207981</v>
      </c>
    </row>
    <row r="209" spans="1:17" x14ac:dyDescent="0.25">
      <c r="A209" s="127" t="s">
        <v>205</v>
      </c>
      <c r="B209" s="249">
        <f>IF(B$115=0,0,B$115/NMM_fec!B$115)</f>
        <v>0.453968237987742</v>
      </c>
      <c r="C209" s="249">
        <f>IF(C$115=0,0,C$115/NMM_fec!C$115)</f>
        <v>0.45396823798774205</v>
      </c>
      <c r="D209" s="249">
        <f>IF(D$115=0,0,D$115/NMM_fec!D$115)</f>
        <v>0.45396823798774211</v>
      </c>
      <c r="E209" s="249">
        <f>IF(E$115=0,0,E$115/NMM_fec!E$115)</f>
        <v>0.45520232723396714</v>
      </c>
      <c r="F209" s="249">
        <f>IF(F$115=0,0,F$115/NMM_fec!F$115)</f>
        <v>0.4552023272339672</v>
      </c>
      <c r="G209" s="249">
        <f>IF(G$115=0,0,G$115/NMM_fec!G$115)</f>
        <v>0.4575803655427676</v>
      </c>
      <c r="H209" s="249">
        <f>IF(H$115=0,0,H$115/NMM_fec!H$115)</f>
        <v>0.46479100389206562</v>
      </c>
      <c r="I209" s="249">
        <f>IF(I$115=0,0,I$115/NMM_fec!I$115)</f>
        <v>0.46540206587731908</v>
      </c>
      <c r="J209" s="249">
        <f>IF(J$115=0,0,J$115/NMM_fec!J$115)</f>
        <v>0.46540206587731908</v>
      </c>
      <c r="K209" s="249">
        <f>IF(K$115=0,0,K$115/NMM_fec!K$115)</f>
        <v>0.46540206587731908</v>
      </c>
      <c r="L209" s="249">
        <f>IF(L$115=0,0,L$115/NMM_fec!L$115)</f>
        <v>0.46540206587731908</v>
      </c>
      <c r="M209" s="249">
        <f>IF(M$115=0,0,M$115/NMM_fec!M$115)</f>
        <v>0.46540206587731908</v>
      </c>
      <c r="N209" s="249">
        <f>IF(N$115=0,0,N$115/NMM_fec!N$115)</f>
        <v>0.46540206587731908</v>
      </c>
      <c r="O209" s="249">
        <f>IF(O$115=0,0,O$115/NMM_fec!O$115)</f>
        <v>0.46540206587731908</v>
      </c>
      <c r="P209" s="249">
        <f>IF(P$115=0,0,P$115/NMM_fec!P$115)</f>
        <v>0.46540206587731908</v>
      </c>
      <c r="Q209" s="249">
        <f>IF(Q$115=0,0,Q$115/NMM_fec!Q$115)</f>
        <v>0.46540206587731908</v>
      </c>
    </row>
    <row r="210" spans="1:17" x14ac:dyDescent="0.25">
      <c r="A210" s="127" t="s">
        <v>204</v>
      </c>
      <c r="B210" s="249">
        <f>IF(B$116=0,0,B$116/NMM_fec!B$116)</f>
        <v>0.40019480666862245</v>
      </c>
      <c r="C210" s="249">
        <f>IF(C$116=0,0,C$116/NMM_fec!C$116)</f>
        <v>0.40187474621774455</v>
      </c>
      <c r="D210" s="249">
        <f>IF(D$116=0,0,D$116/NMM_fec!D$116)</f>
        <v>0.40227508595718331</v>
      </c>
      <c r="E210" s="249">
        <f>IF(E$116=0,0,E$116/NMM_fec!E$116)</f>
        <v>0.40128125825378491</v>
      </c>
      <c r="F210" s="249">
        <f>IF(F$116=0,0,F$116/NMM_fec!F$116)</f>
        <v>0.40239853547145987</v>
      </c>
      <c r="G210" s="249">
        <f>IF(G$116=0,0,G$116/NMM_fec!G$116)</f>
        <v>0.40470245704140911</v>
      </c>
      <c r="H210" s="249">
        <f>IF(H$116=0,0,H$116/NMM_fec!H$116)</f>
        <v>0.40958209274689572</v>
      </c>
      <c r="I210" s="249">
        <f>IF(I$116=0,0,I$116/NMM_fec!I$116)</f>
        <v>0.41225651209900721</v>
      </c>
      <c r="J210" s="249">
        <f>IF(J$116=0,0,J$116/NMM_fec!J$116)</f>
        <v>0.4105549978530787</v>
      </c>
      <c r="K210" s="249">
        <f>IF(K$116=0,0,K$116/NMM_fec!K$116)</f>
        <v>0.41168100184893153</v>
      </c>
      <c r="L210" s="249">
        <f>IF(L$116=0,0,L$116/NMM_fec!L$116)</f>
        <v>0.39765817365771827</v>
      </c>
      <c r="M210" s="249">
        <f>IF(M$116=0,0,M$116/NMM_fec!M$116)</f>
        <v>0.42132059342899075</v>
      </c>
      <c r="N210" s="249">
        <f>IF(N$116=0,0,N$116/NMM_fec!N$116)</f>
        <v>0.43430850383547692</v>
      </c>
      <c r="O210" s="249">
        <f>IF(O$116=0,0,O$116/NMM_fec!O$116)</f>
        <v>0.42703298971021059</v>
      </c>
      <c r="P210" s="249">
        <f>IF(P$116=0,0,P$116/NMM_fec!P$116)</f>
        <v>0.42320503348692978</v>
      </c>
      <c r="Q210" s="249">
        <f>IF(Q$116=0,0,Q$116/NMM_fec!Q$116)</f>
        <v>0.42184289835917305</v>
      </c>
    </row>
    <row r="211" spans="1:17" x14ac:dyDescent="0.25">
      <c r="A211" s="72" t="s">
        <v>203</v>
      </c>
      <c r="B211" s="247">
        <f>IF(B$124=0,0,B$124/NMM_fec!B$124)</f>
        <v>0.46657846682073484</v>
      </c>
      <c r="C211" s="247">
        <f>IF(C$124=0,0,C$124/NMM_fec!C$124)</f>
        <v>0.46657846682073484</v>
      </c>
      <c r="D211" s="247">
        <f>IF(D$124=0,0,D$124/NMM_fec!D$124)</f>
        <v>0.46657846682073484</v>
      </c>
      <c r="E211" s="247">
        <f>IF(E$124=0,0,E$124/NMM_fec!E$124)</f>
        <v>0.46784683632379953</v>
      </c>
      <c r="F211" s="247">
        <f>IF(F$124=0,0,F$124/NMM_fec!F$124)</f>
        <v>0.46784683632379953</v>
      </c>
      <c r="G211" s="247">
        <f>IF(G$124=0,0,G$124/NMM_fec!G$124)</f>
        <v>0.47029093125228894</v>
      </c>
      <c r="H211" s="247">
        <f>IF(H$124=0,0,H$124/NMM_fec!H$124)</f>
        <v>0.47770186511128965</v>
      </c>
      <c r="I211" s="247">
        <f>IF(I$124=0,0,I$124/NMM_fec!I$124)</f>
        <v>0.47832990104057788</v>
      </c>
      <c r="J211" s="247">
        <f>IF(J$124=0,0,J$124/NMM_fec!J$124)</f>
        <v>0.47832990104057788</v>
      </c>
      <c r="K211" s="247">
        <f>IF(K$124=0,0,K$124/NMM_fec!K$124)</f>
        <v>0.47832990104057782</v>
      </c>
      <c r="L211" s="247">
        <f>IF(L$124=0,0,L$124/NMM_fec!L$124)</f>
        <v>0.47832990104057782</v>
      </c>
      <c r="M211" s="247">
        <f>IF(M$124=0,0,M$124/NMM_fec!M$124)</f>
        <v>0.47832990104057782</v>
      </c>
      <c r="N211" s="247">
        <f>IF(N$124=0,0,N$124/NMM_fec!N$124)</f>
        <v>0.47832990104057788</v>
      </c>
      <c r="O211" s="247">
        <f>IF(O$124=0,0,O$124/NMM_fec!O$124)</f>
        <v>0.47832990104057782</v>
      </c>
      <c r="P211" s="247">
        <f>IF(P$124=0,0,P$124/NMM_fec!P$124)</f>
        <v>0.47832990104057788</v>
      </c>
      <c r="Q211" s="247">
        <f>IF(Q$124=0,0,Q$124/NMM_fec!Q$124)</f>
        <v>0.47832990104057793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7393.6579395385143</v>
      </c>
      <c r="C5" s="96">
        <v>6985.214626977946</v>
      </c>
      <c r="D5" s="96">
        <v>7004.4338159539857</v>
      </c>
      <c r="E5" s="96">
        <v>6782.3684814215449</v>
      </c>
      <c r="F5" s="96">
        <v>6949.9973133081148</v>
      </c>
      <c r="G5" s="96">
        <v>6794.9877554965424</v>
      </c>
      <c r="H5" s="96">
        <v>7118.5273342720084</v>
      </c>
      <c r="I5" s="96">
        <v>6813.8847832101528</v>
      </c>
      <c r="J5" s="96">
        <v>6556.0561270288899</v>
      </c>
      <c r="K5" s="96">
        <v>5547.5800284444176</v>
      </c>
      <c r="L5" s="96">
        <v>5577.2108827960019</v>
      </c>
      <c r="M5" s="96">
        <v>6082.9623228141654</v>
      </c>
      <c r="N5" s="96">
        <v>5731.4429453052289</v>
      </c>
      <c r="O5" s="96">
        <v>5583.3095031539615</v>
      </c>
      <c r="P5" s="96">
        <v>5692.2956484690303</v>
      </c>
      <c r="Q5" s="96">
        <v>5173.067606878335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1.9591077909590264</v>
      </c>
      <c r="C10" s="158">
        <v>2.2515149363891096</v>
      </c>
      <c r="D10" s="158">
        <v>2.1817842341364928</v>
      </c>
      <c r="E10" s="158">
        <v>2.0296649093729564</v>
      </c>
      <c r="F10" s="158">
        <v>2.1383365542332742</v>
      </c>
      <c r="G10" s="158">
        <v>2.2182137337817531</v>
      </c>
      <c r="H10" s="158">
        <v>2.3058975643115605</v>
      </c>
      <c r="I10" s="158">
        <v>1.8859636389131915</v>
      </c>
      <c r="J10" s="158">
        <v>1.8560061174182367</v>
      </c>
      <c r="K10" s="158">
        <v>1.6520318781949075</v>
      </c>
      <c r="L10" s="158">
        <v>1.656336353440518</v>
      </c>
      <c r="M10" s="158">
        <v>1.972756309015044</v>
      </c>
      <c r="N10" s="158">
        <v>1.8285178916794984</v>
      </c>
      <c r="O10" s="158">
        <v>1.7753131972673777</v>
      </c>
      <c r="P10" s="158">
        <v>1.7730245555208239</v>
      </c>
      <c r="Q10" s="158">
        <v>1.5348309885663565</v>
      </c>
    </row>
    <row r="11" spans="1:17" x14ac:dyDescent="0.25">
      <c r="A11" s="92" t="s">
        <v>125</v>
      </c>
      <c r="B11" s="91">
        <v>0.72730435690012118</v>
      </c>
      <c r="C11" s="91">
        <v>1.054263865949024</v>
      </c>
      <c r="D11" s="91">
        <v>1.0216127124771825</v>
      </c>
      <c r="E11" s="91">
        <v>0.95038337936515682</v>
      </c>
      <c r="F11" s="91">
        <v>1.0012684907973814</v>
      </c>
      <c r="G11" s="91">
        <v>1.0386706961973327</v>
      </c>
      <c r="H11" s="91">
        <v>1.0797283381705316</v>
      </c>
      <c r="I11" s="91">
        <v>0.88309577025887831</v>
      </c>
      <c r="J11" s="91">
        <v>0.86906826730294684</v>
      </c>
      <c r="K11" s="91">
        <v>0.77355805481353956</v>
      </c>
      <c r="L11" s="91">
        <v>0.77557361004702918</v>
      </c>
      <c r="M11" s="91">
        <v>0.92373612952931916</v>
      </c>
      <c r="N11" s="91">
        <v>0.85619700330774617</v>
      </c>
      <c r="O11" s="91">
        <v>0.83128409426548289</v>
      </c>
      <c r="P11" s="91">
        <v>0.83021244590264176</v>
      </c>
      <c r="Q11" s="91">
        <v>0.71867915483581046</v>
      </c>
    </row>
    <row r="12" spans="1:17" x14ac:dyDescent="0.25">
      <c r="A12" s="92" t="s">
        <v>26</v>
      </c>
      <c r="B12" s="91">
        <v>1.2318034340589052</v>
      </c>
      <c r="C12" s="91">
        <v>1.1972510704400858</v>
      </c>
      <c r="D12" s="91">
        <v>1.1601715216593105</v>
      </c>
      <c r="E12" s="91">
        <v>1.0792815300077996</v>
      </c>
      <c r="F12" s="91">
        <v>1.1370680634358925</v>
      </c>
      <c r="G12" s="91">
        <v>1.1795430375844203</v>
      </c>
      <c r="H12" s="91">
        <v>1.2261692261410289</v>
      </c>
      <c r="I12" s="91">
        <v>1.0028678686543133</v>
      </c>
      <c r="J12" s="91">
        <v>0.98693785011528989</v>
      </c>
      <c r="K12" s="91">
        <v>0.87847382338136781</v>
      </c>
      <c r="L12" s="91">
        <v>0.88076274339348881</v>
      </c>
      <c r="M12" s="91">
        <v>1.0490201794857248</v>
      </c>
      <c r="N12" s="91">
        <v>0.97232088837175223</v>
      </c>
      <c r="O12" s="91">
        <v>0.94402910300189469</v>
      </c>
      <c r="P12" s="91">
        <v>0.94281210961818218</v>
      </c>
      <c r="Q12" s="91">
        <v>0.81615183373054601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214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213</v>
      </c>
      <c r="B16" s="204">
        <v>768.36147105889165</v>
      </c>
      <c r="C16" s="204">
        <v>737.22222287343163</v>
      </c>
      <c r="D16" s="204">
        <v>725.25800346650988</v>
      </c>
      <c r="E16" s="204">
        <v>678.27902474018799</v>
      </c>
      <c r="F16" s="204">
        <v>692.29030798785175</v>
      </c>
      <c r="G16" s="204">
        <v>694.96482900215869</v>
      </c>
      <c r="H16" s="204">
        <v>692.37017606518259</v>
      </c>
      <c r="I16" s="204">
        <v>611.32520540863095</v>
      </c>
      <c r="J16" s="204">
        <v>520.54957293588097</v>
      </c>
      <c r="K16" s="204">
        <v>503.56623806473777</v>
      </c>
      <c r="L16" s="204">
        <v>494.48689063968112</v>
      </c>
      <c r="M16" s="204">
        <v>577.68853235649135</v>
      </c>
      <c r="N16" s="204">
        <v>548.59017450036254</v>
      </c>
      <c r="O16" s="204">
        <v>522.99509264348455</v>
      </c>
      <c r="P16" s="204">
        <v>532.01004947390163</v>
      </c>
      <c r="Q16" s="204">
        <v>409.43089307108681</v>
      </c>
    </row>
    <row r="17" spans="1:17" x14ac:dyDescent="0.25">
      <c r="A17" s="152" t="s">
        <v>227</v>
      </c>
      <c r="B17" s="151">
        <v>720.29533961935886</v>
      </c>
      <c r="C17" s="151">
        <v>690.87886977219648</v>
      </c>
      <c r="D17" s="151">
        <v>680.30216371953918</v>
      </c>
      <c r="E17" s="151">
        <v>637.07435094986602</v>
      </c>
      <c r="F17" s="151">
        <v>648.31207813548622</v>
      </c>
      <c r="G17" s="151">
        <v>651.73099755002545</v>
      </c>
      <c r="H17" s="151">
        <v>646.30072721095553</v>
      </c>
      <c r="I17" s="151">
        <v>573.11823778023177</v>
      </c>
      <c r="J17" s="151">
        <v>481.30294692929579</v>
      </c>
      <c r="K17" s="151">
        <v>470.27731886369332</v>
      </c>
      <c r="L17" s="151">
        <v>459.17133528445754</v>
      </c>
      <c r="M17" s="151">
        <v>535.64672143736584</v>
      </c>
      <c r="N17" s="151">
        <v>509.90100642297591</v>
      </c>
      <c r="O17" s="151">
        <v>485.49601037035137</v>
      </c>
      <c r="P17" s="151">
        <v>494.90170757738281</v>
      </c>
      <c r="Q17" s="151">
        <v>377.18851696781638</v>
      </c>
    </row>
    <row r="18" spans="1:17" x14ac:dyDescent="0.25">
      <c r="A18" s="154" t="s">
        <v>33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602.16029019490566</v>
      </c>
      <c r="C22" s="208">
        <v>536.63211535050004</v>
      </c>
      <c r="D22" s="208">
        <v>630.52975946610024</v>
      </c>
      <c r="E22" s="208">
        <v>601.78695145920005</v>
      </c>
      <c r="F22" s="208">
        <v>405.39351363029994</v>
      </c>
      <c r="G22" s="208">
        <v>486.69049715699208</v>
      </c>
      <c r="H22" s="208">
        <v>414.84556318139994</v>
      </c>
      <c r="I22" s="208">
        <v>367.93160251380004</v>
      </c>
      <c r="J22" s="208">
        <v>206.04265425900005</v>
      </c>
      <c r="K22" s="208">
        <v>271.46250224729999</v>
      </c>
      <c r="L22" s="208">
        <v>227.76012061381067</v>
      </c>
      <c r="M22" s="208">
        <v>249.59988354223213</v>
      </c>
      <c r="N22" s="208">
        <v>268.32015571392981</v>
      </c>
      <c r="O22" s="208">
        <v>227.75983922427588</v>
      </c>
      <c r="P22" s="208">
        <v>271.43985984617001</v>
      </c>
      <c r="Q22" s="208">
        <v>77.999957612082184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118.13504942445326</v>
      </c>
      <c r="C24" s="208">
        <v>154.24675442169644</v>
      </c>
      <c r="D24" s="208">
        <v>49.772404253438914</v>
      </c>
      <c r="E24" s="208">
        <v>35.28739949066599</v>
      </c>
      <c r="F24" s="208">
        <v>242.91856450518628</v>
      </c>
      <c r="G24" s="208">
        <v>165.04050039303331</v>
      </c>
      <c r="H24" s="208">
        <v>231.45516402955556</v>
      </c>
      <c r="I24" s="208">
        <v>205.18663526643172</v>
      </c>
      <c r="J24" s="208">
        <v>275.26029267029571</v>
      </c>
      <c r="K24" s="208">
        <v>198.81481661639333</v>
      </c>
      <c r="L24" s="208">
        <v>231.41121467064684</v>
      </c>
      <c r="M24" s="208">
        <v>286.04683789513371</v>
      </c>
      <c r="N24" s="208">
        <v>241.58085070904608</v>
      </c>
      <c r="O24" s="208">
        <v>257.73617114607549</v>
      </c>
      <c r="P24" s="208">
        <v>223.46184773121283</v>
      </c>
      <c r="Q24" s="208">
        <v>299.18855935573418</v>
      </c>
    </row>
    <row r="25" spans="1:17" x14ac:dyDescent="0.25">
      <c r="A25" s="152" t="s">
        <v>226</v>
      </c>
      <c r="B25" s="264">
        <v>48.066131439532832</v>
      </c>
      <c r="C25" s="264">
        <v>46.343353101235103</v>
      </c>
      <c r="D25" s="264">
        <v>44.955839746970717</v>
      </c>
      <c r="E25" s="264">
        <v>41.204673790321976</v>
      </c>
      <c r="F25" s="264">
        <v>43.978229852365516</v>
      </c>
      <c r="G25" s="264">
        <v>43.233831452133295</v>
      </c>
      <c r="H25" s="264">
        <v>46.069448854227076</v>
      </c>
      <c r="I25" s="264">
        <v>38.206967628399148</v>
      </c>
      <c r="J25" s="264">
        <v>39.24662600658521</v>
      </c>
      <c r="K25" s="264">
        <v>33.28891920104445</v>
      </c>
      <c r="L25" s="264">
        <v>35.315555355223587</v>
      </c>
      <c r="M25" s="264">
        <v>42.04181091912551</v>
      </c>
      <c r="N25" s="264">
        <v>38.68916807738664</v>
      </c>
      <c r="O25" s="264">
        <v>37.499082273133219</v>
      </c>
      <c r="P25" s="264">
        <v>37.108341896518795</v>
      </c>
      <c r="Q25" s="264">
        <v>32.242376103270452</v>
      </c>
    </row>
    <row r="26" spans="1:17" x14ac:dyDescent="0.25">
      <c r="A26" s="150" t="s">
        <v>33</v>
      </c>
      <c r="B26" s="87">
        <v>48.066131439532832</v>
      </c>
      <c r="C26" s="87">
        <v>44.432081918697456</v>
      </c>
      <c r="D26" s="87">
        <v>41.583017499600693</v>
      </c>
      <c r="E26" s="87">
        <v>34.374677707010129</v>
      </c>
      <c r="F26" s="87">
        <v>39.399642337670713</v>
      </c>
      <c r="G26" s="87">
        <v>28.775272646570819</v>
      </c>
      <c r="H26" s="87">
        <v>35.354219447247573</v>
      </c>
      <c r="I26" s="87">
        <v>31.529762529883243</v>
      </c>
      <c r="J26" s="87">
        <v>39.24662600658521</v>
      </c>
      <c r="K26" s="87">
        <v>26.89754014253236</v>
      </c>
      <c r="L26" s="87">
        <v>35.315555355223587</v>
      </c>
      <c r="M26" s="87">
        <v>42.04181091912551</v>
      </c>
      <c r="N26" s="87">
        <v>38.68916807738664</v>
      </c>
      <c r="O26" s="87">
        <v>37.499082273133219</v>
      </c>
      <c r="P26" s="87">
        <v>37.108341896518795</v>
      </c>
      <c r="Q26" s="87">
        <v>32.242376103270452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</v>
      </c>
      <c r="C30" s="87">
        <v>1.9112711825376463</v>
      </c>
      <c r="D30" s="87">
        <v>3.3728222473700233</v>
      </c>
      <c r="E30" s="87">
        <v>6.8299960833118485</v>
      </c>
      <c r="F30" s="87">
        <v>4.5785875146948021</v>
      </c>
      <c r="G30" s="87">
        <v>14.458558805562477</v>
      </c>
      <c r="H30" s="87">
        <v>10.715229406979507</v>
      </c>
      <c r="I30" s="87">
        <v>6.6772050985159064</v>
      </c>
      <c r="J30" s="87">
        <v>0</v>
      </c>
      <c r="K30" s="87">
        <v>6.3913790585120926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1286.4988306886639</v>
      </c>
      <c r="C36" s="204">
        <v>1218.3178591681258</v>
      </c>
      <c r="D36" s="204">
        <v>1140.128528253339</v>
      </c>
      <c r="E36" s="204">
        <v>1096.4321017719838</v>
      </c>
      <c r="F36" s="204">
        <v>1190.93628876603</v>
      </c>
      <c r="G36" s="204">
        <v>1146.1594627606025</v>
      </c>
      <c r="H36" s="204">
        <v>1172.5155706425148</v>
      </c>
      <c r="I36" s="204">
        <v>1073.2593641626079</v>
      </c>
      <c r="J36" s="204">
        <v>940.08144797559135</v>
      </c>
      <c r="K36" s="204">
        <v>847.90197850148468</v>
      </c>
      <c r="L36" s="204">
        <v>850.26005580287983</v>
      </c>
      <c r="M36" s="204">
        <v>1000.2858841486586</v>
      </c>
      <c r="N36" s="204">
        <v>926.53406291318606</v>
      </c>
      <c r="O36" s="204">
        <v>888.00372731321045</v>
      </c>
      <c r="P36" s="204">
        <v>873.93733443960764</v>
      </c>
      <c r="Q36" s="204">
        <v>749.39662281868141</v>
      </c>
    </row>
    <row r="37" spans="1:17" x14ac:dyDescent="0.25">
      <c r="A37" s="84" t="s">
        <v>33</v>
      </c>
      <c r="B37" s="83">
        <v>660.17547903842524</v>
      </c>
      <c r="C37" s="83">
        <v>502.03564643626197</v>
      </c>
      <c r="D37" s="83">
        <v>350.50728526033765</v>
      </c>
      <c r="E37" s="83">
        <v>224.07353848480963</v>
      </c>
      <c r="F37" s="83">
        <v>630.36491097045609</v>
      </c>
      <c r="G37" s="83">
        <v>604.49401053002157</v>
      </c>
      <c r="H37" s="83">
        <v>659.79678649155017</v>
      </c>
      <c r="I37" s="83">
        <v>761.75827591135942</v>
      </c>
      <c r="J37" s="83">
        <v>550.76947986488699</v>
      </c>
      <c r="K37" s="83">
        <v>379.74956499439782</v>
      </c>
      <c r="L37" s="83">
        <v>399.98761658791653</v>
      </c>
      <c r="M37" s="83">
        <v>475.5231865731605</v>
      </c>
      <c r="N37" s="83">
        <v>404.35111358973711</v>
      </c>
      <c r="O37" s="83">
        <v>364.38479145594187</v>
      </c>
      <c r="P37" s="83">
        <v>315.1853041676215</v>
      </c>
      <c r="Q37" s="83">
        <v>336.44803934126293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626.32335165023869</v>
      </c>
      <c r="C43" s="208">
        <v>716.28221273186375</v>
      </c>
      <c r="D43" s="208">
        <v>789.62124299300126</v>
      </c>
      <c r="E43" s="208">
        <v>872.35856328717409</v>
      </c>
      <c r="F43" s="208">
        <v>560.57137779557377</v>
      </c>
      <c r="G43" s="208">
        <v>541.66545223058097</v>
      </c>
      <c r="H43" s="208">
        <v>512.71878415096455</v>
      </c>
      <c r="I43" s="208">
        <v>311.5010882512484</v>
      </c>
      <c r="J43" s="208">
        <v>389.31196811070441</v>
      </c>
      <c r="K43" s="208">
        <v>468.15241350708686</v>
      </c>
      <c r="L43" s="208">
        <v>450.27243921496336</v>
      </c>
      <c r="M43" s="208">
        <v>524.76269757549812</v>
      </c>
      <c r="N43" s="208">
        <v>522.18294932344895</v>
      </c>
      <c r="O43" s="208">
        <v>523.61893585726853</v>
      </c>
      <c r="P43" s="208">
        <v>558.75203027198609</v>
      </c>
      <c r="Q43" s="208">
        <v>412.94858347741842</v>
      </c>
    </row>
    <row r="44" spans="1:17" x14ac:dyDescent="0.25">
      <c r="A44" s="175" t="s">
        <v>211</v>
      </c>
      <c r="B44" s="255">
        <v>0</v>
      </c>
      <c r="C44" s="255">
        <v>0</v>
      </c>
      <c r="D44" s="255">
        <v>0</v>
      </c>
      <c r="E44" s="255">
        <v>0</v>
      </c>
      <c r="F44" s="255">
        <v>0</v>
      </c>
      <c r="G44" s="255">
        <v>0</v>
      </c>
      <c r="H44" s="255">
        <v>0</v>
      </c>
      <c r="I44" s="255">
        <v>0</v>
      </c>
      <c r="J44" s="255">
        <v>0</v>
      </c>
      <c r="K44" s="255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5">
        <v>0</v>
      </c>
    </row>
    <row r="45" spans="1:17" x14ac:dyDescent="0.25">
      <c r="A45" s="177" t="s">
        <v>98</v>
      </c>
      <c r="B45" s="176">
        <v>5336.83853</v>
      </c>
      <c r="C45" s="176">
        <v>5027.4230299999999</v>
      </c>
      <c r="D45" s="176">
        <v>5136.8654999999999</v>
      </c>
      <c r="E45" s="176">
        <v>5005.6276900000003</v>
      </c>
      <c r="F45" s="176">
        <v>5064.63238</v>
      </c>
      <c r="G45" s="176">
        <v>4951.6452499999996</v>
      </c>
      <c r="H45" s="176">
        <v>5251.3356899999999</v>
      </c>
      <c r="I45" s="176">
        <v>5127.4142500000007</v>
      </c>
      <c r="J45" s="176">
        <v>5093.5690999999997</v>
      </c>
      <c r="K45" s="176">
        <v>4194.4597800000001</v>
      </c>
      <c r="L45" s="176">
        <v>4230.8076000000001</v>
      </c>
      <c r="M45" s="176">
        <v>4503.0151500000002</v>
      </c>
      <c r="N45" s="176">
        <v>4254.4901900000004</v>
      </c>
      <c r="O45" s="176">
        <v>4170.5353699999996</v>
      </c>
      <c r="P45" s="176">
        <v>4284.5752400000001</v>
      </c>
      <c r="Q45" s="176">
        <v>4012.7052600000002</v>
      </c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1164.232742281928</v>
      </c>
      <c r="C47" s="96">
        <v>959.08252250931969</v>
      </c>
      <c r="D47" s="96">
        <v>835.00631256741599</v>
      </c>
      <c r="E47" s="96">
        <v>1365.1851080733502</v>
      </c>
      <c r="F47" s="96">
        <v>1247.5342948366663</v>
      </c>
      <c r="G47" s="96">
        <v>549.2175949640116</v>
      </c>
      <c r="H47" s="96">
        <v>886.29724966181379</v>
      </c>
      <c r="I47" s="96">
        <v>853.20631931205367</v>
      </c>
      <c r="J47" s="96">
        <v>1549.897482616195</v>
      </c>
      <c r="K47" s="96">
        <v>1028.8424545969913</v>
      </c>
      <c r="L47" s="96">
        <v>1342.9374810720849</v>
      </c>
      <c r="M47" s="96">
        <v>1701.9732918130944</v>
      </c>
      <c r="N47" s="96">
        <v>1751.7585167888158</v>
      </c>
      <c r="O47" s="96">
        <v>1600.4519730625939</v>
      </c>
      <c r="P47" s="96">
        <v>1947.1613917498257</v>
      </c>
      <c r="Q47" s="96">
        <v>1929.685757303871</v>
      </c>
    </row>
    <row r="48" spans="1:17" x14ac:dyDescent="0.25">
      <c r="A48" s="132" t="s">
        <v>83</v>
      </c>
      <c r="B48" s="160">
        <v>0</v>
      </c>
      <c r="C48" s="160">
        <v>0</v>
      </c>
      <c r="D48" s="160">
        <v>0</v>
      </c>
      <c r="E48" s="160">
        <v>0</v>
      </c>
      <c r="F48" s="160">
        <v>0</v>
      </c>
      <c r="G48" s="160">
        <v>0</v>
      </c>
      <c r="H48" s="160">
        <v>0</v>
      </c>
      <c r="I48" s="160">
        <v>0</v>
      </c>
      <c r="J48" s="160">
        <v>0</v>
      </c>
      <c r="K48" s="160">
        <v>0</v>
      </c>
      <c r="L48" s="160">
        <v>0</v>
      </c>
      <c r="M48" s="160">
        <v>0</v>
      </c>
      <c r="N48" s="160">
        <v>0</v>
      </c>
      <c r="O48" s="160">
        <v>0</v>
      </c>
      <c r="P48" s="160">
        <v>0</v>
      </c>
      <c r="Q48" s="160">
        <v>0</v>
      </c>
    </row>
    <row r="49" spans="1:17" x14ac:dyDescent="0.25">
      <c r="A49" s="76" t="s">
        <v>82</v>
      </c>
      <c r="B49" s="159">
        <v>0</v>
      </c>
      <c r="C49" s="159">
        <v>0</v>
      </c>
      <c r="D49" s="159">
        <v>0</v>
      </c>
      <c r="E49" s="159">
        <v>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  <c r="K49" s="159">
        <v>0</v>
      </c>
      <c r="L49" s="159">
        <v>0</v>
      </c>
      <c r="M49" s="159">
        <v>0</v>
      </c>
      <c r="N49" s="159">
        <v>0</v>
      </c>
      <c r="O49" s="159">
        <v>0</v>
      </c>
      <c r="P49" s="159">
        <v>0</v>
      </c>
      <c r="Q49" s="159">
        <v>0</v>
      </c>
    </row>
    <row r="50" spans="1:17" x14ac:dyDescent="0.25">
      <c r="A50" s="76" t="s">
        <v>81</v>
      </c>
      <c r="B50" s="159">
        <v>0</v>
      </c>
      <c r="C50" s="159">
        <v>0</v>
      </c>
      <c r="D50" s="159">
        <v>0</v>
      </c>
      <c r="E50" s="159">
        <v>0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  <c r="K50" s="159">
        <v>0</v>
      </c>
      <c r="L50" s="159">
        <v>0</v>
      </c>
      <c r="M50" s="159">
        <v>0</v>
      </c>
      <c r="N50" s="159">
        <v>0</v>
      </c>
      <c r="O50" s="159">
        <v>0</v>
      </c>
      <c r="P50" s="159">
        <v>0</v>
      </c>
      <c r="Q50" s="159">
        <v>0</v>
      </c>
    </row>
    <row r="51" spans="1:17" x14ac:dyDescent="0.25">
      <c r="A51" s="76" t="s">
        <v>80</v>
      </c>
      <c r="B51" s="159">
        <v>0</v>
      </c>
      <c r="C51" s="159">
        <v>0</v>
      </c>
      <c r="D51" s="159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59">
        <v>0</v>
      </c>
      <c r="L51" s="159">
        <v>0</v>
      </c>
      <c r="M51" s="159">
        <v>0</v>
      </c>
      <c r="N51" s="159">
        <v>0</v>
      </c>
      <c r="O51" s="159">
        <v>0</v>
      </c>
      <c r="P51" s="159">
        <v>0</v>
      </c>
      <c r="Q51" s="159">
        <v>0</v>
      </c>
    </row>
    <row r="52" spans="1:17" x14ac:dyDescent="0.25">
      <c r="A52" s="129" t="s">
        <v>79</v>
      </c>
      <c r="B52" s="158">
        <v>1.4514282540900261</v>
      </c>
      <c r="C52" s="158">
        <v>1.3892769746163671</v>
      </c>
      <c r="D52" s="158">
        <v>1.1439844015767981</v>
      </c>
      <c r="E52" s="158">
        <v>2.4107638260740343</v>
      </c>
      <c r="F52" s="158">
        <v>2.4465066432196867</v>
      </c>
      <c r="G52" s="158">
        <v>0.62276467737743979</v>
      </c>
      <c r="H52" s="158">
        <v>1.248136833572665</v>
      </c>
      <c r="I52" s="158">
        <v>1.2280872918950858</v>
      </c>
      <c r="J52" s="158">
        <v>2.6689333908437334</v>
      </c>
      <c r="K52" s="158">
        <v>1.5638617003598467</v>
      </c>
      <c r="L52" s="158">
        <v>2.1864806264925187</v>
      </c>
      <c r="M52" s="158">
        <v>3.4530498073196365</v>
      </c>
      <c r="N52" s="158">
        <v>3.9497881544951738</v>
      </c>
      <c r="O52" s="158">
        <v>3.5590233424980791</v>
      </c>
      <c r="P52" s="158">
        <v>4.018660223071417</v>
      </c>
      <c r="Q52" s="158">
        <v>3.8233712754919758</v>
      </c>
    </row>
    <row r="53" spans="1:17" x14ac:dyDescent="0.25">
      <c r="A53" s="92" t="s">
        <v>125</v>
      </c>
      <c r="B53" s="91">
        <v>0.53883206314587606</v>
      </c>
      <c r="C53" s="91">
        <v>0.65052400517581555</v>
      </c>
      <c r="D53" s="91">
        <v>0.53566662974306956</v>
      </c>
      <c r="E53" s="91">
        <v>1.128831592493434</v>
      </c>
      <c r="F53" s="91">
        <v>1.1455680395739576</v>
      </c>
      <c r="G53" s="91">
        <v>0.29160734656346471</v>
      </c>
      <c r="H53" s="91">
        <v>0.58443563581506774</v>
      </c>
      <c r="I53" s="91">
        <v>0.57504750919068481</v>
      </c>
      <c r="J53" s="91">
        <v>1.249718573532516</v>
      </c>
      <c r="K53" s="91">
        <v>0.7322726824433784</v>
      </c>
      <c r="L53" s="91">
        <v>1.0238117815045538</v>
      </c>
      <c r="M53" s="91">
        <v>1.6168782984036971</v>
      </c>
      <c r="N53" s="91">
        <v>1.8494742638110104</v>
      </c>
      <c r="O53" s="91">
        <v>1.6665000295678207</v>
      </c>
      <c r="P53" s="91">
        <v>1.8817233651159053</v>
      </c>
      <c r="Q53" s="91">
        <v>1.7902800095668587</v>
      </c>
    </row>
    <row r="54" spans="1:17" x14ac:dyDescent="0.25">
      <c r="A54" s="92" t="s">
        <v>26</v>
      </c>
      <c r="B54" s="91">
        <v>0.91259619094415001</v>
      </c>
      <c r="C54" s="91">
        <v>0.73875296944055158</v>
      </c>
      <c r="D54" s="91">
        <v>0.6083177718337287</v>
      </c>
      <c r="E54" s="91">
        <v>1.2819322335806003</v>
      </c>
      <c r="F54" s="91">
        <v>1.3009386036457293</v>
      </c>
      <c r="G54" s="91">
        <v>0.33115733081397508</v>
      </c>
      <c r="H54" s="91">
        <v>0.66370119775759728</v>
      </c>
      <c r="I54" s="91">
        <v>0.65303978270440111</v>
      </c>
      <c r="J54" s="91">
        <v>1.4192148173112173</v>
      </c>
      <c r="K54" s="91">
        <v>0.83158901791646833</v>
      </c>
      <c r="L54" s="91">
        <v>1.1626688449879652</v>
      </c>
      <c r="M54" s="91">
        <v>1.8361715089159394</v>
      </c>
      <c r="N54" s="91">
        <v>2.1003138906841632</v>
      </c>
      <c r="O54" s="91">
        <v>1.8925233129302583</v>
      </c>
      <c r="P54" s="91">
        <v>2.1369368579555119</v>
      </c>
      <c r="Q54" s="91">
        <v>2.0330912659251172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</v>
      </c>
      <c r="C56" s="157">
        <v>0</v>
      </c>
      <c r="D56" s="157">
        <v>0</v>
      </c>
      <c r="E56" s="157">
        <v>0</v>
      </c>
      <c r="F56" s="157">
        <v>0</v>
      </c>
      <c r="G56" s="157">
        <v>0</v>
      </c>
      <c r="H56" s="157">
        <v>0</v>
      </c>
      <c r="I56" s="157">
        <v>0</v>
      </c>
      <c r="J56" s="157">
        <v>0</v>
      </c>
      <c r="K56" s="157">
        <v>0</v>
      </c>
      <c r="L56" s="157">
        <v>0</v>
      </c>
      <c r="M56" s="157">
        <v>0</v>
      </c>
      <c r="N56" s="157">
        <v>0</v>
      </c>
      <c r="O56" s="157">
        <v>0</v>
      </c>
      <c r="P56" s="157">
        <v>0</v>
      </c>
      <c r="Q56" s="157">
        <v>0</v>
      </c>
    </row>
    <row r="57" spans="1:17" x14ac:dyDescent="0.25">
      <c r="A57" s="156" t="s">
        <v>210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</row>
    <row r="58" spans="1:17" x14ac:dyDescent="0.25">
      <c r="A58" s="156" t="s">
        <v>209</v>
      </c>
      <c r="B58" s="204">
        <v>180.97069673585406</v>
      </c>
      <c r="C58" s="204">
        <v>143.25416072135667</v>
      </c>
      <c r="D58" s="204">
        <v>130.30113974795603</v>
      </c>
      <c r="E58" s="204">
        <v>224.39076039180262</v>
      </c>
      <c r="F58" s="204">
        <v>198.55814078119829</v>
      </c>
      <c r="G58" s="204">
        <v>64.512606411598597</v>
      </c>
      <c r="H58" s="204">
        <v>131.66698001762651</v>
      </c>
      <c r="I58" s="204">
        <v>126.22893513054089</v>
      </c>
      <c r="J58" s="204">
        <v>255.8615938822673</v>
      </c>
      <c r="K58" s="204">
        <v>161.88120869022242</v>
      </c>
      <c r="L58" s="204">
        <v>241.05426174984223</v>
      </c>
      <c r="M58" s="204">
        <v>244.04775641605826</v>
      </c>
      <c r="N58" s="204">
        <v>238.54620038540645</v>
      </c>
      <c r="O58" s="204">
        <v>240.03158039783111</v>
      </c>
      <c r="P58" s="204">
        <v>285.20813323203839</v>
      </c>
      <c r="Q58" s="204">
        <v>277.43862928055188</v>
      </c>
    </row>
    <row r="59" spans="1:17" x14ac:dyDescent="0.25">
      <c r="A59" s="152" t="s">
        <v>225</v>
      </c>
      <c r="B59" s="151">
        <v>162.48110736942022</v>
      </c>
      <c r="C59" s="151">
        <v>128.49842531550942</v>
      </c>
      <c r="D59" s="151">
        <v>118.15069642635339</v>
      </c>
      <c r="E59" s="151">
        <v>198.78564795311172</v>
      </c>
      <c r="F59" s="151">
        <v>172.57339810167187</v>
      </c>
      <c r="G59" s="151">
        <v>57.898122066583902</v>
      </c>
      <c r="H59" s="151">
        <v>118.41031687342092</v>
      </c>
      <c r="I59" s="151">
        <v>113.18522141068213</v>
      </c>
      <c r="J59" s="151">
        <v>227.47048946242009</v>
      </c>
      <c r="K59" s="151">
        <v>145.27118068035028</v>
      </c>
      <c r="L59" s="151">
        <v>215.43700784564834</v>
      </c>
      <c r="M59" s="151">
        <v>203.99523790021379</v>
      </c>
      <c r="N59" s="151">
        <v>189.45222990709027</v>
      </c>
      <c r="O59" s="151">
        <v>195.62111314624769</v>
      </c>
      <c r="P59" s="151">
        <v>233.29184624802792</v>
      </c>
      <c r="Q59" s="151">
        <v>227.72654846910677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64.567866098432816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0</v>
      </c>
      <c r="F61" s="208">
        <v>0</v>
      </c>
      <c r="G61" s="208">
        <v>0</v>
      </c>
      <c r="H61" s="208">
        <v>0</v>
      </c>
      <c r="I61" s="208">
        <v>0</v>
      </c>
      <c r="J61" s="208">
        <v>0</v>
      </c>
      <c r="K61" s="208">
        <v>0</v>
      </c>
      <c r="L61" s="208">
        <v>0</v>
      </c>
      <c r="M61" s="208">
        <v>0</v>
      </c>
      <c r="N61" s="208">
        <v>0</v>
      </c>
      <c r="O61" s="208">
        <v>0</v>
      </c>
      <c r="P61" s="208">
        <v>0</v>
      </c>
      <c r="Q61" s="208">
        <v>0</v>
      </c>
    </row>
    <row r="62" spans="1:17" x14ac:dyDescent="0.25">
      <c r="A62" s="154" t="s">
        <v>125</v>
      </c>
      <c r="B62" s="208">
        <v>0</v>
      </c>
      <c r="C62" s="208">
        <v>0</v>
      </c>
      <c r="D62" s="208">
        <v>0</v>
      </c>
      <c r="E62" s="208">
        <v>23.620345018081579</v>
      </c>
      <c r="F62" s="208">
        <v>29.866481594485556</v>
      </c>
      <c r="G62" s="208">
        <v>0</v>
      </c>
      <c r="H62" s="208">
        <v>0</v>
      </c>
      <c r="I62" s="208">
        <v>0</v>
      </c>
      <c r="J62" s="208">
        <v>14.214605693345748</v>
      </c>
      <c r="K62" s="208">
        <v>0</v>
      </c>
      <c r="L62" s="208">
        <v>8.9011235478148638</v>
      </c>
      <c r="M62" s="208">
        <v>8.1743882571847557</v>
      </c>
      <c r="N62" s="208">
        <v>20.96645011576129</v>
      </c>
      <c r="O62" s="208">
        <v>24.525516565129454</v>
      </c>
      <c r="P62" s="208">
        <v>21.027140272056634</v>
      </c>
      <c r="Q62" s="208">
        <v>24.19181327452759</v>
      </c>
    </row>
    <row r="63" spans="1:17" x14ac:dyDescent="0.25">
      <c r="A63" s="154" t="s">
        <v>29</v>
      </c>
      <c r="B63" s="208">
        <v>162.48110736942022</v>
      </c>
      <c r="C63" s="208">
        <v>128.49842531550942</v>
      </c>
      <c r="D63" s="208">
        <v>53.582830327920576</v>
      </c>
      <c r="E63" s="208">
        <v>100.35032414493078</v>
      </c>
      <c r="F63" s="208">
        <v>0</v>
      </c>
      <c r="G63" s="208">
        <v>57.898122066583902</v>
      </c>
      <c r="H63" s="208">
        <v>118.41031687342092</v>
      </c>
      <c r="I63" s="208">
        <v>113.18522141068213</v>
      </c>
      <c r="J63" s="208">
        <v>151.02483281718187</v>
      </c>
      <c r="K63" s="208">
        <v>145.27118068035028</v>
      </c>
      <c r="L63" s="208">
        <v>137.41470395341554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74.814978790099346</v>
      </c>
      <c r="F64" s="208">
        <v>142.70691650718632</v>
      </c>
      <c r="G64" s="208">
        <v>0</v>
      </c>
      <c r="H64" s="208">
        <v>0</v>
      </c>
      <c r="I64" s="208">
        <v>0</v>
      </c>
      <c r="J64" s="208">
        <v>62.231050951892463</v>
      </c>
      <c r="K64" s="208">
        <v>0</v>
      </c>
      <c r="L64" s="208">
        <v>69.121180344417908</v>
      </c>
      <c r="M64" s="208">
        <v>195.82084964302905</v>
      </c>
      <c r="N64" s="208">
        <v>168.48577979132898</v>
      </c>
      <c r="O64" s="208">
        <v>171.09559658111823</v>
      </c>
      <c r="P64" s="208">
        <v>212.26470597597128</v>
      </c>
      <c r="Q64" s="208">
        <v>203.53473519457918</v>
      </c>
    </row>
    <row r="65" spans="1:17" x14ac:dyDescent="0.25">
      <c r="A65" s="152" t="s">
        <v>224</v>
      </c>
      <c r="B65" s="151">
        <v>18.489589366433862</v>
      </c>
      <c r="C65" s="151">
        <v>14.755735405847252</v>
      </c>
      <c r="D65" s="151">
        <v>12.15044332160263</v>
      </c>
      <c r="E65" s="151">
        <v>25.605112438690906</v>
      </c>
      <c r="F65" s="151">
        <v>25.984742679526409</v>
      </c>
      <c r="G65" s="151">
        <v>6.6144843450146888</v>
      </c>
      <c r="H65" s="151">
        <v>13.256663144205589</v>
      </c>
      <c r="I65" s="151">
        <v>13.043713719858765</v>
      </c>
      <c r="J65" s="151">
        <v>28.391104419847206</v>
      </c>
      <c r="K65" s="151">
        <v>16.610028009872135</v>
      </c>
      <c r="L65" s="151">
        <v>25.617253904193895</v>
      </c>
      <c r="M65" s="151">
        <v>40.052518515844469</v>
      </c>
      <c r="N65" s="151">
        <v>49.093970478316173</v>
      </c>
      <c r="O65" s="151">
        <v>44.41046725158342</v>
      </c>
      <c r="P65" s="151">
        <v>51.916286984010469</v>
      </c>
      <c r="Q65" s="151">
        <v>49.712080811445084</v>
      </c>
    </row>
    <row r="66" spans="1:17" x14ac:dyDescent="0.25">
      <c r="A66" s="263" t="s">
        <v>33</v>
      </c>
      <c r="B66" s="87">
        <v>1.3695342175407228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0.21312736388292156</v>
      </c>
      <c r="K66" s="87">
        <v>0</v>
      </c>
      <c r="L66" s="87">
        <v>11.258209495815295</v>
      </c>
      <c r="M66" s="87">
        <v>15.907996694925393</v>
      </c>
      <c r="N66" s="87">
        <v>34.569715245516953</v>
      </c>
      <c r="O66" s="87">
        <v>32.201586778361047</v>
      </c>
      <c r="P66" s="87">
        <v>46.652209409710274</v>
      </c>
      <c r="Q66" s="87">
        <v>45.315924304690157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17.12005514889314</v>
      </c>
      <c r="C70" s="87">
        <v>14.755735405847252</v>
      </c>
      <c r="D70" s="87">
        <v>12.15044332160263</v>
      </c>
      <c r="E70" s="87">
        <v>25.605112438690906</v>
      </c>
      <c r="F70" s="87">
        <v>25.984742679526409</v>
      </c>
      <c r="G70" s="87">
        <v>6.6144843450146888</v>
      </c>
      <c r="H70" s="87">
        <v>13.256663144205589</v>
      </c>
      <c r="I70" s="87">
        <v>13.043713719858765</v>
      </c>
      <c r="J70" s="87">
        <v>28.177977055964284</v>
      </c>
      <c r="K70" s="87">
        <v>16.610028009872135</v>
      </c>
      <c r="L70" s="87">
        <v>14.359044408378599</v>
      </c>
      <c r="M70" s="87">
        <v>24.144521820919074</v>
      </c>
      <c r="N70" s="87">
        <v>14.524255232799218</v>
      </c>
      <c r="O70" s="87">
        <v>12.208880473222374</v>
      </c>
      <c r="P70" s="87">
        <v>5.2640775743001926</v>
      </c>
      <c r="Q70" s="87">
        <v>4.3961565067549264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</v>
      </c>
    </row>
    <row r="77" spans="1:17" x14ac:dyDescent="0.25">
      <c r="A77" s="156" t="s">
        <v>208</v>
      </c>
      <c r="B77" s="204">
        <v>676.52971401020568</v>
      </c>
      <c r="C77" s="204">
        <v>537.40419642413633</v>
      </c>
      <c r="D77" s="204">
        <v>463.42437546406472</v>
      </c>
      <c r="E77" s="204">
        <v>862.98567673932621</v>
      </c>
      <c r="F77" s="204">
        <v>748.20986537304429</v>
      </c>
      <c r="G77" s="204">
        <v>216.4043953957397</v>
      </c>
      <c r="H77" s="204">
        <v>451.96921669440883</v>
      </c>
      <c r="I77" s="204">
        <v>426.38501663411023</v>
      </c>
      <c r="J77" s="204">
        <v>952.29777149807489</v>
      </c>
      <c r="K77" s="204">
        <v>580.09886814956292</v>
      </c>
      <c r="L77" s="204">
        <v>850.30053758123017</v>
      </c>
      <c r="M77" s="204">
        <v>1169.6114201560977</v>
      </c>
      <c r="N77" s="204">
        <v>1241.9887959471212</v>
      </c>
      <c r="O77" s="204">
        <v>1092.8914395310387</v>
      </c>
      <c r="P77" s="204">
        <v>1370.2289800654528</v>
      </c>
      <c r="Q77" s="204">
        <v>1333.9282076751279</v>
      </c>
    </row>
    <row r="78" spans="1:17" x14ac:dyDescent="0.25">
      <c r="A78" s="152" t="s">
        <v>222</v>
      </c>
      <c r="B78" s="261">
        <v>676.52971401020568</v>
      </c>
      <c r="C78" s="261">
        <v>537.40419642413633</v>
      </c>
      <c r="D78" s="261">
        <v>463.42437546406472</v>
      </c>
      <c r="E78" s="261">
        <v>862.98567673932621</v>
      </c>
      <c r="F78" s="261">
        <v>748.20986537304429</v>
      </c>
      <c r="G78" s="261">
        <v>216.4043953957397</v>
      </c>
      <c r="H78" s="261">
        <v>451.96921669440883</v>
      </c>
      <c r="I78" s="261">
        <v>426.38501663411023</v>
      </c>
      <c r="J78" s="261">
        <v>952.29777149807489</v>
      </c>
      <c r="K78" s="261">
        <v>580.09886814956292</v>
      </c>
      <c r="L78" s="261">
        <v>850.30053758123017</v>
      </c>
      <c r="M78" s="261">
        <v>1169.6114201560977</v>
      </c>
      <c r="N78" s="261">
        <v>1241.9887959471212</v>
      </c>
      <c r="O78" s="261">
        <v>1092.8914395310387</v>
      </c>
      <c r="P78" s="261">
        <v>1370.2289800654528</v>
      </c>
      <c r="Q78" s="261">
        <v>1333.9282076751279</v>
      </c>
    </row>
    <row r="79" spans="1:17" x14ac:dyDescent="0.25">
      <c r="A79" s="154" t="s">
        <v>33</v>
      </c>
      <c r="B79" s="83">
        <v>631.38473351489074</v>
      </c>
      <c r="C79" s="83">
        <v>454.11137869463676</v>
      </c>
      <c r="D79" s="83">
        <v>463.42437546406472</v>
      </c>
      <c r="E79" s="83">
        <v>395.33119327210767</v>
      </c>
      <c r="F79" s="83">
        <v>68.109287685093122</v>
      </c>
      <c r="G79" s="83">
        <v>70.360041371938436</v>
      </c>
      <c r="H79" s="83">
        <v>228.83823108037438</v>
      </c>
      <c r="I79" s="83">
        <v>137.49782896983362</v>
      </c>
      <c r="J79" s="83">
        <v>425.50965307411718</v>
      </c>
      <c r="K79" s="83">
        <v>355.77924801079376</v>
      </c>
      <c r="L79" s="83">
        <v>667.70000227940625</v>
      </c>
      <c r="M79" s="83">
        <v>565.88171542275268</v>
      </c>
      <c r="N79" s="83">
        <v>613.36373957967157</v>
      </c>
      <c r="O79" s="83">
        <v>510.18075834291824</v>
      </c>
      <c r="P79" s="83">
        <v>967.6402273921783</v>
      </c>
      <c r="Q79" s="83">
        <v>988.88094862692822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45.144980495314918</v>
      </c>
      <c r="C82" s="208">
        <v>83.29281772949949</v>
      </c>
      <c r="D82" s="208">
        <v>0</v>
      </c>
      <c r="E82" s="208">
        <v>467.65448346721854</v>
      </c>
      <c r="F82" s="208">
        <v>526.56097413297891</v>
      </c>
      <c r="G82" s="208">
        <v>146.04435402380128</v>
      </c>
      <c r="H82" s="208">
        <v>223.13098561403442</v>
      </c>
      <c r="I82" s="208">
        <v>288.88718766427661</v>
      </c>
      <c r="J82" s="208">
        <v>526.78811842395771</v>
      </c>
      <c r="K82" s="208">
        <v>224.31962013876915</v>
      </c>
      <c r="L82" s="208">
        <v>182.60053530182395</v>
      </c>
      <c r="M82" s="208">
        <v>421.68215137826496</v>
      </c>
      <c r="N82" s="208">
        <v>196.00355347565366</v>
      </c>
      <c r="O82" s="208">
        <v>148.77965325041254</v>
      </c>
      <c r="P82" s="208">
        <v>78.33112293771778</v>
      </c>
      <c r="Q82" s="208">
        <v>73.001754406312358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0</v>
      </c>
      <c r="C84" s="208">
        <v>1.3351352663448781E-13</v>
      </c>
      <c r="D84" s="208">
        <v>0</v>
      </c>
      <c r="E84" s="208">
        <v>0</v>
      </c>
      <c r="F84" s="208">
        <v>153.53960355497227</v>
      </c>
      <c r="G84" s="208">
        <v>0</v>
      </c>
      <c r="H84" s="208">
        <v>0</v>
      </c>
      <c r="I84" s="208">
        <v>0</v>
      </c>
      <c r="J84" s="208">
        <v>0</v>
      </c>
      <c r="K84" s="208">
        <v>0</v>
      </c>
      <c r="L84" s="208">
        <v>0</v>
      </c>
      <c r="M84" s="208">
        <v>182.04755335507997</v>
      </c>
      <c r="N84" s="208">
        <v>432.6215028917959</v>
      </c>
      <c r="O84" s="208">
        <v>433.93102793770794</v>
      </c>
      <c r="P84" s="208">
        <v>324.25762973555669</v>
      </c>
      <c r="Q84" s="208">
        <v>272.04550464188719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0</v>
      </c>
      <c r="C86" s="261">
        <v>0</v>
      </c>
      <c r="D86" s="261">
        <v>0</v>
      </c>
      <c r="E86" s="261">
        <v>0</v>
      </c>
      <c r="F86" s="261">
        <v>0</v>
      </c>
      <c r="G86" s="261">
        <v>0</v>
      </c>
      <c r="H86" s="261">
        <v>0</v>
      </c>
      <c r="I86" s="261">
        <v>0</v>
      </c>
      <c r="J86" s="261">
        <v>0</v>
      </c>
      <c r="K86" s="261">
        <v>0</v>
      </c>
      <c r="L86" s="261">
        <v>0</v>
      </c>
      <c r="M86" s="261">
        <v>0</v>
      </c>
      <c r="N86" s="261">
        <v>0</v>
      </c>
      <c r="O86" s="261">
        <v>0</v>
      </c>
      <c r="P86" s="261">
        <v>0</v>
      </c>
      <c r="Q86" s="261">
        <v>0</v>
      </c>
    </row>
    <row r="87" spans="1:17" x14ac:dyDescent="0.25">
      <c r="A87" s="156" t="s">
        <v>207</v>
      </c>
      <c r="B87" s="204">
        <v>82.702643281777895</v>
      </c>
      <c r="C87" s="204">
        <v>65.40550838921007</v>
      </c>
      <c r="D87" s="204">
        <v>53.554832953818639</v>
      </c>
      <c r="E87" s="204">
        <v>84.204707116147716</v>
      </c>
      <c r="F87" s="204">
        <v>84.146812039204505</v>
      </c>
      <c r="G87" s="204">
        <v>29.470058479295602</v>
      </c>
      <c r="H87" s="204">
        <v>60.270676116206019</v>
      </c>
      <c r="I87" s="204">
        <v>57.61111025550796</v>
      </c>
      <c r="J87" s="204">
        <v>92.87006384500873</v>
      </c>
      <c r="K87" s="204">
        <v>73.942816056846169</v>
      </c>
      <c r="L87" s="204">
        <v>89.308431114520062</v>
      </c>
      <c r="M87" s="204">
        <v>102.82256543361937</v>
      </c>
      <c r="N87" s="204">
        <v>93.838542301793012</v>
      </c>
      <c r="O87" s="204">
        <v>96.538439791225443</v>
      </c>
      <c r="P87" s="204">
        <v>116.14533822926295</v>
      </c>
      <c r="Q87" s="204">
        <v>112.92131907269928</v>
      </c>
    </row>
    <row r="88" spans="1:17" x14ac:dyDescent="0.25">
      <c r="A88" s="152" t="s">
        <v>220</v>
      </c>
      <c r="B88" s="261">
        <v>82.702643281777895</v>
      </c>
      <c r="C88" s="261">
        <v>65.40550838921007</v>
      </c>
      <c r="D88" s="261">
        <v>53.554832953818639</v>
      </c>
      <c r="E88" s="261">
        <v>84.204707116147716</v>
      </c>
      <c r="F88" s="261">
        <v>84.146812039204505</v>
      </c>
      <c r="G88" s="261">
        <v>29.470058479295602</v>
      </c>
      <c r="H88" s="261">
        <v>60.270676116206019</v>
      </c>
      <c r="I88" s="261">
        <v>57.61111025550796</v>
      </c>
      <c r="J88" s="261">
        <v>92.87006384500873</v>
      </c>
      <c r="K88" s="261">
        <v>73.942816056846169</v>
      </c>
      <c r="L88" s="261">
        <v>89.308431114520062</v>
      </c>
      <c r="M88" s="261">
        <v>102.82256543361937</v>
      </c>
      <c r="N88" s="261">
        <v>93.838542301793012</v>
      </c>
      <c r="O88" s="261">
        <v>96.538439791225443</v>
      </c>
      <c r="P88" s="261">
        <v>116.14533822926295</v>
      </c>
      <c r="Q88" s="261">
        <v>112.92131907269928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82.702643281777895</v>
      </c>
      <c r="C92" s="208">
        <v>65.40550838921007</v>
      </c>
      <c r="D92" s="208">
        <v>53.554832953818639</v>
      </c>
      <c r="E92" s="208">
        <v>0</v>
      </c>
      <c r="F92" s="208">
        <v>0</v>
      </c>
      <c r="G92" s="208">
        <v>29.470058479295602</v>
      </c>
      <c r="H92" s="208">
        <v>60.270676116206019</v>
      </c>
      <c r="I92" s="208">
        <v>57.61111025550796</v>
      </c>
      <c r="J92" s="208">
        <v>0</v>
      </c>
      <c r="K92" s="208">
        <v>73.942816056846169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84.204707116147716</v>
      </c>
      <c r="F93" s="208">
        <v>84.146812039204505</v>
      </c>
      <c r="G93" s="208">
        <v>0</v>
      </c>
      <c r="H93" s="208">
        <v>0</v>
      </c>
      <c r="I93" s="208">
        <v>0</v>
      </c>
      <c r="J93" s="208">
        <v>92.87006384500873</v>
      </c>
      <c r="K93" s="208">
        <v>0</v>
      </c>
      <c r="L93" s="208">
        <v>89.308431114520062</v>
      </c>
      <c r="M93" s="208">
        <v>102.82256543361937</v>
      </c>
      <c r="N93" s="208">
        <v>93.838542301793012</v>
      </c>
      <c r="O93" s="208">
        <v>96.538439791225443</v>
      </c>
      <c r="P93" s="208">
        <v>116.14533822926295</v>
      </c>
      <c r="Q93" s="208">
        <v>112.92131907269928</v>
      </c>
    </row>
    <row r="94" spans="1:17" x14ac:dyDescent="0.25">
      <c r="A94" s="152" t="s">
        <v>219</v>
      </c>
      <c r="B94" s="261">
        <v>0</v>
      </c>
      <c r="C94" s="261">
        <v>0</v>
      </c>
      <c r="D94" s="261">
        <v>0</v>
      </c>
      <c r="E94" s="261">
        <v>0</v>
      </c>
      <c r="F94" s="261">
        <v>0</v>
      </c>
      <c r="G94" s="261">
        <v>0</v>
      </c>
      <c r="H94" s="261">
        <v>0</v>
      </c>
      <c r="I94" s="261">
        <v>0</v>
      </c>
      <c r="J94" s="261">
        <v>0</v>
      </c>
      <c r="K94" s="261">
        <v>0</v>
      </c>
      <c r="L94" s="261">
        <v>0</v>
      </c>
      <c r="M94" s="261">
        <v>0</v>
      </c>
      <c r="N94" s="261">
        <v>0</v>
      </c>
      <c r="O94" s="261">
        <v>0</v>
      </c>
      <c r="P94" s="261">
        <v>0</v>
      </c>
      <c r="Q94" s="261">
        <v>0</v>
      </c>
    </row>
    <row r="95" spans="1:17" x14ac:dyDescent="0.25">
      <c r="A95" s="177" t="s">
        <v>98</v>
      </c>
      <c r="B95" s="176">
        <v>222.57826000000023</v>
      </c>
      <c r="C95" s="176">
        <v>211.62938000000028</v>
      </c>
      <c r="D95" s="176">
        <v>186.58197999999987</v>
      </c>
      <c r="E95" s="176">
        <v>191.19319999999939</v>
      </c>
      <c r="F95" s="176">
        <v>214.17296999999962</v>
      </c>
      <c r="G95" s="176">
        <v>238.20777000000027</v>
      </c>
      <c r="H95" s="176">
        <v>241.14223999999979</v>
      </c>
      <c r="I95" s="176">
        <v>241.75316999999967</v>
      </c>
      <c r="J95" s="176">
        <v>246.19912000000039</v>
      </c>
      <c r="K95" s="176">
        <v>211.35570000000013</v>
      </c>
      <c r="L95" s="176">
        <v>160.08776999999992</v>
      </c>
      <c r="M95" s="176">
        <v>182.0384999999994</v>
      </c>
      <c r="N95" s="176">
        <v>173.43518999999989</v>
      </c>
      <c r="O95" s="176">
        <v>167.43149000000031</v>
      </c>
      <c r="P95" s="176">
        <v>171.56028000000003</v>
      </c>
      <c r="Q95" s="176">
        <v>201.57423000000003</v>
      </c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1436.2975832639413</v>
      </c>
      <c r="C97" s="96">
        <v>1332.9955295862026</v>
      </c>
      <c r="D97" s="96">
        <v>1412.3013474316388</v>
      </c>
      <c r="E97" s="96">
        <v>1379.4555009182081</v>
      </c>
      <c r="F97" s="96">
        <v>1316.8210549395346</v>
      </c>
      <c r="G97" s="96">
        <v>1417.8952491407251</v>
      </c>
      <c r="H97" s="96">
        <v>1467.3748928558698</v>
      </c>
      <c r="I97" s="96">
        <v>1324.4534267446822</v>
      </c>
      <c r="J97" s="96">
        <v>1299.069454063655</v>
      </c>
      <c r="K97" s="96">
        <v>1059.9919466696474</v>
      </c>
      <c r="L97" s="96">
        <v>1109.2549110938783</v>
      </c>
      <c r="M97" s="96">
        <v>871.16014316231463</v>
      </c>
      <c r="N97" s="96">
        <v>621.38511912151921</v>
      </c>
      <c r="O97" s="96">
        <v>587.64997893775762</v>
      </c>
      <c r="P97" s="96">
        <v>659.89093862656728</v>
      </c>
      <c r="Q97" s="96">
        <v>750.72058667950762</v>
      </c>
    </row>
    <row r="98" spans="1:17" x14ac:dyDescent="0.25">
      <c r="A98" s="132" t="s">
        <v>83</v>
      </c>
      <c r="B98" s="160">
        <v>0</v>
      </c>
      <c r="C98" s="160">
        <v>0</v>
      </c>
      <c r="D98" s="160">
        <v>0</v>
      </c>
      <c r="E98" s="160">
        <v>0</v>
      </c>
      <c r="F98" s="160">
        <v>0</v>
      </c>
      <c r="G98" s="160">
        <v>0</v>
      </c>
      <c r="H98" s="160">
        <v>0</v>
      </c>
      <c r="I98" s="160">
        <v>0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60">
        <v>0</v>
      </c>
      <c r="Q98" s="160">
        <v>0</v>
      </c>
    </row>
    <row r="99" spans="1:17" x14ac:dyDescent="0.25">
      <c r="A99" s="76" t="s">
        <v>82</v>
      </c>
      <c r="B99" s="159">
        <v>0</v>
      </c>
      <c r="C99" s="159">
        <v>0</v>
      </c>
      <c r="D99" s="159">
        <v>0</v>
      </c>
      <c r="E99" s="159">
        <v>0</v>
      </c>
      <c r="F99" s="159">
        <v>0</v>
      </c>
      <c r="G99" s="159">
        <v>0</v>
      </c>
      <c r="H99" s="159">
        <v>0</v>
      </c>
      <c r="I99" s="159">
        <v>0</v>
      </c>
      <c r="J99" s="159">
        <v>0</v>
      </c>
      <c r="K99" s="159">
        <v>0</v>
      </c>
      <c r="L99" s="159">
        <v>0</v>
      </c>
      <c r="M99" s="159">
        <v>0</v>
      </c>
      <c r="N99" s="159">
        <v>0</v>
      </c>
      <c r="O99" s="159">
        <v>0</v>
      </c>
      <c r="P99" s="159">
        <v>0</v>
      </c>
      <c r="Q99" s="159">
        <v>0</v>
      </c>
    </row>
    <row r="100" spans="1:17" x14ac:dyDescent="0.25">
      <c r="A100" s="76" t="s">
        <v>81</v>
      </c>
      <c r="B100" s="159">
        <v>0</v>
      </c>
      <c r="C100" s="159">
        <v>0</v>
      </c>
      <c r="D100" s="159">
        <v>0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159">
        <v>0</v>
      </c>
    </row>
    <row r="101" spans="1:17" x14ac:dyDescent="0.25">
      <c r="A101" s="76" t="s">
        <v>80</v>
      </c>
      <c r="B101" s="159">
        <v>0</v>
      </c>
      <c r="C101" s="159">
        <v>0</v>
      </c>
      <c r="D101" s="159">
        <v>0</v>
      </c>
      <c r="E101" s="159">
        <v>0</v>
      </c>
      <c r="F101" s="159">
        <v>0</v>
      </c>
      <c r="G101" s="159">
        <v>0</v>
      </c>
      <c r="H101" s="159">
        <v>0</v>
      </c>
      <c r="I101" s="159">
        <v>0</v>
      </c>
      <c r="J101" s="159">
        <v>0</v>
      </c>
      <c r="K101" s="159">
        <v>0</v>
      </c>
      <c r="L101" s="159">
        <v>0</v>
      </c>
      <c r="M101" s="159">
        <v>0</v>
      </c>
      <c r="N101" s="159">
        <v>0</v>
      </c>
      <c r="O101" s="159">
        <v>0</v>
      </c>
      <c r="P101" s="159">
        <v>0</v>
      </c>
      <c r="Q101" s="159">
        <v>0</v>
      </c>
    </row>
    <row r="102" spans="1:17" x14ac:dyDescent="0.25">
      <c r="A102" s="129" t="s">
        <v>79</v>
      </c>
      <c r="B102" s="158">
        <v>5.1719698864305199</v>
      </c>
      <c r="C102" s="158">
        <v>5.8213799044022156</v>
      </c>
      <c r="D102" s="158">
        <v>5.9769656756977447</v>
      </c>
      <c r="E102" s="158">
        <v>6.0786190759930392</v>
      </c>
      <c r="F102" s="158">
        <v>5.7910790678128636</v>
      </c>
      <c r="G102" s="158">
        <v>5.8518272020272279</v>
      </c>
      <c r="H102" s="158">
        <v>6.1062076188145333</v>
      </c>
      <c r="I102" s="158">
        <v>5.6961899338626871</v>
      </c>
      <c r="J102" s="158">
        <v>5.5515434405747026</v>
      </c>
      <c r="K102" s="158">
        <v>4.416961140976305</v>
      </c>
      <c r="L102" s="158">
        <v>4.0512287415630119</v>
      </c>
      <c r="M102" s="158">
        <v>4.0197786994004865</v>
      </c>
      <c r="N102" s="158">
        <v>3.4138044199636486</v>
      </c>
      <c r="O102" s="158">
        <v>2.9018141161940108</v>
      </c>
      <c r="P102" s="158">
        <v>3.247549487524279</v>
      </c>
      <c r="Q102" s="158">
        <v>3.5863458559525423</v>
      </c>
    </row>
    <row r="103" spans="1:17" x14ac:dyDescent="0.25">
      <c r="A103" s="92" t="s">
        <v>125</v>
      </c>
      <c r="B103" s="91">
        <v>1.9200557771840401</v>
      </c>
      <c r="C103" s="91">
        <v>2.7258404481276726</v>
      </c>
      <c r="D103" s="91">
        <v>2.7986929325068113</v>
      </c>
      <c r="E103" s="91">
        <v>2.8462917758678308</v>
      </c>
      <c r="F103" s="91">
        <v>2.7116521890991039</v>
      </c>
      <c r="G103" s="91">
        <v>2.7400972870155931</v>
      </c>
      <c r="H103" s="91">
        <v>2.8592100129804545</v>
      </c>
      <c r="I103" s="91">
        <v>2.667220689410585</v>
      </c>
      <c r="J103" s="91">
        <v>2.5994904830747898</v>
      </c>
      <c r="K103" s="91">
        <v>2.0682263541633121</v>
      </c>
      <c r="L103" s="91">
        <v>1.8969734581347182</v>
      </c>
      <c r="M103" s="91">
        <v>1.8822470876813655</v>
      </c>
      <c r="N103" s="91">
        <v>1.5985017852720784</v>
      </c>
      <c r="O103" s="91">
        <v>1.3587641454026931</v>
      </c>
      <c r="P103" s="91">
        <v>1.5206535041108948</v>
      </c>
      <c r="Q103" s="91">
        <v>1.6792936993749346</v>
      </c>
    </row>
    <row r="104" spans="1:17" x14ac:dyDescent="0.25">
      <c r="A104" s="92" t="s">
        <v>26</v>
      </c>
      <c r="B104" s="91">
        <v>3.2519141092464801</v>
      </c>
      <c r="C104" s="91">
        <v>3.0955394562745431</v>
      </c>
      <c r="D104" s="91">
        <v>3.1782727431909339</v>
      </c>
      <c r="E104" s="91">
        <v>3.2323273001252084</v>
      </c>
      <c r="F104" s="91">
        <v>3.0794268787137598</v>
      </c>
      <c r="G104" s="91">
        <v>3.1117299150116349</v>
      </c>
      <c r="H104" s="91">
        <v>3.2469976058340788</v>
      </c>
      <c r="I104" s="91">
        <v>3.0289692444521017</v>
      </c>
      <c r="J104" s="91">
        <v>2.9520529574999128</v>
      </c>
      <c r="K104" s="91">
        <v>2.3487347868129924</v>
      </c>
      <c r="L104" s="91">
        <v>2.1542552834282933</v>
      </c>
      <c r="M104" s="91">
        <v>2.1375316117191212</v>
      </c>
      <c r="N104" s="91">
        <v>1.8153026346915702</v>
      </c>
      <c r="O104" s="91">
        <v>1.5430499707913177</v>
      </c>
      <c r="P104" s="91">
        <v>1.7268959834133844</v>
      </c>
      <c r="Q104" s="91">
        <v>1.9070521565776077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</v>
      </c>
      <c r="C106" s="157">
        <v>0</v>
      </c>
      <c r="D106" s="157">
        <v>0</v>
      </c>
      <c r="E106" s="157">
        <v>0</v>
      </c>
      <c r="F106" s="157">
        <v>0</v>
      </c>
      <c r="G106" s="157">
        <v>0</v>
      </c>
      <c r="H106" s="157">
        <v>0</v>
      </c>
      <c r="I106" s="157">
        <v>0</v>
      </c>
      <c r="J106" s="157">
        <v>0</v>
      </c>
      <c r="K106" s="157">
        <v>0</v>
      </c>
      <c r="L106" s="157">
        <v>0</v>
      </c>
      <c r="M106" s="157">
        <v>0</v>
      </c>
      <c r="N106" s="157">
        <v>0</v>
      </c>
      <c r="O106" s="157">
        <v>0</v>
      </c>
      <c r="P106" s="157">
        <v>0</v>
      </c>
      <c r="Q106" s="157">
        <v>0</v>
      </c>
    </row>
    <row r="107" spans="1:17" x14ac:dyDescent="0.25">
      <c r="A107" s="156" t="s">
        <v>206</v>
      </c>
      <c r="B107" s="204">
        <v>1047.5438793322949</v>
      </c>
      <c r="C107" s="204">
        <v>961.5870640839446</v>
      </c>
      <c r="D107" s="204">
        <v>1019.8230026781386</v>
      </c>
      <c r="E107" s="204">
        <v>1001.3898900076504</v>
      </c>
      <c r="F107" s="204">
        <v>939.43628971757516</v>
      </c>
      <c r="G107" s="204">
        <v>1020.5407427318103</v>
      </c>
      <c r="H107" s="204">
        <v>1063.6330374533022</v>
      </c>
      <c r="I107" s="204">
        <v>941.08855353290414</v>
      </c>
      <c r="J107" s="204">
        <v>911.10477314801369</v>
      </c>
      <c r="K107" s="204">
        <v>761.65328453498353</v>
      </c>
      <c r="L107" s="204">
        <v>780.4591239149313</v>
      </c>
      <c r="M107" s="204">
        <v>564.55246444642069</v>
      </c>
      <c r="N107" s="204">
        <v>382.52749502069111</v>
      </c>
      <c r="O107" s="204">
        <v>371.24071350608591</v>
      </c>
      <c r="P107" s="204">
        <v>442.6829984809022</v>
      </c>
      <c r="Q107" s="204">
        <v>499.57213825050286</v>
      </c>
    </row>
    <row r="108" spans="1:17" x14ac:dyDescent="0.25">
      <c r="A108" s="152" t="s">
        <v>218</v>
      </c>
      <c r="B108" s="151">
        <v>1047.5438793322949</v>
      </c>
      <c r="C108" s="151">
        <v>961.5870640839446</v>
      </c>
      <c r="D108" s="151">
        <v>1019.8230026781386</v>
      </c>
      <c r="E108" s="151">
        <v>1001.3898900076504</v>
      </c>
      <c r="F108" s="151">
        <v>939.43628971757516</v>
      </c>
      <c r="G108" s="151">
        <v>1020.5407427318103</v>
      </c>
      <c r="H108" s="151">
        <v>1063.6330374533022</v>
      </c>
      <c r="I108" s="151">
        <v>941.08855353290414</v>
      </c>
      <c r="J108" s="151">
        <v>911.10477314801369</v>
      </c>
      <c r="K108" s="151">
        <v>761.65328453498353</v>
      </c>
      <c r="L108" s="151">
        <v>780.4591239149313</v>
      </c>
      <c r="M108" s="151">
        <v>564.55246444642069</v>
      </c>
      <c r="N108" s="151">
        <v>382.52749502069111</v>
      </c>
      <c r="O108" s="151">
        <v>371.24071350608591</v>
      </c>
      <c r="P108" s="151">
        <v>442.6829984809022</v>
      </c>
      <c r="Q108" s="151">
        <v>499.57213825050286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2.9025865581369157</v>
      </c>
      <c r="C110" s="208">
        <v>0</v>
      </c>
      <c r="D110" s="208">
        <v>0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20.706130548175484</v>
      </c>
      <c r="D111" s="208">
        <v>20.784850761328936</v>
      </c>
      <c r="E111" s="208">
        <v>0</v>
      </c>
      <c r="F111" s="208">
        <v>0</v>
      </c>
      <c r="G111" s="208">
        <v>24.312084659150649</v>
      </c>
      <c r="H111" s="208">
        <v>20.614191509349947</v>
      </c>
      <c r="I111" s="208">
        <v>14.804261508655856</v>
      </c>
      <c r="J111" s="208">
        <v>0</v>
      </c>
      <c r="K111" s="208">
        <v>6.0336375451717688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144.56721878935349</v>
      </c>
      <c r="C112" s="208">
        <v>71.456681022172148</v>
      </c>
      <c r="D112" s="208">
        <v>211.65377216562422</v>
      </c>
      <c r="E112" s="208">
        <v>0</v>
      </c>
      <c r="F112" s="208">
        <v>0</v>
      </c>
      <c r="G112" s="208">
        <v>247.06338524986191</v>
      </c>
      <c r="H112" s="208">
        <v>184.01915923656165</v>
      </c>
      <c r="I112" s="208">
        <v>87.249384382934608</v>
      </c>
      <c r="J112" s="208">
        <v>0</v>
      </c>
      <c r="K112" s="208">
        <v>168.06682863171423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900.0740739848045</v>
      </c>
      <c r="C113" s="208">
        <v>869.42425251359691</v>
      </c>
      <c r="D113" s="208">
        <v>787.38437975118541</v>
      </c>
      <c r="E113" s="208">
        <v>1001.3898900076504</v>
      </c>
      <c r="F113" s="208">
        <v>939.43628971757516</v>
      </c>
      <c r="G113" s="208">
        <v>749.16527282279776</v>
      </c>
      <c r="H113" s="208">
        <v>858.99968670739054</v>
      </c>
      <c r="I113" s="208">
        <v>839.03490764131368</v>
      </c>
      <c r="J113" s="208">
        <v>911.10477314801369</v>
      </c>
      <c r="K113" s="208">
        <v>587.55281835809751</v>
      </c>
      <c r="L113" s="208">
        <v>780.4591239149313</v>
      </c>
      <c r="M113" s="208">
        <v>564.55246444642069</v>
      </c>
      <c r="N113" s="208">
        <v>382.52749502069111</v>
      </c>
      <c r="O113" s="208">
        <v>371.24071350608591</v>
      </c>
      <c r="P113" s="208">
        <v>442.6829984809022</v>
      </c>
      <c r="Q113" s="208">
        <v>499.57213825050286</v>
      </c>
    </row>
    <row r="114" spans="1:17" x14ac:dyDescent="0.25">
      <c r="A114" s="152" t="s">
        <v>217</v>
      </c>
      <c r="B114" s="151">
        <v>0</v>
      </c>
      <c r="C114" s="151">
        <v>0</v>
      </c>
      <c r="D114" s="151">
        <v>0</v>
      </c>
      <c r="E114" s="151">
        <v>0</v>
      </c>
      <c r="F114" s="151">
        <v>0</v>
      </c>
      <c r="G114" s="151">
        <v>0</v>
      </c>
      <c r="H114" s="151">
        <v>0</v>
      </c>
      <c r="I114" s="151">
        <v>0</v>
      </c>
      <c r="J114" s="151">
        <v>0</v>
      </c>
      <c r="K114" s="151">
        <v>0</v>
      </c>
      <c r="L114" s="151">
        <v>0</v>
      </c>
      <c r="M114" s="151">
        <v>0</v>
      </c>
      <c r="N114" s="151">
        <v>0</v>
      </c>
      <c r="O114" s="151">
        <v>0</v>
      </c>
      <c r="P114" s="151">
        <v>0</v>
      </c>
      <c r="Q114" s="151">
        <v>0</v>
      </c>
    </row>
    <row r="115" spans="1:17" x14ac:dyDescent="0.25">
      <c r="A115" s="156" t="s">
        <v>205</v>
      </c>
      <c r="B115" s="204">
        <v>0</v>
      </c>
      <c r="C115" s="204">
        <v>0</v>
      </c>
      <c r="D115" s="204">
        <v>0</v>
      </c>
      <c r="E115" s="204">
        <v>0</v>
      </c>
      <c r="F115" s="204">
        <v>0</v>
      </c>
      <c r="G115" s="204">
        <v>0</v>
      </c>
      <c r="H115" s="204">
        <v>0</v>
      </c>
      <c r="I115" s="204">
        <v>0</v>
      </c>
      <c r="J115" s="204">
        <v>0</v>
      </c>
      <c r="K115" s="204">
        <v>0</v>
      </c>
      <c r="L115" s="204">
        <v>0</v>
      </c>
      <c r="M115" s="204">
        <v>0</v>
      </c>
      <c r="N115" s="204">
        <v>0</v>
      </c>
      <c r="O115" s="204">
        <v>0</v>
      </c>
      <c r="P115" s="204">
        <v>0</v>
      </c>
      <c r="Q115" s="204">
        <v>0</v>
      </c>
    </row>
    <row r="116" spans="1:17" x14ac:dyDescent="0.25">
      <c r="A116" s="156" t="s">
        <v>204</v>
      </c>
      <c r="B116" s="204">
        <v>123.79652404521589</v>
      </c>
      <c r="C116" s="204">
        <v>115.12776559785586</v>
      </c>
      <c r="D116" s="204">
        <v>117.5406190778026</v>
      </c>
      <c r="E116" s="204">
        <v>123.05333183456486</v>
      </c>
      <c r="F116" s="204">
        <v>115.44031615414654</v>
      </c>
      <c r="G116" s="204">
        <v>116.32609920688756</v>
      </c>
      <c r="H116" s="204">
        <v>123.86370778375297</v>
      </c>
      <c r="I116" s="204">
        <v>112.25097327791543</v>
      </c>
      <c r="J116" s="204">
        <v>111.95886747506673</v>
      </c>
      <c r="K116" s="204">
        <v>87.73035099368758</v>
      </c>
      <c r="L116" s="204">
        <v>95.904798437383974</v>
      </c>
      <c r="M116" s="204">
        <v>69.373640016493539</v>
      </c>
      <c r="N116" s="204">
        <v>47.005949680864411</v>
      </c>
      <c r="O116" s="204">
        <v>45.619001315477618</v>
      </c>
      <c r="P116" s="204">
        <v>54.398010658140826</v>
      </c>
      <c r="Q116" s="204">
        <v>61.388692573052204</v>
      </c>
    </row>
    <row r="117" spans="1:17" x14ac:dyDescent="0.25">
      <c r="A117" s="152" t="s">
        <v>216</v>
      </c>
      <c r="B117" s="151">
        <v>123.79652404521589</v>
      </c>
      <c r="C117" s="151">
        <v>115.12776559785586</v>
      </c>
      <c r="D117" s="151">
        <v>117.5406190778026</v>
      </c>
      <c r="E117" s="151">
        <v>123.05333183456486</v>
      </c>
      <c r="F117" s="151">
        <v>115.44031615414654</v>
      </c>
      <c r="G117" s="151">
        <v>116.32609920688756</v>
      </c>
      <c r="H117" s="151">
        <v>123.86370778375297</v>
      </c>
      <c r="I117" s="151">
        <v>112.25097327791543</v>
      </c>
      <c r="J117" s="151">
        <v>111.95886747506673</v>
      </c>
      <c r="K117" s="151">
        <v>87.73035099368758</v>
      </c>
      <c r="L117" s="151">
        <v>95.904798437383974</v>
      </c>
      <c r="M117" s="151">
        <v>69.373640016493539</v>
      </c>
      <c r="N117" s="151">
        <v>47.005949680864411</v>
      </c>
      <c r="O117" s="151">
        <v>45.619001315477618</v>
      </c>
      <c r="P117" s="151">
        <v>54.398010658140826</v>
      </c>
      <c r="Q117" s="151">
        <v>61.388692573052204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123.79652404521589</v>
      </c>
      <c r="C122" s="208">
        <v>115.12776559785586</v>
      </c>
      <c r="D122" s="208">
        <v>117.5406190778026</v>
      </c>
      <c r="E122" s="208">
        <v>123.05333183456486</v>
      </c>
      <c r="F122" s="208">
        <v>115.44031615414654</v>
      </c>
      <c r="G122" s="208">
        <v>116.32609920688756</v>
      </c>
      <c r="H122" s="208">
        <v>123.86370778375297</v>
      </c>
      <c r="I122" s="208">
        <v>112.25097327791543</v>
      </c>
      <c r="J122" s="208">
        <v>111.95886747506673</v>
      </c>
      <c r="K122" s="208">
        <v>87.73035099368758</v>
      </c>
      <c r="L122" s="208">
        <v>95.904798437383974</v>
      </c>
      <c r="M122" s="208">
        <v>69.373640016493539</v>
      </c>
      <c r="N122" s="208">
        <v>47.005949680864411</v>
      </c>
      <c r="O122" s="208">
        <v>45.619001315477618</v>
      </c>
      <c r="P122" s="208">
        <v>54.398010658140826</v>
      </c>
      <c r="Q122" s="208">
        <v>61.388692573052204</v>
      </c>
    </row>
    <row r="123" spans="1:17" x14ac:dyDescent="0.25">
      <c r="A123" s="152" t="s">
        <v>215</v>
      </c>
      <c r="B123" s="261">
        <v>0</v>
      </c>
      <c r="C123" s="261">
        <v>0</v>
      </c>
      <c r="D123" s="261">
        <v>0</v>
      </c>
      <c r="E123" s="261">
        <v>0</v>
      </c>
      <c r="F123" s="261">
        <v>0</v>
      </c>
      <c r="G123" s="261">
        <v>0</v>
      </c>
      <c r="H123" s="261">
        <v>0</v>
      </c>
      <c r="I123" s="261">
        <v>0</v>
      </c>
      <c r="J123" s="261">
        <v>0</v>
      </c>
      <c r="K123" s="261">
        <v>0</v>
      </c>
      <c r="L123" s="261">
        <v>0</v>
      </c>
      <c r="M123" s="261">
        <v>0</v>
      </c>
      <c r="N123" s="261">
        <v>0</v>
      </c>
      <c r="O123" s="261">
        <v>0</v>
      </c>
      <c r="P123" s="261">
        <v>0</v>
      </c>
      <c r="Q123" s="261">
        <v>0</v>
      </c>
    </row>
    <row r="124" spans="1:17" x14ac:dyDescent="0.25">
      <c r="A124" s="175" t="s">
        <v>203</v>
      </c>
      <c r="B124" s="255">
        <v>0</v>
      </c>
      <c r="C124" s="255">
        <v>0</v>
      </c>
      <c r="D124" s="255">
        <v>0</v>
      </c>
      <c r="E124" s="255">
        <v>0</v>
      </c>
      <c r="F124" s="255">
        <v>0</v>
      </c>
      <c r="G124" s="255">
        <v>0</v>
      </c>
      <c r="H124" s="255">
        <v>0</v>
      </c>
      <c r="I124" s="255">
        <v>0</v>
      </c>
      <c r="J124" s="255">
        <v>0</v>
      </c>
      <c r="K124" s="255">
        <v>0</v>
      </c>
      <c r="L124" s="255">
        <v>0</v>
      </c>
      <c r="M124" s="255">
        <v>0</v>
      </c>
      <c r="N124" s="255">
        <v>0</v>
      </c>
      <c r="O124" s="255">
        <v>0</v>
      </c>
      <c r="P124" s="255">
        <v>0</v>
      </c>
      <c r="Q124" s="255">
        <v>0</v>
      </c>
    </row>
    <row r="125" spans="1:17" x14ac:dyDescent="0.25">
      <c r="A125" s="177" t="s">
        <v>98</v>
      </c>
      <c r="B125" s="176">
        <v>259.78521000000001</v>
      </c>
      <c r="C125" s="176">
        <v>250.45931999999996</v>
      </c>
      <c r="D125" s="176">
        <v>268.96075999999999</v>
      </c>
      <c r="E125" s="176">
        <v>248.93366</v>
      </c>
      <c r="F125" s="176">
        <v>256.15337</v>
      </c>
      <c r="G125" s="176">
        <v>275.17658</v>
      </c>
      <c r="H125" s="176">
        <v>273.77193999999997</v>
      </c>
      <c r="I125" s="176">
        <v>265.41771</v>
      </c>
      <c r="J125" s="176">
        <v>270.45427000000001</v>
      </c>
      <c r="K125" s="176">
        <v>206.19135</v>
      </c>
      <c r="L125" s="176">
        <v>228.83976000000001</v>
      </c>
      <c r="M125" s="176">
        <v>233.21426</v>
      </c>
      <c r="N125" s="176">
        <v>188.43787</v>
      </c>
      <c r="O125" s="176">
        <v>167.88845000000001</v>
      </c>
      <c r="P125" s="176">
        <v>159.56237999999996</v>
      </c>
      <c r="Q125" s="176">
        <v>186.17341000000002</v>
      </c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134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SUM(B130:B135,B137:B140,B141)</f>
        <v>1</v>
      </c>
      <c r="C129" s="77">
        <f t="shared" si="0"/>
        <v>1</v>
      </c>
      <c r="D129" s="77">
        <f t="shared" si="0"/>
        <v>1</v>
      </c>
      <c r="E129" s="77">
        <f t="shared" si="0"/>
        <v>1</v>
      </c>
      <c r="F129" s="77">
        <f t="shared" si="0"/>
        <v>1</v>
      </c>
      <c r="G129" s="77">
        <f t="shared" si="0"/>
        <v>1</v>
      </c>
      <c r="H129" s="77">
        <f t="shared" si="0"/>
        <v>1</v>
      </c>
      <c r="I129" s="77">
        <f t="shared" si="0"/>
        <v>1</v>
      </c>
      <c r="J129" s="77">
        <f t="shared" si="0"/>
        <v>1</v>
      </c>
      <c r="K129" s="77">
        <f t="shared" si="0"/>
        <v>1</v>
      </c>
      <c r="L129" s="77">
        <f t="shared" si="0"/>
        <v>0.99999999999999989</v>
      </c>
      <c r="M129" s="77">
        <f t="shared" si="0"/>
        <v>1</v>
      </c>
      <c r="N129" s="77">
        <f t="shared" si="0"/>
        <v>0.99999999999999989</v>
      </c>
      <c r="O129" s="77">
        <f t="shared" si="0"/>
        <v>1</v>
      </c>
      <c r="P129" s="77">
        <f t="shared" si="0"/>
        <v>1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0</v>
      </c>
      <c r="C130" s="240">
        <f t="shared" si="1"/>
        <v>0</v>
      </c>
      <c r="D130" s="240">
        <f t="shared" si="1"/>
        <v>0</v>
      </c>
      <c r="E130" s="240">
        <f t="shared" si="1"/>
        <v>0</v>
      </c>
      <c r="F130" s="240">
        <f t="shared" si="1"/>
        <v>0</v>
      </c>
      <c r="G130" s="240">
        <f t="shared" si="1"/>
        <v>0</v>
      </c>
      <c r="H130" s="240">
        <f t="shared" si="1"/>
        <v>0</v>
      </c>
      <c r="I130" s="240">
        <f t="shared" si="1"/>
        <v>0</v>
      </c>
      <c r="J130" s="240">
        <f t="shared" si="1"/>
        <v>0</v>
      </c>
      <c r="K130" s="240">
        <f t="shared" si="1"/>
        <v>0</v>
      </c>
      <c r="L130" s="240">
        <f t="shared" si="1"/>
        <v>0</v>
      </c>
      <c r="M130" s="240">
        <f t="shared" si="1"/>
        <v>0</v>
      </c>
      <c r="N130" s="240">
        <f t="shared" si="1"/>
        <v>0</v>
      </c>
      <c r="O130" s="240">
        <f t="shared" si="1"/>
        <v>0</v>
      </c>
      <c r="P130" s="240">
        <f t="shared" si="1"/>
        <v>0</v>
      </c>
      <c r="Q130" s="240">
        <f t="shared" si="1"/>
        <v>0</v>
      </c>
    </row>
    <row r="131" spans="1:17" x14ac:dyDescent="0.25">
      <c r="A131" s="76" t="s">
        <v>82</v>
      </c>
      <c r="B131" s="239">
        <f t="shared" ref="B131:Q131" si="2">IF(B$7=0,0,B$7/B$5)</f>
        <v>0</v>
      </c>
      <c r="C131" s="239">
        <f t="shared" si="2"/>
        <v>0</v>
      </c>
      <c r="D131" s="239">
        <f t="shared" si="2"/>
        <v>0</v>
      </c>
      <c r="E131" s="239">
        <f t="shared" si="2"/>
        <v>0</v>
      </c>
      <c r="F131" s="239">
        <f t="shared" si="2"/>
        <v>0</v>
      </c>
      <c r="G131" s="239">
        <f t="shared" si="2"/>
        <v>0</v>
      </c>
      <c r="H131" s="239">
        <f t="shared" si="2"/>
        <v>0</v>
      </c>
      <c r="I131" s="239">
        <f t="shared" si="2"/>
        <v>0</v>
      </c>
      <c r="J131" s="239">
        <f t="shared" si="2"/>
        <v>0</v>
      </c>
      <c r="K131" s="239">
        <f t="shared" si="2"/>
        <v>0</v>
      </c>
      <c r="L131" s="239">
        <f t="shared" si="2"/>
        <v>0</v>
      </c>
      <c r="M131" s="239">
        <f t="shared" si="2"/>
        <v>0</v>
      </c>
      <c r="N131" s="239">
        <f t="shared" si="2"/>
        <v>0</v>
      </c>
      <c r="O131" s="239">
        <f t="shared" si="2"/>
        <v>0</v>
      </c>
      <c r="P131" s="239">
        <f t="shared" si="2"/>
        <v>0</v>
      </c>
      <c r="Q131" s="239">
        <f t="shared" si="2"/>
        <v>0</v>
      </c>
    </row>
    <row r="132" spans="1:17" x14ac:dyDescent="0.25">
      <c r="A132" s="76" t="s">
        <v>81</v>
      </c>
      <c r="B132" s="239">
        <f t="shared" ref="B132:Q132" si="3">IF(B$8=0,0,B$8/B$5)</f>
        <v>0</v>
      </c>
      <c r="C132" s="239">
        <f t="shared" si="3"/>
        <v>0</v>
      </c>
      <c r="D132" s="239">
        <f t="shared" si="3"/>
        <v>0</v>
      </c>
      <c r="E132" s="239">
        <f t="shared" si="3"/>
        <v>0</v>
      </c>
      <c r="F132" s="239">
        <f t="shared" si="3"/>
        <v>0</v>
      </c>
      <c r="G132" s="239">
        <f t="shared" si="3"/>
        <v>0</v>
      </c>
      <c r="H132" s="239">
        <f t="shared" si="3"/>
        <v>0</v>
      </c>
      <c r="I132" s="239">
        <f t="shared" si="3"/>
        <v>0</v>
      </c>
      <c r="J132" s="239">
        <f t="shared" si="3"/>
        <v>0</v>
      </c>
      <c r="K132" s="239">
        <f t="shared" si="3"/>
        <v>0</v>
      </c>
      <c r="L132" s="239">
        <f t="shared" si="3"/>
        <v>0</v>
      </c>
      <c r="M132" s="239">
        <f t="shared" si="3"/>
        <v>0</v>
      </c>
      <c r="N132" s="239">
        <f t="shared" si="3"/>
        <v>0</v>
      </c>
      <c r="O132" s="239">
        <f t="shared" si="3"/>
        <v>0</v>
      </c>
      <c r="P132" s="239">
        <f t="shared" si="3"/>
        <v>0</v>
      </c>
      <c r="Q132" s="239">
        <f t="shared" si="3"/>
        <v>0</v>
      </c>
    </row>
    <row r="133" spans="1:17" x14ac:dyDescent="0.25">
      <c r="A133" s="76" t="s">
        <v>80</v>
      </c>
      <c r="B133" s="239">
        <f t="shared" ref="B133:Q133" si="4">IF(B$9=0,0,B$9/B$5)</f>
        <v>0</v>
      </c>
      <c r="C133" s="239">
        <f t="shared" si="4"/>
        <v>0</v>
      </c>
      <c r="D133" s="239">
        <f t="shared" si="4"/>
        <v>0</v>
      </c>
      <c r="E133" s="239">
        <f t="shared" si="4"/>
        <v>0</v>
      </c>
      <c r="F133" s="239">
        <f t="shared" si="4"/>
        <v>0</v>
      </c>
      <c r="G133" s="239">
        <f t="shared" si="4"/>
        <v>0</v>
      </c>
      <c r="H133" s="239">
        <f t="shared" si="4"/>
        <v>0</v>
      </c>
      <c r="I133" s="239">
        <f t="shared" si="4"/>
        <v>0</v>
      </c>
      <c r="J133" s="239">
        <f t="shared" si="4"/>
        <v>0</v>
      </c>
      <c r="K133" s="239">
        <f t="shared" si="4"/>
        <v>0</v>
      </c>
      <c r="L133" s="239">
        <f t="shared" si="4"/>
        <v>0</v>
      </c>
      <c r="M133" s="239">
        <f t="shared" si="4"/>
        <v>0</v>
      </c>
      <c r="N133" s="239">
        <f t="shared" si="4"/>
        <v>0</v>
      </c>
      <c r="O133" s="239">
        <f t="shared" si="4"/>
        <v>0</v>
      </c>
      <c r="P133" s="239">
        <f t="shared" si="4"/>
        <v>0</v>
      </c>
      <c r="Q133" s="239">
        <f t="shared" si="4"/>
        <v>0</v>
      </c>
    </row>
    <row r="134" spans="1:17" x14ac:dyDescent="0.25">
      <c r="A134" s="129" t="s">
        <v>79</v>
      </c>
      <c r="B134" s="238">
        <f t="shared" ref="B134:Q134" si="5">IF(B$10=0,0,B$10/B$5)</f>
        <v>2.6497138587957273E-4</v>
      </c>
      <c r="C134" s="238">
        <f t="shared" si="5"/>
        <v>3.2232580623842556E-4</v>
      </c>
      <c r="D134" s="238">
        <f t="shared" si="5"/>
        <v>3.1148616597205146E-4</v>
      </c>
      <c r="E134" s="238">
        <f t="shared" si="5"/>
        <v>2.9925606592043352E-4</v>
      </c>
      <c r="F134" s="238">
        <f t="shared" si="5"/>
        <v>3.0767444328916608E-4</v>
      </c>
      <c r="G134" s="238">
        <f t="shared" si="5"/>
        <v>3.264485255308098E-4</v>
      </c>
      <c r="H134" s="238">
        <f t="shared" si="5"/>
        <v>3.2392901734181205E-4</v>
      </c>
      <c r="I134" s="238">
        <f t="shared" si="5"/>
        <v>2.7678243746655744E-4</v>
      </c>
      <c r="J134" s="238">
        <f t="shared" si="5"/>
        <v>2.8309796033722365E-4</v>
      </c>
      <c r="K134" s="238">
        <f t="shared" si="5"/>
        <v>2.9779324853798449E-4</v>
      </c>
      <c r="L134" s="238">
        <f t="shared" si="5"/>
        <v>2.9698291641612685E-4</v>
      </c>
      <c r="M134" s="238">
        <f t="shared" si="5"/>
        <v>3.243084872671686E-4</v>
      </c>
      <c r="N134" s="238">
        <f t="shared" si="5"/>
        <v>3.1903273034887037E-4</v>
      </c>
      <c r="O134" s="238">
        <f t="shared" si="5"/>
        <v>3.1796789991035229E-4</v>
      </c>
      <c r="P134" s="238">
        <f t="shared" si="5"/>
        <v>3.114779458086804E-4</v>
      </c>
      <c r="Q134" s="238">
        <f t="shared" si="5"/>
        <v>2.9669648750106777E-4</v>
      </c>
    </row>
    <row r="135" spans="1:17" x14ac:dyDescent="0.25">
      <c r="A135" s="127" t="s">
        <v>214</v>
      </c>
      <c r="B135" s="236">
        <f t="shared" ref="B135:Q135" si="6">IF(B$15=0,0,B$15/B$5)</f>
        <v>0</v>
      </c>
      <c r="C135" s="236">
        <f t="shared" si="6"/>
        <v>0</v>
      </c>
      <c r="D135" s="236">
        <f t="shared" si="6"/>
        <v>0</v>
      </c>
      <c r="E135" s="236">
        <f t="shared" si="6"/>
        <v>0</v>
      </c>
      <c r="F135" s="236">
        <f t="shared" si="6"/>
        <v>0</v>
      </c>
      <c r="G135" s="236">
        <f t="shared" si="6"/>
        <v>0</v>
      </c>
      <c r="H135" s="236">
        <f t="shared" si="6"/>
        <v>0</v>
      </c>
      <c r="I135" s="236">
        <f t="shared" si="6"/>
        <v>0</v>
      </c>
      <c r="J135" s="236">
        <f t="shared" si="6"/>
        <v>0</v>
      </c>
      <c r="K135" s="236">
        <f t="shared" si="6"/>
        <v>0</v>
      </c>
      <c r="L135" s="236">
        <f t="shared" si="6"/>
        <v>0</v>
      </c>
      <c r="M135" s="236">
        <f t="shared" si="6"/>
        <v>0</v>
      </c>
      <c r="N135" s="236">
        <f t="shared" si="6"/>
        <v>0</v>
      </c>
      <c r="O135" s="236">
        <f t="shared" si="6"/>
        <v>0</v>
      </c>
      <c r="P135" s="236">
        <f t="shared" si="6"/>
        <v>0</v>
      </c>
      <c r="Q135" s="236">
        <f t="shared" si="6"/>
        <v>0</v>
      </c>
    </row>
    <row r="136" spans="1:17" x14ac:dyDescent="0.25">
      <c r="A136" s="127" t="s">
        <v>213</v>
      </c>
      <c r="B136" s="237">
        <f t="shared" ref="B136:Q136" si="7">IF(B$16=0,0,B$16/B$5)</f>
        <v>0.10392169577523762</v>
      </c>
      <c r="C136" s="237">
        <f t="shared" si="7"/>
        <v>0.10554038239944252</v>
      </c>
      <c r="D136" s="237">
        <f t="shared" si="7"/>
        <v>0.10354270202604972</v>
      </c>
      <c r="E136" s="237">
        <f t="shared" si="7"/>
        <v>0.1000062185648198</v>
      </c>
      <c r="F136" s="237">
        <f t="shared" si="7"/>
        <v>9.9610154763977873E-2</v>
      </c>
      <c r="G136" s="237">
        <f t="shared" si="7"/>
        <v>0.10227609732482502</v>
      </c>
      <c r="H136" s="237">
        <f t="shared" si="7"/>
        <v>9.7263119680917734E-2</v>
      </c>
      <c r="I136" s="237">
        <f t="shared" si="7"/>
        <v>8.9717572993745845E-2</v>
      </c>
      <c r="J136" s="237">
        <f t="shared" si="7"/>
        <v>7.9399804219154324E-2</v>
      </c>
      <c r="K136" s="237">
        <f t="shared" si="7"/>
        <v>9.0772235007476124E-2</v>
      </c>
      <c r="L136" s="237">
        <f t="shared" si="7"/>
        <v>8.8662039329554965E-2</v>
      </c>
      <c r="M136" s="237">
        <f t="shared" si="7"/>
        <v>9.4968290398556157E-2</v>
      </c>
      <c r="N136" s="237">
        <f t="shared" si="7"/>
        <v>9.5715892094804286E-2</v>
      </c>
      <c r="O136" s="237">
        <f t="shared" si="7"/>
        <v>9.3671162658643461E-2</v>
      </c>
      <c r="P136" s="237">
        <f t="shared" si="7"/>
        <v>9.3461422654142756E-2</v>
      </c>
      <c r="Q136" s="237">
        <f t="shared" si="7"/>
        <v>7.9146634876120656E-2</v>
      </c>
    </row>
    <row r="137" spans="1:17" x14ac:dyDescent="0.25">
      <c r="A137" s="142" t="s">
        <v>227</v>
      </c>
      <c r="B137" s="235">
        <f t="shared" ref="B137:Q137" si="8">IF(B$17=0,0,B$17/B$5)</f>
        <v>9.7420701026414688E-2</v>
      </c>
      <c r="C137" s="235">
        <f t="shared" si="8"/>
        <v>9.8905890035779098E-2</v>
      </c>
      <c r="D137" s="235">
        <f t="shared" si="8"/>
        <v>9.7124504505991083E-2</v>
      </c>
      <c r="E137" s="235">
        <f t="shared" si="8"/>
        <v>9.3930955343248898E-2</v>
      </c>
      <c r="F137" s="235">
        <f t="shared" si="8"/>
        <v>9.3282349461355038E-2</v>
      </c>
      <c r="G137" s="235">
        <f t="shared" si="8"/>
        <v>9.5913491090963754E-2</v>
      </c>
      <c r="H137" s="235">
        <f t="shared" si="8"/>
        <v>9.0791352882688747E-2</v>
      </c>
      <c r="I137" s="235">
        <f t="shared" si="8"/>
        <v>8.411035055838216E-2</v>
      </c>
      <c r="J137" s="235">
        <f t="shared" si="8"/>
        <v>7.3413487865823884E-2</v>
      </c>
      <c r="K137" s="235">
        <f t="shared" si="8"/>
        <v>8.4771615092060701E-2</v>
      </c>
      <c r="L137" s="235">
        <f t="shared" si="8"/>
        <v>8.2329921699905842E-2</v>
      </c>
      <c r="M137" s="235">
        <f t="shared" si="8"/>
        <v>8.805688626878741E-2</v>
      </c>
      <c r="N137" s="235">
        <f t="shared" si="8"/>
        <v>8.8965555670522528E-2</v>
      </c>
      <c r="O137" s="235">
        <f t="shared" si="8"/>
        <v>8.6954880451477576E-2</v>
      </c>
      <c r="P137" s="235">
        <f t="shared" si="8"/>
        <v>8.6942375825206641E-2</v>
      </c>
      <c r="Q137" s="235">
        <f t="shared" si="8"/>
        <v>7.2913896672506306E-2</v>
      </c>
    </row>
    <row r="138" spans="1:17" x14ac:dyDescent="0.25">
      <c r="A138" s="142" t="s">
        <v>226</v>
      </c>
      <c r="B138" s="235">
        <f t="shared" ref="B138:Q138" si="9">IF(B$25=0,0,B$25/B$5)</f>
        <v>6.5009947488229285E-3</v>
      </c>
      <c r="C138" s="235">
        <f t="shared" si="9"/>
        <v>6.6344923636634046E-3</v>
      </c>
      <c r="D138" s="235">
        <f t="shared" si="9"/>
        <v>6.4181975200586355E-3</v>
      </c>
      <c r="E138" s="235">
        <f t="shared" si="9"/>
        <v>6.0752632215708988E-3</v>
      </c>
      <c r="F138" s="235">
        <f t="shared" si="9"/>
        <v>6.327805302622831E-3</v>
      </c>
      <c r="G138" s="235">
        <f t="shared" si="9"/>
        <v>6.3626062338612696E-3</v>
      </c>
      <c r="H138" s="235">
        <f t="shared" si="9"/>
        <v>6.4717667982289858E-3</v>
      </c>
      <c r="I138" s="235">
        <f t="shared" si="9"/>
        <v>5.6072224353636794E-3</v>
      </c>
      <c r="J138" s="235">
        <f t="shared" si="9"/>
        <v>5.9863163533304302E-3</v>
      </c>
      <c r="K138" s="235">
        <f t="shared" si="9"/>
        <v>6.0006199154154262E-3</v>
      </c>
      <c r="L138" s="235">
        <f t="shared" si="9"/>
        <v>6.3321176296491366E-3</v>
      </c>
      <c r="M138" s="235">
        <f t="shared" si="9"/>
        <v>6.9114041297687464E-3</v>
      </c>
      <c r="N138" s="235">
        <f t="shared" si="9"/>
        <v>6.7503364242817634E-3</v>
      </c>
      <c r="O138" s="235">
        <f t="shared" si="9"/>
        <v>6.7162822071658978E-3</v>
      </c>
      <c r="P138" s="235">
        <f t="shared" si="9"/>
        <v>6.5190468289361E-3</v>
      </c>
      <c r="Q138" s="235">
        <f t="shared" si="9"/>
        <v>6.2327382036143492E-3</v>
      </c>
    </row>
    <row r="139" spans="1:17" x14ac:dyDescent="0.25">
      <c r="A139" s="127" t="s">
        <v>212</v>
      </c>
      <c r="B139" s="237">
        <f t="shared" ref="B139:Q139" si="10">IF(B$36=0,0,B$36/B$5)</f>
        <v>0.17400031773297894</v>
      </c>
      <c r="C139" s="237">
        <f t="shared" si="10"/>
        <v>0.17441380461851516</v>
      </c>
      <c r="D139" s="237">
        <f t="shared" si="10"/>
        <v>0.16277240362475415</v>
      </c>
      <c r="E139" s="237">
        <f t="shared" si="10"/>
        <v>0.16165917625610604</v>
      </c>
      <c r="F139" s="237">
        <f t="shared" si="10"/>
        <v>0.17135780563333178</v>
      </c>
      <c r="G139" s="237">
        <f t="shared" si="10"/>
        <v>0.16867719324931252</v>
      </c>
      <c r="H139" s="237">
        <f t="shared" si="10"/>
        <v>0.16471322165154328</v>
      </c>
      <c r="I139" s="237">
        <f t="shared" si="10"/>
        <v>0.15751064162505177</v>
      </c>
      <c r="J139" s="237">
        <f t="shared" si="10"/>
        <v>0.14339130565095126</v>
      </c>
      <c r="K139" s="237">
        <f t="shared" si="10"/>
        <v>0.15284177499990795</v>
      </c>
      <c r="L139" s="237">
        <f t="shared" si="10"/>
        <v>0.15245255624557308</v>
      </c>
      <c r="M139" s="237">
        <f t="shared" si="10"/>
        <v>0.16444058520584354</v>
      </c>
      <c r="N139" s="237">
        <f t="shared" si="10"/>
        <v>0.161658080130089</v>
      </c>
      <c r="O139" s="237">
        <f t="shared" si="10"/>
        <v>0.1590461225213442</v>
      </c>
      <c r="P139" s="237">
        <f t="shared" si="10"/>
        <v>0.15352985656580526</v>
      </c>
      <c r="Q139" s="237">
        <f t="shared" si="10"/>
        <v>0.14486503555883382</v>
      </c>
    </row>
    <row r="140" spans="1:17" x14ac:dyDescent="0.25">
      <c r="A140" s="127" t="s">
        <v>211</v>
      </c>
      <c r="B140" s="236">
        <f t="shared" ref="B140:Q140" si="11">IF(B$44=0,0,B$44/B$5)</f>
        <v>0</v>
      </c>
      <c r="C140" s="236">
        <f t="shared" si="11"/>
        <v>0</v>
      </c>
      <c r="D140" s="236">
        <f t="shared" si="11"/>
        <v>0</v>
      </c>
      <c r="E140" s="236">
        <f t="shared" si="11"/>
        <v>0</v>
      </c>
      <c r="F140" s="236">
        <f t="shared" si="11"/>
        <v>0</v>
      </c>
      <c r="G140" s="236">
        <f t="shared" si="11"/>
        <v>0</v>
      </c>
      <c r="H140" s="236">
        <f t="shared" si="11"/>
        <v>0</v>
      </c>
      <c r="I140" s="236">
        <f t="shared" si="11"/>
        <v>0</v>
      </c>
      <c r="J140" s="236">
        <f t="shared" si="11"/>
        <v>0</v>
      </c>
      <c r="K140" s="236">
        <f t="shared" si="11"/>
        <v>0</v>
      </c>
      <c r="L140" s="236">
        <f t="shared" si="11"/>
        <v>0</v>
      </c>
      <c r="M140" s="236">
        <f t="shared" si="11"/>
        <v>0</v>
      </c>
      <c r="N140" s="236">
        <f t="shared" si="11"/>
        <v>0</v>
      </c>
      <c r="O140" s="236">
        <f t="shared" si="11"/>
        <v>0</v>
      </c>
      <c r="P140" s="236">
        <f t="shared" si="11"/>
        <v>0</v>
      </c>
      <c r="Q140" s="236">
        <f t="shared" si="11"/>
        <v>0</v>
      </c>
    </row>
    <row r="141" spans="1:17" x14ac:dyDescent="0.25">
      <c r="A141" s="177" t="s">
        <v>98</v>
      </c>
      <c r="B141" s="209">
        <f t="shared" ref="B141:Q141" si="12">IF(B$45=0,0,B$45/B$5)</f>
        <v>0.7218130151059039</v>
      </c>
      <c r="C141" s="209">
        <f t="shared" si="12"/>
        <v>0.71972348717580392</v>
      </c>
      <c r="D141" s="209">
        <f t="shared" si="12"/>
        <v>0.73337340818322405</v>
      </c>
      <c r="E141" s="209">
        <f t="shared" si="12"/>
        <v>0.73803534911315372</v>
      </c>
      <c r="F141" s="209">
        <f t="shared" si="12"/>
        <v>0.7287243651594012</v>
      </c>
      <c r="G141" s="209">
        <f t="shared" si="12"/>
        <v>0.72872026090033171</v>
      </c>
      <c r="H141" s="209">
        <f t="shared" si="12"/>
        <v>0.73769972965019726</v>
      </c>
      <c r="I141" s="209">
        <f t="shared" si="12"/>
        <v>0.75249500294373584</v>
      </c>
      <c r="J141" s="209">
        <f t="shared" si="12"/>
        <v>0.77692579216955726</v>
      </c>
      <c r="K141" s="209">
        <f t="shared" si="12"/>
        <v>0.7560881967440779</v>
      </c>
      <c r="L141" s="209">
        <f t="shared" si="12"/>
        <v>0.75858842150845573</v>
      </c>
      <c r="M141" s="209">
        <f t="shared" si="12"/>
        <v>0.7402668159083331</v>
      </c>
      <c r="N141" s="209">
        <f t="shared" si="12"/>
        <v>0.74230699504475772</v>
      </c>
      <c r="O141" s="209">
        <f t="shared" si="12"/>
        <v>0.74696474692010206</v>
      </c>
      <c r="P141" s="209">
        <f t="shared" si="12"/>
        <v>0.75269724283424333</v>
      </c>
      <c r="Q141" s="209">
        <f t="shared" si="12"/>
        <v>0.77569163307754441</v>
      </c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3">SUM(B144:B149,B151:B153,B155:B156,B158:B159,B160)</f>
        <v>1</v>
      </c>
      <c r="C143" s="77">
        <f t="shared" si="13"/>
        <v>1</v>
      </c>
      <c r="D143" s="77">
        <f t="shared" si="13"/>
        <v>1</v>
      </c>
      <c r="E143" s="77">
        <f t="shared" si="13"/>
        <v>0.99999999999999989</v>
      </c>
      <c r="F143" s="77">
        <f t="shared" si="13"/>
        <v>1</v>
      </c>
      <c r="G143" s="77">
        <f t="shared" si="13"/>
        <v>1</v>
      </c>
      <c r="H143" s="77">
        <f t="shared" si="13"/>
        <v>1</v>
      </c>
      <c r="I143" s="77">
        <f t="shared" si="13"/>
        <v>1.0000000000000002</v>
      </c>
      <c r="J143" s="77">
        <f t="shared" si="13"/>
        <v>1</v>
      </c>
      <c r="K143" s="77">
        <f t="shared" si="13"/>
        <v>1.0000000000000002</v>
      </c>
      <c r="L143" s="77">
        <f t="shared" si="13"/>
        <v>1</v>
      </c>
      <c r="M143" s="77">
        <f t="shared" si="13"/>
        <v>1</v>
      </c>
      <c r="N143" s="77">
        <f t="shared" si="13"/>
        <v>0.99999999999999989</v>
      </c>
      <c r="O143" s="77">
        <f t="shared" si="13"/>
        <v>0.99999999999999989</v>
      </c>
      <c r="P143" s="77">
        <f t="shared" si="13"/>
        <v>1</v>
      </c>
      <c r="Q143" s="77">
        <f t="shared" si="13"/>
        <v>1</v>
      </c>
    </row>
    <row r="144" spans="1:17" x14ac:dyDescent="0.25">
      <c r="A144" s="132" t="s">
        <v>83</v>
      </c>
      <c r="B144" s="240">
        <f t="shared" ref="B144:Q144" si="14">IF(B$48=0,0,B$48/B$47)</f>
        <v>0</v>
      </c>
      <c r="C144" s="240">
        <f t="shared" si="14"/>
        <v>0</v>
      </c>
      <c r="D144" s="240">
        <f t="shared" si="14"/>
        <v>0</v>
      </c>
      <c r="E144" s="240">
        <f t="shared" si="14"/>
        <v>0</v>
      </c>
      <c r="F144" s="240">
        <f t="shared" si="14"/>
        <v>0</v>
      </c>
      <c r="G144" s="240">
        <f t="shared" si="14"/>
        <v>0</v>
      </c>
      <c r="H144" s="240">
        <f t="shared" si="14"/>
        <v>0</v>
      </c>
      <c r="I144" s="240">
        <f t="shared" si="14"/>
        <v>0</v>
      </c>
      <c r="J144" s="240">
        <f t="shared" si="14"/>
        <v>0</v>
      </c>
      <c r="K144" s="240">
        <f t="shared" si="14"/>
        <v>0</v>
      </c>
      <c r="L144" s="240">
        <f t="shared" si="14"/>
        <v>0</v>
      </c>
      <c r="M144" s="240">
        <f t="shared" si="14"/>
        <v>0</v>
      </c>
      <c r="N144" s="240">
        <f t="shared" si="14"/>
        <v>0</v>
      </c>
      <c r="O144" s="240">
        <f t="shared" si="14"/>
        <v>0</v>
      </c>
      <c r="P144" s="240">
        <f t="shared" si="14"/>
        <v>0</v>
      </c>
      <c r="Q144" s="240">
        <f t="shared" si="14"/>
        <v>0</v>
      </c>
    </row>
    <row r="145" spans="1:17" x14ac:dyDescent="0.25">
      <c r="A145" s="76" t="s">
        <v>82</v>
      </c>
      <c r="B145" s="239">
        <f t="shared" ref="B145:Q145" si="15">IF(B$49=0,0,B$49/B$47)</f>
        <v>0</v>
      </c>
      <c r="C145" s="239">
        <f t="shared" si="15"/>
        <v>0</v>
      </c>
      <c r="D145" s="239">
        <f t="shared" si="15"/>
        <v>0</v>
      </c>
      <c r="E145" s="239">
        <f t="shared" si="15"/>
        <v>0</v>
      </c>
      <c r="F145" s="239">
        <f t="shared" si="15"/>
        <v>0</v>
      </c>
      <c r="G145" s="239">
        <f t="shared" si="15"/>
        <v>0</v>
      </c>
      <c r="H145" s="239">
        <f t="shared" si="15"/>
        <v>0</v>
      </c>
      <c r="I145" s="239">
        <f t="shared" si="15"/>
        <v>0</v>
      </c>
      <c r="J145" s="239">
        <f t="shared" si="15"/>
        <v>0</v>
      </c>
      <c r="K145" s="239">
        <f t="shared" si="15"/>
        <v>0</v>
      </c>
      <c r="L145" s="239">
        <f t="shared" si="15"/>
        <v>0</v>
      </c>
      <c r="M145" s="239">
        <f t="shared" si="15"/>
        <v>0</v>
      </c>
      <c r="N145" s="239">
        <f t="shared" si="15"/>
        <v>0</v>
      </c>
      <c r="O145" s="239">
        <f t="shared" si="15"/>
        <v>0</v>
      </c>
      <c r="P145" s="239">
        <f t="shared" si="15"/>
        <v>0</v>
      </c>
      <c r="Q145" s="239">
        <f t="shared" si="15"/>
        <v>0</v>
      </c>
    </row>
    <row r="146" spans="1:17" x14ac:dyDescent="0.25">
      <c r="A146" s="76" t="s">
        <v>81</v>
      </c>
      <c r="B146" s="239">
        <f t="shared" ref="B146:Q146" si="16">IF(B$50=0,0,B$50/B$47)</f>
        <v>0</v>
      </c>
      <c r="C146" s="239">
        <f t="shared" si="16"/>
        <v>0</v>
      </c>
      <c r="D146" s="239">
        <f t="shared" si="16"/>
        <v>0</v>
      </c>
      <c r="E146" s="239">
        <f t="shared" si="16"/>
        <v>0</v>
      </c>
      <c r="F146" s="239">
        <f t="shared" si="16"/>
        <v>0</v>
      </c>
      <c r="G146" s="239">
        <f t="shared" si="16"/>
        <v>0</v>
      </c>
      <c r="H146" s="239">
        <f t="shared" si="16"/>
        <v>0</v>
      </c>
      <c r="I146" s="239">
        <f t="shared" si="16"/>
        <v>0</v>
      </c>
      <c r="J146" s="239">
        <f t="shared" si="16"/>
        <v>0</v>
      </c>
      <c r="K146" s="239">
        <f t="shared" si="16"/>
        <v>0</v>
      </c>
      <c r="L146" s="239">
        <f t="shared" si="16"/>
        <v>0</v>
      </c>
      <c r="M146" s="239">
        <f t="shared" si="16"/>
        <v>0</v>
      </c>
      <c r="N146" s="239">
        <f t="shared" si="16"/>
        <v>0</v>
      </c>
      <c r="O146" s="239">
        <f t="shared" si="16"/>
        <v>0</v>
      </c>
      <c r="P146" s="239">
        <f t="shared" si="16"/>
        <v>0</v>
      </c>
      <c r="Q146" s="239">
        <f t="shared" si="16"/>
        <v>0</v>
      </c>
    </row>
    <row r="147" spans="1:17" x14ac:dyDescent="0.25">
      <c r="A147" s="76" t="s">
        <v>80</v>
      </c>
      <c r="B147" s="239">
        <f t="shared" ref="B147:Q147" si="17">IF(B$51=0,0,B$51/B$47)</f>
        <v>0</v>
      </c>
      <c r="C147" s="239">
        <f t="shared" si="17"/>
        <v>0</v>
      </c>
      <c r="D147" s="239">
        <f t="shared" si="17"/>
        <v>0</v>
      </c>
      <c r="E147" s="239">
        <f t="shared" si="17"/>
        <v>0</v>
      </c>
      <c r="F147" s="239">
        <f t="shared" si="17"/>
        <v>0</v>
      </c>
      <c r="G147" s="239">
        <f t="shared" si="17"/>
        <v>0</v>
      </c>
      <c r="H147" s="239">
        <f t="shared" si="17"/>
        <v>0</v>
      </c>
      <c r="I147" s="239">
        <f t="shared" si="17"/>
        <v>0</v>
      </c>
      <c r="J147" s="239">
        <f t="shared" si="17"/>
        <v>0</v>
      </c>
      <c r="K147" s="239">
        <f t="shared" si="17"/>
        <v>0</v>
      </c>
      <c r="L147" s="239">
        <f t="shared" si="17"/>
        <v>0</v>
      </c>
      <c r="M147" s="239">
        <f t="shared" si="17"/>
        <v>0</v>
      </c>
      <c r="N147" s="239">
        <f t="shared" si="17"/>
        <v>0</v>
      </c>
      <c r="O147" s="239">
        <f t="shared" si="17"/>
        <v>0</v>
      </c>
      <c r="P147" s="239">
        <f t="shared" si="17"/>
        <v>0</v>
      </c>
      <c r="Q147" s="239">
        <f t="shared" si="17"/>
        <v>0</v>
      </c>
    </row>
    <row r="148" spans="1:17" x14ac:dyDescent="0.25">
      <c r="A148" s="129" t="s">
        <v>79</v>
      </c>
      <c r="B148" s="238">
        <f t="shared" ref="B148:Q148" si="18">IF(B$52=0,0,B$52/B$47)</f>
        <v>1.2466822151429851E-3</v>
      </c>
      <c r="C148" s="238">
        <f t="shared" si="18"/>
        <v>1.4485479007390286E-3</v>
      </c>
      <c r="D148" s="238">
        <f t="shared" si="18"/>
        <v>1.3700308421134674E-3</v>
      </c>
      <c r="E148" s="238">
        <f t="shared" si="18"/>
        <v>1.7658878725071076E-3</v>
      </c>
      <c r="F148" s="238">
        <f t="shared" si="18"/>
        <v>1.9610736581313752E-3</v>
      </c>
      <c r="G148" s="238">
        <f t="shared" si="18"/>
        <v>1.1339124658201226E-3</v>
      </c>
      <c r="H148" s="238">
        <f t="shared" si="18"/>
        <v>1.4082598519276903E-3</v>
      </c>
      <c r="I148" s="238">
        <f t="shared" si="18"/>
        <v>1.4393790389237873E-3</v>
      </c>
      <c r="J148" s="238">
        <f t="shared" si="18"/>
        <v>1.7220064041517306E-3</v>
      </c>
      <c r="K148" s="238">
        <f t="shared" si="18"/>
        <v>1.5200205759125951E-3</v>
      </c>
      <c r="L148" s="238">
        <f t="shared" si="18"/>
        <v>1.6281328485574936E-3</v>
      </c>
      <c r="M148" s="238">
        <f t="shared" si="18"/>
        <v>2.0288507604259397E-3</v>
      </c>
      <c r="N148" s="238">
        <f t="shared" si="18"/>
        <v>2.2547560731918754E-3</v>
      </c>
      <c r="O148" s="238">
        <f t="shared" si="18"/>
        <v>2.2237614139008501E-3</v>
      </c>
      <c r="P148" s="238">
        <f t="shared" si="18"/>
        <v>2.0638557441096492E-3</v>
      </c>
      <c r="Q148" s="238">
        <f t="shared" si="18"/>
        <v>1.9813439887922139E-3</v>
      </c>
    </row>
    <row r="149" spans="1:17" x14ac:dyDescent="0.25">
      <c r="A149" s="127" t="s">
        <v>210</v>
      </c>
      <c r="B149" s="237">
        <f t="shared" ref="B149:Q149" si="19">IF(B$57=0,0,B$57/B$47)</f>
        <v>0</v>
      </c>
      <c r="C149" s="237">
        <f t="shared" si="19"/>
        <v>0</v>
      </c>
      <c r="D149" s="237">
        <f t="shared" si="19"/>
        <v>0</v>
      </c>
      <c r="E149" s="237">
        <f t="shared" si="19"/>
        <v>0</v>
      </c>
      <c r="F149" s="237">
        <f t="shared" si="19"/>
        <v>0</v>
      </c>
      <c r="G149" s="237">
        <f t="shared" si="19"/>
        <v>0</v>
      </c>
      <c r="H149" s="237">
        <f t="shared" si="19"/>
        <v>0</v>
      </c>
      <c r="I149" s="237">
        <f t="shared" si="19"/>
        <v>0</v>
      </c>
      <c r="J149" s="237">
        <f t="shared" si="19"/>
        <v>0</v>
      </c>
      <c r="K149" s="237">
        <f t="shared" si="19"/>
        <v>0</v>
      </c>
      <c r="L149" s="237">
        <f t="shared" si="19"/>
        <v>0</v>
      </c>
      <c r="M149" s="237">
        <f t="shared" si="19"/>
        <v>0</v>
      </c>
      <c r="N149" s="237">
        <f t="shared" si="19"/>
        <v>0</v>
      </c>
      <c r="O149" s="237">
        <f t="shared" si="19"/>
        <v>0</v>
      </c>
      <c r="P149" s="237">
        <f t="shared" si="19"/>
        <v>0</v>
      </c>
      <c r="Q149" s="237">
        <f t="shared" si="19"/>
        <v>0</v>
      </c>
    </row>
    <row r="150" spans="1:17" x14ac:dyDescent="0.25">
      <c r="A150" s="127" t="s">
        <v>209</v>
      </c>
      <c r="B150" s="237">
        <f t="shared" ref="B150:Q150" si="20">IF(B$58=0,0,B$58/B$47)</f>
        <v>0.15544202646383792</v>
      </c>
      <c r="C150" s="237">
        <f t="shared" si="20"/>
        <v>0.14936583386646443</v>
      </c>
      <c r="D150" s="237">
        <f t="shared" si="20"/>
        <v>0.15604808944176202</v>
      </c>
      <c r="E150" s="237">
        <f t="shared" si="20"/>
        <v>0.16436654565363623</v>
      </c>
      <c r="F150" s="237">
        <f t="shared" si="20"/>
        <v>0.15916046685289287</v>
      </c>
      <c r="G150" s="237">
        <f t="shared" si="20"/>
        <v>0.11746274519086719</v>
      </c>
      <c r="H150" s="237">
        <f t="shared" si="20"/>
        <v>0.14855848877774014</v>
      </c>
      <c r="I150" s="237">
        <f t="shared" si="20"/>
        <v>0.147946554395331</v>
      </c>
      <c r="J150" s="237">
        <f t="shared" si="20"/>
        <v>0.16508291467792965</v>
      </c>
      <c r="K150" s="237">
        <f t="shared" si="20"/>
        <v>0.15734304894487761</v>
      </c>
      <c r="L150" s="237">
        <f t="shared" si="20"/>
        <v>0.17949775410051508</v>
      </c>
      <c r="M150" s="237">
        <f t="shared" si="20"/>
        <v>0.14339106118173967</v>
      </c>
      <c r="N150" s="237">
        <f t="shared" si="20"/>
        <v>0.13617527650026234</v>
      </c>
      <c r="O150" s="237">
        <f t="shared" si="20"/>
        <v>0.14997737166614961</v>
      </c>
      <c r="P150" s="237">
        <f t="shared" si="20"/>
        <v>0.14647380255199841</v>
      </c>
      <c r="Q150" s="237">
        <f t="shared" si="20"/>
        <v>0.14377399440838756</v>
      </c>
    </row>
    <row r="151" spans="1:17" x14ac:dyDescent="0.25">
      <c r="A151" s="142" t="s">
        <v>225</v>
      </c>
      <c r="B151" s="235">
        <f t="shared" ref="B151:Q151" si="21">IF(B$59=0,0,B$59/B$47)</f>
        <v>0.13956067499953043</v>
      </c>
      <c r="C151" s="235">
        <f t="shared" si="21"/>
        <v>0.13398057236963232</v>
      </c>
      <c r="D151" s="235">
        <f t="shared" si="21"/>
        <v>0.1414967703214989</v>
      </c>
      <c r="E151" s="235">
        <f t="shared" si="21"/>
        <v>0.14561076499995862</v>
      </c>
      <c r="F151" s="235">
        <f t="shared" si="21"/>
        <v>0.13833158640682186</v>
      </c>
      <c r="G151" s="235">
        <f t="shared" si="21"/>
        <v>0.10541927752765783</v>
      </c>
      <c r="H151" s="235">
        <f t="shared" si="21"/>
        <v>0.13360113316226918</v>
      </c>
      <c r="I151" s="235">
        <f t="shared" si="21"/>
        <v>0.13265867686252508</v>
      </c>
      <c r="J151" s="235">
        <f t="shared" si="21"/>
        <v>0.14676486155616861</v>
      </c>
      <c r="K151" s="235">
        <f t="shared" si="21"/>
        <v>0.14119866460725961</v>
      </c>
      <c r="L151" s="235">
        <f t="shared" si="21"/>
        <v>0.16042221688061167</v>
      </c>
      <c r="M151" s="235">
        <f t="shared" si="21"/>
        <v>0.11985807232198091</v>
      </c>
      <c r="N151" s="235">
        <f t="shared" si="21"/>
        <v>0.10814974101246501</v>
      </c>
      <c r="O151" s="235">
        <f t="shared" si="21"/>
        <v>0.12222866817547229</v>
      </c>
      <c r="P151" s="235">
        <f t="shared" si="21"/>
        <v>0.11981125305611114</v>
      </c>
      <c r="Q151" s="235">
        <f t="shared" si="21"/>
        <v>0.11801224505449168</v>
      </c>
    </row>
    <row r="152" spans="1:17" x14ac:dyDescent="0.25">
      <c r="A152" s="142" t="s">
        <v>224</v>
      </c>
      <c r="B152" s="235">
        <f t="shared" ref="B152:Q152" si="22">IF(B$65=0,0,B$65/B$47)</f>
        <v>1.5881351464307525E-2</v>
      </c>
      <c r="C152" s="235">
        <f t="shared" si="22"/>
        <v>1.5385261496832111E-2</v>
      </c>
      <c r="D152" s="235">
        <f t="shared" si="22"/>
        <v>1.4551319120263103E-2</v>
      </c>
      <c r="E152" s="235">
        <f t="shared" si="22"/>
        <v>1.8755780653677601E-2</v>
      </c>
      <c r="F152" s="235">
        <f t="shared" si="22"/>
        <v>2.0828880446070997E-2</v>
      </c>
      <c r="G152" s="235">
        <f t="shared" si="22"/>
        <v>1.2043467663209359E-2</v>
      </c>
      <c r="H152" s="235">
        <f t="shared" si="22"/>
        <v>1.4957355615470951E-2</v>
      </c>
      <c r="I152" s="235">
        <f t="shared" si="22"/>
        <v>1.5287877532805904E-2</v>
      </c>
      <c r="J152" s="235">
        <f t="shared" si="22"/>
        <v>1.8318053121761064E-2</v>
      </c>
      <c r="K152" s="235">
        <f t="shared" si="22"/>
        <v>1.6144384337618011E-2</v>
      </c>
      <c r="L152" s="235">
        <f t="shared" si="22"/>
        <v>1.9075537219903415E-2</v>
      </c>
      <c r="M152" s="235">
        <f t="shared" si="22"/>
        <v>2.3532988859758745E-2</v>
      </c>
      <c r="N152" s="235">
        <f t="shared" si="22"/>
        <v>2.8025535487797331E-2</v>
      </c>
      <c r="O152" s="235">
        <f t="shared" si="22"/>
        <v>2.7748703490677332E-2</v>
      </c>
      <c r="P152" s="235">
        <f t="shared" si="22"/>
        <v>2.6662549495887269E-2</v>
      </c>
      <c r="Q152" s="235">
        <f t="shared" si="22"/>
        <v>2.5761749353895882E-2</v>
      </c>
    </row>
    <row r="153" spans="1:17" x14ac:dyDescent="0.25">
      <c r="A153" s="142" t="s">
        <v>223</v>
      </c>
      <c r="B153" s="259">
        <f t="shared" ref="B153:Q153" si="23">IF(B$76=0,0,B$76/B$47)</f>
        <v>0</v>
      </c>
      <c r="C153" s="259">
        <f t="shared" si="23"/>
        <v>0</v>
      </c>
      <c r="D153" s="259">
        <f t="shared" si="23"/>
        <v>0</v>
      </c>
      <c r="E153" s="259">
        <f t="shared" si="23"/>
        <v>0</v>
      </c>
      <c r="F153" s="259">
        <f t="shared" si="23"/>
        <v>0</v>
      </c>
      <c r="G153" s="259">
        <f t="shared" si="23"/>
        <v>0</v>
      </c>
      <c r="H153" s="259">
        <f t="shared" si="23"/>
        <v>0</v>
      </c>
      <c r="I153" s="259">
        <f t="shared" si="23"/>
        <v>0</v>
      </c>
      <c r="J153" s="259">
        <f t="shared" si="23"/>
        <v>0</v>
      </c>
      <c r="K153" s="259">
        <f t="shared" si="23"/>
        <v>0</v>
      </c>
      <c r="L153" s="259">
        <f t="shared" si="23"/>
        <v>0</v>
      </c>
      <c r="M153" s="259">
        <f t="shared" si="23"/>
        <v>0</v>
      </c>
      <c r="N153" s="259">
        <f t="shared" si="23"/>
        <v>0</v>
      </c>
      <c r="O153" s="259">
        <f t="shared" si="23"/>
        <v>0</v>
      </c>
      <c r="P153" s="259">
        <f t="shared" si="23"/>
        <v>0</v>
      </c>
      <c r="Q153" s="259">
        <f t="shared" si="23"/>
        <v>0</v>
      </c>
    </row>
    <row r="154" spans="1:17" x14ac:dyDescent="0.25">
      <c r="A154" s="127" t="s">
        <v>208</v>
      </c>
      <c r="B154" s="237">
        <f t="shared" ref="B154:Q154" si="24">IF(B$77=0,0,B$77/B$47)</f>
        <v>0.5810949043437732</v>
      </c>
      <c r="C154" s="237">
        <f t="shared" si="24"/>
        <v>0.56033155000894541</v>
      </c>
      <c r="D154" s="237">
        <f t="shared" si="24"/>
        <v>0.5549950563118039</v>
      </c>
      <c r="E154" s="237">
        <f t="shared" si="24"/>
        <v>0.63213821454383956</v>
      </c>
      <c r="F154" s="237">
        <f t="shared" si="24"/>
        <v>0.59975093948900526</v>
      </c>
      <c r="G154" s="237">
        <f t="shared" si="24"/>
        <v>0.39402305639883944</v>
      </c>
      <c r="H154" s="237">
        <f t="shared" si="24"/>
        <v>0.50995218237094564</v>
      </c>
      <c r="I154" s="237">
        <f t="shared" si="24"/>
        <v>0.49974432559044746</v>
      </c>
      <c r="J154" s="237">
        <f t="shared" si="24"/>
        <v>0.61442629733846388</v>
      </c>
      <c r="K154" s="237">
        <f t="shared" si="24"/>
        <v>0.56383644119428755</v>
      </c>
      <c r="L154" s="237">
        <f t="shared" si="24"/>
        <v>0.63316464806866801</v>
      </c>
      <c r="M154" s="237">
        <f t="shared" si="24"/>
        <v>0.68720903305722425</v>
      </c>
      <c r="N154" s="237">
        <f t="shared" si="24"/>
        <v>0.70899543746693816</v>
      </c>
      <c r="O154" s="237">
        <f t="shared" si="24"/>
        <v>0.68286425205231427</v>
      </c>
      <c r="P154" s="237">
        <f t="shared" si="24"/>
        <v>0.70370591049676168</v>
      </c>
      <c r="Q154" s="237">
        <f t="shared" si="24"/>
        <v>0.69126706388654335</v>
      </c>
    </row>
    <row r="155" spans="1:17" x14ac:dyDescent="0.25">
      <c r="A155" s="142" t="s">
        <v>222</v>
      </c>
      <c r="B155" s="259">
        <f t="shared" ref="B155:Q155" si="25">IF(B$78=0,0,B$78/B$47)</f>
        <v>0.5810949043437732</v>
      </c>
      <c r="C155" s="259">
        <f t="shared" si="25"/>
        <v>0.56033155000894541</v>
      </c>
      <c r="D155" s="259">
        <f t="shared" si="25"/>
        <v>0.5549950563118039</v>
      </c>
      <c r="E155" s="259">
        <f t="shared" si="25"/>
        <v>0.63213821454383956</v>
      </c>
      <c r="F155" s="259">
        <f t="shared" si="25"/>
        <v>0.59975093948900526</v>
      </c>
      <c r="G155" s="259">
        <f t="shared" si="25"/>
        <v>0.39402305639883944</v>
      </c>
      <c r="H155" s="259">
        <f t="shared" si="25"/>
        <v>0.50995218237094564</v>
      </c>
      <c r="I155" s="259">
        <f t="shared" si="25"/>
        <v>0.49974432559044746</v>
      </c>
      <c r="J155" s="259">
        <f t="shared" si="25"/>
        <v>0.61442629733846388</v>
      </c>
      <c r="K155" s="259">
        <f t="shared" si="25"/>
        <v>0.56383644119428755</v>
      </c>
      <c r="L155" s="259">
        <f t="shared" si="25"/>
        <v>0.63316464806866801</v>
      </c>
      <c r="M155" s="259">
        <f t="shared" si="25"/>
        <v>0.68720903305722425</v>
      </c>
      <c r="N155" s="259">
        <f t="shared" si="25"/>
        <v>0.70899543746693816</v>
      </c>
      <c r="O155" s="259">
        <f t="shared" si="25"/>
        <v>0.68286425205231427</v>
      </c>
      <c r="P155" s="259">
        <f t="shared" si="25"/>
        <v>0.70370591049676168</v>
      </c>
      <c r="Q155" s="259">
        <f t="shared" si="25"/>
        <v>0.69126706388654335</v>
      </c>
    </row>
    <row r="156" spans="1:17" x14ac:dyDescent="0.25">
      <c r="A156" s="142" t="s">
        <v>221</v>
      </c>
      <c r="B156" s="259">
        <f t="shared" ref="B156:Q156" si="26">IF(B$86=0,0,B$86/B$47)</f>
        <v>0</v>
      </c>
      <c r="C156" s="259">
        <f t="shared" si="26"/>
        <v>0</v>
      </c>
      <c r="D156" s="259">
        <f t="shared" si="26"/>
        <v>0</v>
      </c>
      <c r="E156" s="259">
        <f t="shared" si="26"/>
        <v>0</v>
      </c>
      <c r="F156" s="259">
        <f t="shared" si="26"/>
        <v>0</v>
      </c>
      <c r="G156" s="259">
        <f t="shared" si="26"/>
        <v>0</v>
      </c>
      <c r="H156" s="259">
        <f t="shared" si="26"/>
        <v>0</v>
      </c>
      <c r="I156" s="259">
        <f t="shared" si="26"/>
        <v>0</v>
      </c>
      <c r="J156" s="259">
        <f t="shared" si="26"/>
        <v>0</v>
      </c>
      <c r="K156" s="259">
        <f t="shared" si="26"/>
        <v>0</v>
      </c>
      <c r="L156" s="259">
        <f t="shared" si="26"/>
        <v>0</v>
      </c>
      <c r="M156" s="259">
        <f t="shared" si="26"/>
        <v>0</v>
      </c>
      <c r="N156" s="259">
        <f t="shared" si="26"/>
        <v>0</v>
      </c>
      <c r="O156" s="259">
        <f t="shared" si="26"/>
        <v>0</v>
      </c>
      <c r="P156" s="259">
        <f t="shared" si="26"/>
        <v>0</v>
      </c>
      <c r="Q156" s="259">
        <f t="shared" si="26"/>
        <v>0</v>
      </c>
    </row>
    <row r="157" spans="1:17" x14ac:dyDescent="0.25">
      <c r="A157" s="127" t="s">
        <v>207</v>
      </c>
      <c r="B157" s="237">
        <f t="shared" ref="B157:Q157" si="27">IF(B$87=0,0,B$87/B$47)</f>
        <v>7.1036177113244947E-2</v>
      </c>
      <c r="C157" s="237">
        <f t="shared" si="27"/>
        <v>6.8195913129648872E-2</v>
      </c>
      <c r="D157" s="237">
        <f t="shared" si="27"/>
        <v>6.413703962207444E-2</v>
      </c>
      <c r="E157" s="237">
        <f t="shared" si="27"/>
        <v>6.1680065668884718E-2</v>
      </c>
      <c r="F157" s="237">
        <f t="shared" si="27"/>
        <v>6.7450500068394065E-2</v>
      </c>
      <c r="G157" s="237">
        <f t="shared" si="27"/>
        <v>5.3658256307732959E-2</v>
      </c>
      <c r="H157" s="237">
        <f t="shared" si="27"/>
        <v>6.8002779134431049E-2</v>
      </c>
      <c r="I157" s="237">
        <f t="shared" si="27"/>
        <v>6.752307027210043E-2</v>
      </c>
      <c r="J157" s="237">
        <f t="shared" si="27"/>
        <v>5.9920133355043571E-2</v>
      </c>
      <c r="K157" s="237">
        <f t="shared" si="27"/>
        <v>7.1869911400390618E-2</v>
      </c>
      <c r="L157" s="237">
        <f t="shared" si="27"/>
        <v>6.6502299900978223E-2</v>
      </c>
      <c r="M157" s="237">
        <f t="shared" si="27"/>
        <v>6.0413736178012267E-2</v>
      </c>
      <c r="N157" s="237">
        <f t="shared" si="27"/>
        <v>5.3568195274888888E-2</v>
      </c>
      <c r="O157" s="237">
        <f t="shared" si="27"/>
        <v>6.0319485630356877E-2</v>
      </c>
      <c r="P157" s="237">
        <f t="shared" si="27"/>
        <v>5.9648542088690651E-2</v>
      </c>
      <c r="Q157" s="237">
        <f t="shared" si="27"/>
        <v>5.8517983379050953E-2</v>
      </c>
    </row>
    <row r="158" spans="1:17" x14ac:dyDescent="0.25">
      <c r="A158" s="142" t="s">
        <v>220</v>
      </c>
      <c r="B158" s="259">
        <f t="shared" ref="B158:Q158" si="28">IF(B$88=0,0,B$88/B$47)</f>
        <v>7.1036177113244947E-2</v>
      </c>
      <c r="C158" s="259">
        <f t="shared" si="28"/>
        <v>6.8195913129648872E-2</v>
      </c>
      <c r="D158" s="259">
        <f t="shared" si="28"/>
        <v>6.413703962207444E-2</v>
      </c>
      <c r="E158" s="259">
        <f t="shared" si="28"/>
        <v>6.1680065668884718E-2</v>
      </c>
      <c r="F158" s="259">
        <f t="shared" si="28"/>
        <v>6.7450500068394065E-2</v>
      </c>
      <c r="G158" s="259">
        <f t="shared" si="28"/>
        <v>5.3658256307732959E-2</v>
      </c>
      <c r="H158" s="259">
        <f t="shared" si="28"/>
        <v>6.8002779134431049E-2</v>
      </c>
      <c r="I158" s="259">
        <f t="shared" si="28"/>
        <v>6.752307027210043E-2</v>
      </c>
      <c r="J158" s="259">
        <f t="shared" si="28"/>
        <v>5.9920133355043571E-2</v>
      </c>
      <c r="K158" s="259">
        <f t="shared" si="28"/>
        <v>7.1869911400390618E-2</v>
      </c>
      <c r="L158" s="259">
        <f t="shared" si="28"/>
        <v>6.6502299900978223E-2</v>
      </c>
      <c r="M158" s="259">
        <f t="shared" si="28"/>
        <v>6.0413736178012267E-2</v>
      </c>
      <c r="N158" s="259">
        <f t="shared" si="28"/>
        <v>5.3568195274888888E-2</v>
      </c>
      <c r="O158" s="259">
        <f t="shared" si="28"/>
        <v>6.0319485630356877E-2</v>
      </c>
      <c r="P158" s="259">
        <f t="shared" si="28"/>
        <v>5.9648542088690651E-2</v>
      </c>
      <c r="Q158" s="259">
        <f t="shared" si="28"/>
        <v>5.8517983379050953E-2</v>
      </c>
    </row>
    <row r="159" spans="1:17" x14ac:dyDescent="0.25">
      <c r="A159" s="142" t="s">
        <v>219</v>
      </c>
      <c r="B159" s="259">
        <f t="shared" ref="B159:Q159" si="29">IF(B$94=0,0,B$94/B$47)</f>
        <v>0</v>
      </c>
      <c r="C159" s="259">
        <f t="shared" si="29"/>
        <v>0</v>
      </c>
      <c r="D159" s="259">
        <f t="shared" si="29"/>
        <v>0</v>
      </c>
      <c r="E159" s="259">
        <f t="shared" si="29"/>
        <v>0</v>
      </c>
      <c r="F159" s="259">
        <f t="shared" si="29"/>
        <v>0</v>
      </c>
      <c r="G159" s="259">
        <f t="shared" si="29"/>
        <v>0</v>
      </c>
      <c r="H159" s="259">
        <f t="shared" si="29"/>
        <v>0</v>
      </c>
      <c r="I159" s="259">
        <f t="shared" si="29"/>
        <v>0</v>
      </c>
      <c r="J159" s="259">
        <f t="shared" si="29"/>
        <v>0</v>
      </c>
      <c r="K159" s="259">
        <f t="shared" si="29"/>
        <v>0</v>
      </c>
      <c r="L159" s="259">
        <f t="shared" si="29"/>
        <v>0</v>
      </c>
      <c r="M159" s="259">
        <f t="shared" si="29"/>
        <v>0</v>
      </c>
      <c r="N159" s="259">
        <f t="shared" si="29"/>
        <v>0</v>
      </c>
      <c r="O159" s="259">
        <f t="shared" si="29"/>
        <v>0</v>
      </c>
      <c r="P159" s="259">
        <f t="shared" si="29"/>
        <v>0</v>
      </c>
      <c r="Q159" s="259">
        <f t="shared" si="29"/>
        <v>0</v>
      </c>
    </row>
    <row r="160" spans="1:17" x14ac:dyDescent="0.25">
      <c r="A160" s="177" t="s">
        <v>98</v>
      </c>
      <c r="B160" s="209">
        <f t="shared" ref="B160:Q160" si="30">IF(B$95=0,0,B$95/B$47)</f>
        <v>0.19118020986400086</v>
      </c>
      <c r="C160" s="209">
        <f t="shared" si="30"/>
        <v>0.22065815509420236</v>
      </c>
      <c r="D160" s="209">
        <f t="shared" si="30"/>
        <v>0.22344978378224631</v>
      </c>
      <c r="E160" s="209">
        <f t="shared" si="30"/>
        <v>0.14004928626113225</v>
      </c>
      <c r="F160" s="209">
        <f t="shared" si="30"/>
        <v>0.17167701993157652</v>
      </c>
      <c r="G160" s="209">
        <f t="shared" si="30"/>
        <v>0.43372202963674028</v>
      </c>
      <c r="H160" s="209">
        <f t="shared" si="30"/>
        <v>0.27207828986495547</v>
      </c>
      <c r="I160" s="209">
        <f t="shared" si="30"/>
        <v>0.28334667070319752</v>
      </c>
      <c r="J160" s="209">
        <f t="shared" si="30"/>
        <v>0.15884864822441117</v>
      </c>
      <c r="K160" s="209">
        <f t="shared" si="30"/>
        <v>0.20543057788453184</v>
      </c>
      <c r="L160" s="209">
        <f t="shared" si="30"/>
        <v>0.11920716508128117</v>
      </c>
      <c r="M160" s="209">
        <f t="shared" si="30"/>
        <v>0.10695731882259779</v>
      </c>
      <c r="N160" s="209">
        <f t="shared" si="30"/>
        <v>9.9006334684718686E-2</v>
      </c>
      <c r="O160" s="209">
        <f t="shared" si="30"/>
        <v>0.1046151292372783</v>
      </c>
      <c r="P160" s="209">
        <f t="shared" si="30"/>
        <v>8.8107889118439531E-2</v>
      </c>
      <c r="Q160" s="209">
        <f t="shared" si="30"/>
        <v>0.10445961433722588</v>
      </c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31">SUM(B163:B167,B169:B171,B173:B175,B176)</f>
        <v>1</v>
      </c>
      <c r="C162" s="77">
        <f t="shared" si="31"/>
        <v>1</v>
      </c>
      <c r="D162" s="77">
        <f t="shared" si="31"/>
        <v>1.0000000000000002</v>
      </c>
      <c r="E162" s="77">
        <f t="shared" si="31"/>
        <v>1</v>
      </c>
      <c r="F162" s="77">
        <f t="shared" si="31"/>
        <v>1</v>
      </c>
      <c r="G162" s="77">
        <f t="shared" si="31"/>
        <v>1</v>
      </c>
      <c r="H162" s="77">
        <f t="shared" si="31"/>
        <v>1</v>
      </c>
      <c r="I162" s="77">
        <f t="shared" si="31"/>
        <v>1</v>
      </c>
      <c r="J162" s="77">
        <f t="shared" si="31"/>
        <v>1.0000000000000002</v>
      </c>
      <c r="K162" s="77">
        <f t="shared" si="31"/>
        <v>1</v>
      </c>
      <c r="L162" s="77">
        <f t="shared" si="31"/>
        <v>1</v>
      </c>
      <c r="M162" s="77">
        <f t="shared" si="31"/>
        <v>1.0000000000000002</v>
      </c>
      <c r="N162" s="77">
        <f t="shared" si="31"/>
        <v>1</v>
      </c>
      <c r="O162" s="77">
        <f t="shared" si="31"/>
        <v>0.99999999999999989</v>
      </c>
      <c r="P162" s="77">
        <f t="shared" si="31"/>
        <v>0.99999999999999989</v>
      </c>
      <c r="Q162" s="77">
        <f t="shared" si="31"/>
        <v>0.99999999999999989</v>
      </c>
    </row>
    <row r="163" spans="1:17" x14ac:dyDescent="0.25">
      <c r="A163" s="132" t="s">
        <v>83</v>
      </c>
      <c r="B163" s="240">
        <f t="shared" ref="B163:Q163" si="32">IF(B$98=0,0,B$98/B$97)</f>
        <v>0</v>
      </c>
      <c r="C163" s="240">
        <f t="shared" si="32"/>
        <v>0</v>
      </c>
      <c r="D163" s="240">
        <f t="shared" si="32"/>
        <v>0</v>
      </c>
      <c r="E163" s="240">
        <f t="shared" si="32"/>
        <v>0</v>
      </c>
      <c r="F163" s="240">
        <f t="shared" si="32"/>
        <v>0</v>
      </c>
      <c r="G163" s="240">
        <f t="shared" si="32"/>
        <v>0</v>
      </c>
      <c r="H163" s="240">
        <f t="shared" si="32"/>
        <v>0</v>
      </c>
      <c r="I163" s="240">
        <f t="shared" si="32"/>
        <v>0</v>
      </c>
      <c r="J163" s="240">
        <f t="shared" si="32"/>
        <v>0</v>
      </c>
      <c r="K163" s="240">
        <f t="shared" si="32"/>
        <v>0</v>
      </c>
      <c r="L163" s="240">
        <f t="shared" si="32"/>
        <v>0</v>
      </c>
      <c r="M163" s="240">
        <f t="shared" si="32"/>
        <v>0</v>
      </c>
      <c r="N163" s="240">
        <f t="shared" si="32"/>
        <v>0</v>
      </c>
      <c r="O163" s="240">
        <f t="shared" si="32"/>
        <v>0</v>
      </c>
      <c r="P163" s="240">
        <f t="shared" si="32"/>
        <v>0</v>
      </c>
      <c r="Q163" s="240">
        <f t="shared" si="32"/>
        <v>0</v>
      </c>
    </row>
    <row r="164" spans="1:17" x14ac:dyDescent="0.25">
      <c r="A164" s="76" t="s">
        <v>82</v>
      </c>
      <c r="B164" s="239">
        <f t="shared" ref="B164:Q164" si="33">IF(B$99=0,0,B$99/B$97)</f>
        <v>0</v>
      </c>
      <c r="C164" s="239">
        <f t="shared" si="33"/>
        <v>0</v>
      </c>
      <c r="D164" s="239">
        <f t="shared" si="33"/>
        <v>0</v>
      </c>
      <c r="E164" s="239">
        <f t="shared" si="33"/>
        <v>0</v>
      </c>
      <c r="F164" s="239">
        <f t="shared" si="33"/>
        <v>0</v>
      </c>
      <c r="G164" s="239">
        <f t="shared" si="33"/>
        <v>0</v>
      </c>
      <c r="H164" s="239">
        <f t="shared" si="33"/>
        <v>0</v>
      </c>
      <c r="I164" s="239">
        <f t="shared" si="33"/>
        <v>0</v>
      </c>
      <c r="J164" s="239">
        <f t="shared" si="33"/>
        <v>0</v>
      </c>
      <c r="K164" s="239">
        <f t="shared" si="33"/>
        <v>0</v>
      </c>
      <c r="L164" s="239">
        <f t="shared" si="33"/>
        <v>0</v>
      </c>
      <c r="M164" s="239">
        <f t="shared" si="33"/>
        <v>0</v>
      </c>
      <c r="N164" s="239">
        <f t="shared" si="33"/>
        <v>0</v>
      </c>
      <c r="O164" s="239">
        <f t="shared" si="33"/>
        <v>0</v>
      </c>
      <c r="P164" s="239">
        <f t="shared" si="33"/>
        <v>0</v>
      </c>
      <c r="Q164" s="239">
        <f t="shared" si="33"/>
        <v>0</v>
      </c>
    </row>
    <row r="165" spans="1:17" x14ac:dyDescent="0.25">
      <c r="A165" s="76" t="s">
        <v>81</v>
      </c>
      <c r="B165" s="239">
        <f t="shared" ref="B165:Q165" si="34">IF(B$100=0,0,B$100/B$97)</f>
        <v>0</v>
      </c>
      <c r="C165" s="239">
        <f t="shared" si="34"/>
        <v>0</v>
      </c>
      <c r="D165" s="239">
        <f t="shared" si="34"/>
        <v>0</v>
      </c>
      <c r="E165" s="239">
        <f t="shared" si="34"/>
        <v>0</v>
      </c>
      <c r="F165" s="239">
        <f t="shared" si="34"/>
        <v>0</v>
      </c>
      <c r="G165" s="239">
        <f t="shared" si="34"/>
        <v>0</v>
      </c>
      <c r="H165" s="239">
        <f t="shared" si="34"/>
        <v>0</v>
      </c>
      <c r="I165" s="239">
        <f t="shared" si="34"/>
        <v>0</v>
      </c>
      <c r="J165" s="239">
        <f t="shared" si="34"/>
        <v>0</v>
      </c>
      <c r="K165" s="239">
        <f t="shared" si="34"/>
        <v>0</v>
      </c>
      <c r="L165" s="239">
        <f t="shared" si="34"/>
        <v>0</v>
      </c>
      <c r="M165" s="239">
        <f t="shared" si="34"/>
        <v>0</v>
      </c>
      <c r="N165" s="239">
        <f t="shared" si="34"/>
        <v>0</v>
      </c>
      <c r="O165" s="239">
        <f t="shared" si="34"/>
        <v>0</v>
      </c>
      <c r="P165" s="239">
        <f t="shared" si="34"/>
        <v>0</v>
      </c>
      <c r="Q165" s="239">
        <f t="shared" si="34"/>
        <v>0</v>
      </c>
    </row>
    <row r="166" spans="1:17" x14ac:dyDescent="0.25">
      <c r="A166" s="76" t="s">
        <v>80</v>
      </c>
      <c r="B166" s="239">
        <f t="shared" ref="B166:Q166" si="35">IF(B$101=0,0,B$101/B$97)</f>
        <v>0</v>
      </c>
      <c r="C166" s="239">
        <f t="shared" si="35"/>
        <v>0</v>
      </c>
      <c r="D166" s="239">
        <f t="shared" si="35"/>
        <v>0</v>
      </c>
      <c r="E166" s="239">
        <f t="shared" si="35"/>
        <v>0</v>
      </c>
      <c r="F166" s="239">
        <f t="shared" si="35"/>
        <v>0</v>
      </c>
      <c r="G166" s="239">
        <f t="shared" si="35"/>
        <v>0</v>
      </c>
      <c r="H166" s="239">
        <f t="shared" si="35"/>
        <v>0</v>
      </c>
      <c r="I166" s="239">
        <f t="shared" si="35"/>
        <v>0</v>
      </c>
      <c r="J166" s="239">
        <f t="shared" si="35"/>
        <v>0</v>
      </c>
      <c r="K166" s="239">
        <f t="shared" si="35"/>
        <v>0</v>
      </c>
      <c r="L166" s="239">
        <f t="shared" si="35"/>
        <v>0</v>
      </c>
      <c r="M166" s="239">
        <f t="shared" si="35"/>
        <v>0</v>
      </c>
      <c r="N166" s="239">
        <f t="shared" si="35"/>
        <v>0</v>
      </c>
      <c r="O166" s="239">
        <f t="shared" si="35"/>
        <v>0</v>
      </c>
      <c r="P166" s="239">
        <f t="shared" si="35"/>
        <v>0</v>
      </c>
      <c r="Q166" s="239">
        <f t="shared" si="35"/>
        <v>0</v>
      </c>
    </row>
    <row r="167" spans="1:17" x14ac:dyDescent="0.25">
      <c r="A167" s="129" t="s">
        <v>79</v>
      </c>
      <c r="B167" s="238">
        <f t="shared" ref="B167:Q167" si="36">IF(B$102=0,0,B$102/B$97)</f>
        <v>3.6009041209116152E-3</v>
      </c>
      <c r="C167" s="238">
        <f t="shared" si="36"/>
        <v>4.3671413558373506E-3</v>
      </c>
      <c r="D167" s="238">
        <f t="shared" si="36"/>
        <v>4.2320753191712537E-3</v>
      </c>
      <c r="E167" s="238">
        <f t="shared" si="36"/>
        <v>4.4065350944245199E-3</v>
      </c>
      <c r="F167" s="238">
        <f t="shared" si="36"/>
        <v>4.3977722303952501E-3</v>
      </c>
      <c r="G167" s="238">
        <f t="shared" si="36"/>
        <v>4.1271223706924477E-3</v>
      </c>
      <c r="H167" s="238">
        <f t="shared" si="36"/>
        <v>4.1613139549705408E-3</v>
      </c>
      <c r="I167" s="238">
        <f t="shared" si="36"/>
        <v>4.3007853797193234E-3</v>
      </c>
      <c r="J167" s="238">
        <f t="shared" si="36"/>
        <v>4.2734770055663819E-3</v>
      </c>
      <c r="K167" s="238">
        <f t="shared" si="36"/>
        <v>4.1669761311430758E-3</v>
      </c>
      <c r="L167" s="238">
        <f t="shared" si="36"/>
        <v>3.6522071717202875E-3</v>
      </c>
      <c r="M167" s="238">
        <f t="shared" si="36"/>
        <v>4.614282151165312E-3</v>
      </c>
      <c r="N167" s="238">
        <f t="shared" si="36"/>
        <v>5.4938625256908333E-3</v>
      </c>
      <c r="O167" s="238">
        <f t="shared" si="36"/>
        <v>4.9379974818332516E-3</v>
      </c>
      <c r="P167" s="238">
        <f t="shared" si="36"/>
        <v>4.9213427513998178E-3</v>
      </c>
      <c r="Q167" s="238">
        <f t="shared" si="36"/>
        <v>4.7772046212495832E-3</v>
      </c>
    </row>
    <row r="168" spans="1:17" x14ac:dyDescent="0.25">
      <c r="A168" s="127" t="s">
        <v>206</v>
      </c>
      <c r="B168" s="237">
        <f t="shared" ref="B168:Q168" si="37">IF(B$107=0,0,B$107/B$97)</f>
        <v>0.72933624030180721</v>
      </c>
      <c r="C168" s="237">
        <f t="shared" si="37"/>
        <v>0.72137305995500745</v>
      </c>
      <c r="D168" s="237">
        <f t="shared" si="37"/>
        <v>0.72210014139882583</v>
      </c>
      <c r="E168" s="237">
        <f t="shared" si="37"/>
        <v>0.72593127457978479</v>
      </c>
      <c r="F168" s="237">
        <f t="shared" si="37"/>
        <v>0.71341226371924304</v>
      </c>
      <c r="G168" s="237">
        <f t="shared" si="37"/>
        <v>0.71975750207942357</v>
      </c>
      <c r="H168" s="237">
        <f t="shared" si="37"/>
        <v>0.72485432497976887</v>
      </c>
      <c r="I168" s="237">
        <f t="shared" si="37"/>
        <v>0.71054861917339418</v>
      </c>
      <c r="J168" s="237">
        <f t="shared" si="37"/>
        <v>0.70135185635992114</v>
      </c>
      <c r="K168" s="237">
        <f t="shared" si="37"/>
        <v>0.71854629360911282</v>
      </c>
      <c r="L168" s="237">
        <f t="shared" si="37"/>
        <v>0.7035886125987858</v>
      </c>
      <c r="M168" s="237">
        <f t="shared" si="37"/>
        <v>0.64804670975544532</v>
      </c>
      <c r="N168" s="237">
        <f t="shared" si="37"/>
        <v>0.61560453131141579</v>
      </c>
      <c r="O168" s="237">
        <f t="shared" si="37"/>
        <v>0.63173781470586388</v>
      </c>
      <c r="P168" s="237">
        <f t="shared" si="37"/>
        <v>0.6708426689450524</v>
      </c>
      <c r="Q168" s="237">
        <f t="shared" si="37"/>
        <v>0.66545682523526783</v>
      </c>
    </row>
    <row r="169" spans="1:17" x14ac:dyDescent="0.25">
      <c r="A169" s="142" t="s">
        <v>218</v>
      </c>
      <c r="B169" s="235">
        <f t="shared" ref="B169:Q169" si="38">IF(B$108=0,0,B$108/B$97)</f>
        <v>0.72933624030180721</v>
      </c>
      <c r="C169" s="235">
        <f t="shared" si="38"/>
        <v>0.72137305995500745</v>
      </c>
      <c r="D169" s="235">
        <f t="shared" si="38"/>
        <v>0.72210014139882583</v>
      </c>
      <c r="E169" s="235">
        <f t="shared" si="38"/>
        <v>0.72593127457978479</v>
      </c>
      <c r="F169" s="235">
        <f t="shared" si="38"/>
        <v>0.71341226371924304</v>
      </c>
      <c r="G169" s="235">
        <f t="shared" si="38"/>
        <v>0.71975750207942357</v>
      </c>
      <c r="H169" s="235">
        <f t="shared" si="38"/>
        <v>0.72485432497976887</v>
      </c>
      <c r="I169" s="235">
        <f t="shared" si="38"/>
        <v>0.71054861917339418</v>
      </c>
      <c r="J169" s="235">
        <f t="shared" si="38"/>
        <v>0.70135185635992114</v>
      </c>
      <c r="K169" s="235">
        <f t="shared" si="38"/>
        <v>0.71854629360911282</v>
      </c>
      <c r="L169" s="235">
        <f t="shared" si="38"/>
        <v>0.7035886125987858</v>
      </c>
      <c r="M169" s="235">
        <f t="shared" si="38"/>
        <v>0.64804670975544532</v>
      </c>
      <c r="N169" s="235">
        <f t="shared" si="38"/>
        <v>0.61560453131141579</v>
      </c>
      <c r="O169" s="235">
        <f t="shared" si="38"/>
        <v>0.63173781470586388</v>
      </c>
      <c r="P169" s="235">
        <f t="shared" si="38"/>
        <v>0.6708426689450524</v>
      </c>
      <c r="Q169" s="235">
        <f t="shared" si="38"/>
        <v>0.66545682523526783</v>
      </c>
    </row>
    <row r="170" spans="1:17" x14ac:dyDescent="0.25">
      <c r="A170" s="142" t="s">
        <v>217</v>
      </c>
      <c r="B170" s="235">
        <f t="shared" ref="B170:Q170" si="39">IF(B$114=0,0,B$114/B$97)</f>
        <v>0</v>
      </c>
      <c r="C170" s="235">
        <f t="shared" si="39"/>
        <v>0</v>
      </c>
      <c r="D170" s="235">
        <f t="shared" si="39"/>
        <v>0</v>
      </c>
      <c r="E170" s="235">
        <f t="shared" si="39"/>
        <v>0</v>
      </c>
      <c r="F170" s="235">
        <f t="shared" si="39"/>
        <v>0</v>
      </c>
      <c r="G170" s="235">
        <f t="shared" si="39"/>
        <v>0</v>
      </c>
      <c r="H170" s="235">
        <f t="shared" si="39"/>
        <v>0</v>
      </c>
      <c r="I170" s="235">
        <f t="shared" si="39"/>
        <v>0</v>
      </c>
      <c r="J170" s="235">
        <f t="shared" si="39"/>
        <v>0</v>
      </c>
      <c r="K170" s="235">
        <f t="shared" si="39"/>
        <v>0</v>
      </c>
      <c r="L170" s="235">
        <f t="shared" si="39"/>
        <v>0</v>
      </c>
      <c r="M170" s="235">
        <f t="shared" si="39"/>
        <v>0</v>
      </c>
      <c r="N170" s="235">
        <f t="shared" si="39"/>
        <v>0</v>
      </c>
      <c r="O170" s="235">
        <f t="shared" si="39"/>
        <v>0</v>
      </c>
      <c r="P170" s="235">
        <f t="shared" si="39"/>
        <v>0</v>
      </c>
      <c r="Q170" s="235">
        <f t="shared" si="39"/>
        <v>0</v>
      </c>
    </row>
    <row r="171" spans="1:17" x14ac:dyDescent="0.25">
      <c r="A171" s="127" t="s">
        <v>205</v>
      </c>
      <c r="B171" s="237">
        <f t="shared" ref="B171:Q171" si="40">IF(B$115=0,0,B$115/B$97)</f>
        <v>0</v>
      </c>
      <c r="C171" s="237">
        <f t="shared" si="40"/>
        <v>0</v>
      </c>
      <c r="D171" s="237">
        <f t="shared" si="40"/>
        <v>0</v>
      </c>
      <c r="E171" s="237">
        <f t="shared" si="40"/>
        <v>0</v>
      </c>
      <c r="F171" s="237">
        <f t="shared" si="40"/>
        <v>0</v>
      </c>
      <c r="G171" s="237">
        <f t="shared" si="40"/>
        <v>0</v>
      </c>
      <c r="H171" s="237">
        <f t="shared" si="40"/>
        <v>0</v>
      </c>
      <c r="I171" s="237">
        <f t="shared" si="40"/>
        <v>0</v>
      </c>
      <c r="J171" s="237">
        <f t="shared" si="40"/>
        <v>0</v>
      </c>
      <c r="K171" s="237">
        <f t="shared" si="40"/>
        <v>0</v>
      </c>
      <c r="L171" s="237">
        <f t="shared" si="40"/>
        <v>0</v>
      </c>
      <c r="M171" s="237">
        <f t="shared" si="40"/>
        <v>0</v>
      </c>
      <c r="N171" s="237">
        <f t="shared" si="40"/>
        <v>0</v>
      </c>
      <c r="O171" s="237">
        <f t="shared" si="40"/>
        <v>0</v>
      </c>
      <c r="P171" s="237">
        <f t="shared" si="40"/>
        <v>0</v>
      </c>
      <c r="Q171" s="237">
        <f t="shared" si="40"/>
        <v>0</v>
      </c>
    </row>
    <row r="172" spans="1:17" x14ac:dyDescent="0.25">
      <c r="A172" s="127" t="s">
        <v>204</v>
      </c>
      <c r="B172" s="237">
        <f t="shared" ref="B172:Q172" si="41">IF(B$116=0,0,B$116/B$97)</f>
        <v>8.6191417076600635E-2</v>
      </c>
      <c r="C172" s="237">
        <f t="shared" si="41"/>
        <v>8.6367705699354133E-2</v>
      </c>
      <c r="D172" s="237">
        <f t="shared" si="41"/>
        <v>8.3226302440026559E-2</v>
      </c>
      <c r="E172" s="237">
        <f t="shared" si="41"/>
        <v>8.9204277885482186E-2</v>
      </c>
      <c r="F172" s="237">
        <f t="shared" si="41"/>
        <v>8.7665910049902179E-2</v>
      </c>
      <c r="G172" s="237">
        <f t="shared" si="41"/>
        <v>8.2041391476121855E-2</v>
      </c>
      <c r="H172" s="237">
        <f t="shared" si="41"/>
        <v>8.4411767154257328E-2</v>
      </c>
      <c r="I172" s="237">
        <f t="shared" si="41"/>
        <v>8.4752676848601868E-2</v>
      </c>
      <c r="J172" s="237">
        <f t="shared" si="41"/>
        <v>8.6183896576772778E-2</v>
      </c>
      <c r="K172" s="237">
        <f t="shared" si="41"/>
        <v>8.2765110875912387E-2</v>
      </c>
      <c r="L172" s="237">
        <f t="shared" si="41"/>
        <v>8.6458754861683348E-2</v>
      </c>
      <c r="M172" s="237">
        <f t="shared" si="41"/>
        <v>7.9633624840396128E-2</v>
      </c>
      <c r="N172" s="237">
        <f t="shared" si="41"/>
        <v>7.5647047594765204E-2</v>
      </c>
      <c r="O172" s="237">
        <f t="shared" si="41"/>
        <v>7.7629546414583403E-2</v>
      </c>
      <c r="P172" s="237">
        <f t="shared" si="41"/>
        <v>8.243485017593899E-2</v>
      </c>
      <c r="Q172" s="237">
        <f t="shared" si="41"/>
        <v>8.1773024028259172E-2</v>
      </c>
    </row>
    <row r="173" spans="1:17" x14ac:dyDescent="0.25">
      <c r="A173" s="142" t="s">
        <v>216</v>
      </c>
      <c r="B173" s="235">
        <f t="shared" ref="B173:Q173" si="42">IF(B$117=0,0,B$117/B$97)</f>
        <v>8.6191417076600635E-2</v>
      </c>
      <c r="C173" s="235">
        <f t="shared" si="42"/>
        <v>8.6367705699354133E-2</v>
      </c>
      <c r="D173" s="235">
        <f t="shared" si="42"/>
        <v>8.3226302440026559E-2</v>
      </c>
      <c r="E173" s="235">
        <f t="shared" si="42"/>
        <v>8.9204277885482186E-2</v>
      </c>
      <c r="F173" s="235">
        <f t="shared" si="42"/>
        <v>8.7665910049902179E-2</v>
      </c>
      <c r="G173" s="235">
        <f t="shared" si="42"/>
        <v>8.2041391476121855E-2</v>
      </c>
      <c r="H173" s="235">
        <f t="shared" si="42"/>
        <v>8.4411767154257328E-2</v>
      </c>
      <c r="I173" s="235">
        <f t="shared" si="42"/>
        <v>8.4752676848601868E-2</v>
      </c>
      <c r="J173" s="235">
        <f t="shared" si="42"/>
        <v>8.6183896576772778E-2</v>
      </c>
      <c r="K173" s="235">
        <f t="shared" si="42"/>
        <v>8.2765110875912387E-2</v>
      </c>
      <c r="L173" s="235">
        <f t="shared" si="42"/>
        <v>8.6458754861683348E-2</v>
      </c>
      <c r="M173" s="235">
        <f t="shared" si="42"/>
        <v>7.9633624840396128E-2</v>
      </c>
      <c r="N173" s="235">
        <f t="shared" si="42"/>
        <v>7.5647047594765204E-2</v>
      </c>
      <c r="O173" s="235">
        <f t="shared" si="42"/>
        <v>7.7629546414583403E-2</v>
      </c>
      <c r="P173" s="235">
        <f t="shared" si="42"/>
        <v>8.243485017593899E-2</v>
      </c>
      <c r="Q173" s="235">
        <f t="shared" si="42"/>
        <v>8.1773024028259172E-2</v>
      </c>
    </row>
    <row r="174" spans="1:17" x14ac:dyDescent="0.25">
      <c r="A174" s="142" t="s">
        <v>215</v>
      </c>
      <c r="B174" s="259">
        <f t="shared" ref="B174:Q174" si="43">IF(B$123=0,0,B$123/B$97)</f>
        <v>0</v>
      </c>
      <c r="C174" s="259">
        <f t="shared" si="43"/>
        <v>0</v>
      </c>
      <c r="D174" s="259">
        <f t="shared" si="43"/>
        <v>0</v>
      </c>
      <c r="E174" s="259">
        <f t="shared" si="43"/>
        <v>0</v>
      </c>
      <c r="F174" s="259">
        <f t="shared" si="43"/>
        <v>0</v>
      </c>
      <c r="G174" s="259">
        <f t="shared" si="43"/>
        <v>0</v>
      </c>
      <c r="H174" s="259">
        <f t="shared" si="43"/>
        <v>0</v>
      </c>
      <c r="I174" s="259">
        <f t="shared" si="43"/>
        <v>0</v>
      </c>
      <c r="J174" s="259">
        <f t="shared" si="43"/>
        <v>0</v>
      </c>
      <c r="K174" s="259">
        <f t="shared" si="43"/>
        <v>0</v>
      </c>
      <c r="L174" s="259">
        <f t="shared" si="43"/>
        <v>0</v>
      </c>
      <c r="M174" s="259">
        <f t="shared" si="43"/>
        <v>0</v>
      </c>
      <c r="N174" s="259">
        <f t="shared" si="43"/>
        <v>0</v>
      </c>
      <c r="O174" s="259">
        <f t="shared" si="43"/>
        <v>0</v>
      </c>
      <c r="P174" s="259">
        <f t="shared" si="43"/>
        <v>0</v>
      </c>
      <c r="Q174" s="259">
        <f t="shared" si="43"/>
        <v>0</v>
      </c>
    </row>
    <row r="175" spans="1:17" x14ac:dyDescent="0.25">
      <c r="A175" s="127" t="s">
        <v>203</v>
      </c>
      <c r="B175" s="236">
        <f t="shared" ref="B175:Q175" si="44">IF(B$124=0,0,B$124/B$97)</f>
        <v>0</v>
      </c>
      <c r="C175" s="236">
        <f t="shared" si="44"/>
        <v>0</v>
      </c>
      <c r="D175" s="236">
        <f t="shared" si="44"/>
        <v>0</v>
      </c>
      <c r="E175" s="236">
        <f t="shared" si="44"/>
        <v>0</v>
      </c>
      <c r="F175" s="236">
        <f t="shared" si="44"/>
        <v>0</v>
      </c>
      <c r="G175" s="236">
        <f t="shared" si="44"/>
        <v>0</v>
      </c>
      <c r="H175" s="236">
        <f t="shared" si="44"/>
        <v>0</v>
      </c>
      <c r="I175" s="236">
        <f t="shared" si="44"/>
        <v>0</v>
      </c>
      <c r="J175" s="236">
        <f t="shared" si="44"/>
        <v>0</v>
      </c>
      <c r="K175" s="236">
        <f t="shared" si="44"/>
        <v>0</v>
      </c>
      <c r="L175" s="236">
        <f t="shared" si="44"/>
        <v>0</v>
      </c>
      <c r="M175" s="236">
        <f t="shared" si="44"/>
        <v>0</v>
      </c>
      <c r="N175" s="236">
        <f t="shared" si="44"/>
        <v>0</v>
      </c>
      <c r="O175" s="236">
        <f t="shared" si="44"/>
        <v>0</v>
      </c>
      <c r="P175" s="236">
        <f t="shared" si="44"/>
        <v>0</v>
      </c>
      <c r="Q175" s="236">
        <f t="shared" si="44"/>
        <v>0</v>
      </c>
    </row>
    <row r="176" spans="1:17" x14ac:dyDescent="0.25">
      <c r="A176" s="177" t="s">
        <v>98</v>
      </c>
      <c r="B176" s="209">
        <f t="shared" ref="B176:Q176" si="45">IF(B$125=0,0,B$125/B$97)</f>
        <v>0.18087143850068052</v>
      </c>
      <c r="C176" s="209">
        <f t="shared" si="45"/>
        <v>0.18789209298980111</v>
      </c>
      <c r="D176" s="209">
        <f t="shared" si="45"/>
        <v>0.19044148084197648</v>
      </c>
      <c r="E176" s="209">
        <f t="shared" si="45"/>
        <v>0.18045791244030857</v>
      </c>
      <c r="F176" s="209">
        <f t="shared" si="45"/>
        <v>0.19452405400045944</v>
      </c>
      <c r="G176" s="209">
        <f t="shared" si="45"/>
        <v>0.19407398407376208</v>
      </c>
      <c r="H176" s="209">
        <f t="shared" si="45"/>
        <v>0.18657259391100317</v>
      </c>
      <c r="I176" s="209">
        <f t="shared" si="45"/>
        <v>0.20039791859828465</v>
      </c>
      <c r="J176" s="209">
        <f t="shared" si="45"/>
        <v>0.20819077005773981</v>
      </c>
      <c r="K176" s="209">
        <f t="shared" si="45"/>
        <v>0.19452161938383172</v>
      </c>
      <c r="L176" s="209">
        <f t="shared" si="45"/>
        <v>0.2063004253678106</v>
      </c>
      <c r="M176" s="209">
        <f t="shared" si="45"/>
        <v>0.26770538325299337</v>
      </c>
      <c r="N176" s="209">
        <f t="shared" si="45"/>
        <v>0.30325455856812811</v>
      </c>
      <c r="O176" s="209">
        <f t="shared" si="45"/>
        <v>0.28569464139771938</v>
      </c>
      <c r="P176" s="209">
        <f t="shared" si="45"/>
        <v>0.24180113812760873</v>
      </c>
      <c r="Q176" s="209">
        <f t="shared" si="45"/>
        <v>0.24799294611522338</v>
      </c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266" t="s">
        <v>133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230</v>
      </c>
      <c r="B180" s="230">
        <f>IF(B$5=0,0,(B$5-B$45)/NMM_fec!B$5)</f>
        <v>3.6211609322861165</v>
      </c>
      <c r="C180" s="230">
        <f>IF(C$5=0,0,(C$5-C$45)/NMM_fec!C$5)</f>
        <v>3.5462904369302373</v>
      </c>
      <c r="D180" s="230">
        <f>IF(D$5=0,0,(D$5-D$45)/NMM_fec!D$5)</f>
        <v>3.4909800853446931</v>
      </c>
      <c r="E180" s="230">
        <f>IF(E$5=0,0,(E$5-E$45)/NMM_fec!E$5)</f>
        <v>3.5701166220157963</v>
      </c>
      <c r="F180" s="230">
        <f>IF(F$5=0,0,(F$5-F$45)/NMM_fec!F$5)</f>
        <v>3.5958539018509108</v>
      </c>
      <c r="G180" s="230">
        <f>IF(G$5=0,0,(G$5-G$45)/NMM_fec!G$5)</f>
        <v>3.3891073152711884</v>
      </c>
      <c r="H180" s="230">
        <f>IF(H$5=0,0,(H$5-H$45)/NMM_fec!H$5)</f>
        <v>3.302414312427937</v>
      </c>
      <c r="I180" s="230">
        <f>IF(I$5=0,0,(I$5-I$45)/NMM_fec!I$5)</f>
        <v>3.6469357753875489</v>
      </c>
      <c r="J180" s="230">
        <f>IF(J$5=0,0,(J$5-J$45)/NMM_fec!J$5)</f>
        <v>3.2136257024308796</v>
      </c>
      <c r="K180" s="230">
        <f>IF(K$5=0,0,(K$5-K$45)/NMM_fec!K$5)</f>
        <v>3.3404166735681979</v>
      </c>
      <c r="L180" s="230">
        <f>IF(L$5=0,0,(L$5-L$45)/NMM_fec!L$5)</f>
        <v>3.315196697681003</v>
      </c>
      <c r="M180" s="230">
        <f>IF(M$5=0,0,(M$5-M$45)/NMM_fec!M$5)</f>
        <v>3.2662678662979903</v>
      </c>
      <c r="N180" s="230">
        <f>IF(N$5=0,0,(N$5-N$45)/NMM_fec!N$5)</f>
        <v>3.294200754508025</v>
      </c>
      <c r="O180" s="230">
        <f>IF(O$5=0,0,(O$5-O$45)/NMM_fec!O$5)</f>
        <v>3.245491128478363</v>
      </c>
      <c r="P180" s="230">
        <f>IF(P$5=0,0,(P$5-P$45)/NMM_fec!P$5)</f>
        <v>3.2380558083411368</v>
      </c>
      <c r="Q180" s="230">
        <f>IF(Q$5=0,0,(Q$5-Q$45)/NMM_fec!Q$5)</f>
        <v>3.0832997080050726</v>
      </c>
    </row>
    <row r="181" spans="1:17" x14ac:dyDescent="0.25">
      <c r="A181" s="132" t="s">
        <v>83</v>
      </c>
      <c r="B181" s="229">
        <f>IF(B$6=0,0,B$6/NMM_fec!B$6)</f>
        <v>0</v>
      </c>
      <c r="C181" s="229">
        <f>IF(C$6=0,0,C$6/NMM_fec!C$6)</f>
        <v>0</v>
      </c>
      <c r="D181" s="229">
        <f>IF(D$6=0,0,D$6/NMM_fec!D$6)</f>
        <v>0</v>
      </c>
      <c r="E181" s="229">
        <f>IF(E$6=0,0,E$6/NMM_fec!E$6)</f>
        <v>0</v>
      </c>
      <c r="F181" s="229">
        <f>IF(F$6=0,0,F$6/NMM_fec!F$6)</f>
        <v>0</v>
      </c>
      <c r="G181" s="229">
        <f>IF(G$6=0,0,G$6/NMM_fec!G$6)</f>
        <v>0</v>
      </c>
      <c r="H181" s="229">
        <f>IF(H$6=0,0,H$6/NMM_fec!H$6)</f>
        <v>0</v>
      </c>
      <c r="I181" s="229">
        <f>IF(I$6=0,0,I$6/NMM_fec!I$6)</f>
        <v>0</v>
      </c>
      <c r="J181" s="229">
        <f>IF(J$6=0,0,J$6/NMM_fec!J$6)</f>
        <v>0</v>
      </c>
      <c r="K181" s="229">
        <f>IF(K$6=0,0,K$6/NMM_fec!K$6)</f>
        <v>0</v>
      </c>
      <c r="L181" s="229">
        <f>IF(L$6=0,0,L$6/NMM_fec!L$6)</f>
        <v>0</v>
      </c>
      <c r="M181" s="229">
        <f>IF(M$6=0,0,M$6/NMM_fec!M$6)</f>
        <v>0</v>
      </c>
      <c r="N181" s="229">
        <f>IF(N$6=0,0,N$6/NMM_fec!N$6)</f>
        <v>0</v>
      </c>
      <c r="O181" s="229">
        <f>IF(O$6=0,0,O$6/NMM_fec!O$6)</f>
        <v>0</v>
      </c>
      <c r="P181" s="229">
        <f>IF(P$6=0,0,P$6/NMM_fec!P$6)</f>
        <v>0</v>
      </c>
      <c r="Q181" s="229">
        <f>IF(Q$6=0,0,Q$6/NMM_fec!Q$6)</f>
        <v>0</v>
      </c>
    </row>
    <row r="182" spans="1:17" x14ac:dyDescent="0.25">
      <c r="A182" s="76" t="s">
        <v>82</v>
      </c>
      <c r="B182" s="228">
        <f>IF(B$7=0,0,B$7/NMM_fec!B$7)</f>
        <v>0</v>
      </c>
      <c r="C182" s="228">
        <f>IF(C$7=0,0,C$7/NMM_fec!C$7)</f>
        <v>0</v>
      </c>
      <c r="D182" s="228">
        <f>IF(D$7=0,0,D$7/NMM_fec!D$7)</f>
        <v>0</v>
      </c>
      <c r="E182" s="228">
        <f>IF(E$7=0,0,E$7/NMM_fec!E$7)</f>
        <v>0</v>
      </c>
      <c r="F182" s="228">
        <f>IF(F$7=0,0,F$7/NMM_fec!F$7)</f>
        <v>0</v>
      </c>
      <c r="G182" s="228">
        <f>IF(G$7=0,0,G$7/NMM_fec!G$7)</f>
        <v>0</v>
      </c>
      <c r="H182" s="228">
        <f>IF(H$7=0,0,H$7/NMM_fec!H$7)</f>
        <v>0</v>
      </c>
      <c r="I182" s="228">
        <f>IF(I$7=0,0,I$7/NMM_fec!I$7)</f>
        <v>0</v>
      </c>
      <c r="J182" s="228">
        <f>IF(J$7=0,0,J$7/NMM_fec!J$7)</f>
        <v>0</v>
      </c>
      <c r="K182" s="228">
        <f>IF(K$7=0,0,K$7/NMM_fec!K$7)</f>
        <v>0</v>
      </c>
      <c r="L182" s="228">
        <f>IF(L$7=0,0,L$7/NMM_fec!L$7)</f>
        <v>0</v>
      </c>
      <c r="M182" s="228">
        <f>IF(M$7=0,0,M$7/NMM_fec!M$7)</f>
        <v>0</v>
      </c>
      <c r="N182" s="228">
        <f>IF(N$7=0,0,N$7/NMM_fec!N$7)</f>
        <v>0</v>
      </c>
      <c r="O182" s="228">
        <f>IF(O$7=0,0,O$7/NMM_fec!O$7)</f>
        <v>0</v>
      </c>
      <c r="P182" s="228">
        <f>IF(P$7=0,0,P$7/NMM_fec!P$7)</f>
        <v>0</v>
      </c>
      <c r="Q182" s="228">
        <f>IF(Q$7=0,0,Q$7/NMM_fec!Q$7)</f>
        <v>0</v>
      </c>
    </row>
    <row r="183" spans="1:17" x14ac:dyDescent="0.25">
      <c r="A183" s="76" t="s">
        <v>81</v>
      </c>
      <c r="B183" s="228">
        <f>IF(B$8=0,0,B$8/NMM_fec!B$8)</f>
        <v>0</v>
      </c>
      <c r="C183" s="228">
        <f>IF(C$8=0,0,C$8/NMM_fec!C$8)</f>
        <v>0</v>
      </c>
      <c r="D183" s="228">
        <f>IF(D$8=0,0,D$8/NMM_fec!D$8)</f>
        <v>0</v>
      </c>
      <c r="E183" s="228">
        <f>IF(E$8=0,0,E$8/NMM_fec!E$8)</f>
        <v>0</v>
      </c>
      <c r="F183" s="228">
        <f>IF(F$8=0,0,F$8/NMM_fec!F$8)</f>
        <v>0</v>
      </c>
      <c r="G183" s="228">
        <f>IF(G$8=0,0,G$8/NMM_fec!G$8)</f>
        <v>0</v>
      </c>
      <c r="H183" s="228">
        <f>IF(H$8=0,0,H$8/NMM_fec!H$8)</f>
        <v>0</v>
      </c>
      <c r="I183" s="228">
        <f>IF(I$8=0,0,I$8/NMM_fec!I$8)</f>
        <v>0</v>
      </c>
      <c r="J183" s="228">
        <f>IF(J$8=0,0,J$8/NMM_fec!J$8)</f>
        <v>0</v>
      </c>
      <c r="K183" s="228">
        <f>IF(K$8=0,0,K$8/NMM_fec!K$8)</f>
        <v>0</v>
      </c>
      <c r="L183" s="228">
        <f>IF(L$8=0,0,L$8/NMM_fec!L$8)</f>
        <v>0</v>
      </c>
      <c r="M183" s="228">
        <f>IF(M$8=0,0,M$8/NMM_fec!M$8)</f>
        <v>0</v>
      </c>
      <c r="N183" s="228">
        <f>IF(N$8=0,0,N$8/NMM_fec!N$8)</f>
        <v>0</v>
      </c>
      <c r="O183" s="228">
        <f>IF(O$8=0,0,O$8/NMM_fec!O$8)</f>
        <v>0</v>
      </c>
      <c r="P183" s="228">
        <f>IF(P$8=0,0,P$8/NMM_fec!P$8)</f>
        <v>0</v>
      </c>
      <c r="Q183" s="228">
        <f>IF(Q$8=0,0,Q$8/NMM_fec!Q$8)</f>
        <v>0</v>
      </c>
    </row>
    <row r="184" spans="1:17" x14ac:dyDescent="0.25">
      <c r="A184" s="76" t="s">
        <v>80</v>
      </c>
      <c r="B184" s="228">
        <f>IF(B$9=0,0,B$9/NMM_fec!B$9)</f>
        <v>0</v>
      </c>
      <c r="C184" s="228">
        <f>IF(C$9=0,0,C$9/NMM_fec!C$9)</f>
        <v>0</v>
      </c>
      <c r="D184" s="228">
        <f>IF(D$9=0,0,D$9/NMM_fec!D$9)</f>
        <v>0</v>
      </c>
      <c r="E184" s="228">
        <f>IF(E$9=0,0,E$9/NMM_fec!E$9)</f>
        <v>0</v>
      </c>
      <c r="F184" s="228">
        <f>IF(F$9=0,0,F$9/NMM_fec!F$9)</f>
        <v>0</v>
      </c>
      <c r="G184" s="228">
        <f>IF(G$9=0,0,G$9/NMM_fec!G$9)</f>
        <v>0</v>
      </c>
      <c r="H184" s="228">
        <f>IF(H$9=0,0,H$9/NMM_fec!H$9)</f>
        <v>0</v>
      </c>
      <c r="I184" s="228">
        <f>IF(I$9=0,0,I$9/NMM_fec!I$9)</f>
        <v>0</v>
      </c>
      <c r="J184" s="228">
        <f>IF(J$9=0,0,J$9/NMM_fec!J$9)</f>
        <v>0</v>
      </c>
      <c r="K184" s="228">
        <f>IF(K$9=0,0,K$9/NMM_fec!K$9)</f>
        <v>0</v>
      </c>
      <c r="L184" s="228">
        <f>IF(L$9=0,0,L$9/NMM_fec!L$9)</f>
        <v>0</v>
      </c>
      <c r="M184" s="228">
        <f>IF(M$9=0,0,M$9/NMM_fec!M$9)</f>
        <v>0</v>
      </c>
      <c r="N184" s="228">
        <f>IF(N$9=0,0,N$9/NMM_fec!N$9)</f>
        <v>0</v>
      </c>
      <c r="O184" s="228">
        <f>IF(O$9=0,0,O$9/NMM_fec!O$9)</f>
        <v>0</v>
      </c>
      <c r="P184" s="228">
        <f>IF(P$9=0,0,P$9/NMM_fec!P$9)</f>
        <v>0</v>
      </c>
      <c r="Q184" s="228">
        <f>IF(Q$9=0,0,Q$9/NMM_fec!Q$9)</f>
        <v>0</v>
      </c>
    </row>
    <row r="185" spans="1:17" x14ac:dyDescent="0.25">
      <c r="A185" s="129" t="s">
        <v>79</v>
      </c>
      <c r="B185" s="227">
        <f>IF(B$10=0,0,B$10/NMM_fec!B$10)</f>
        <v>1.1206842093827125</v>
      </c>
      <c r="C185" s="227">
        <f>IF(C$10=0,0,C$10/NMM_fec!C$10)</f>
        <v>1.3251221999999998</v>
      </c>
      <c r="D185" s="227">
        <f>IF(D$10=0,0,D$10/NMM_fec!D$10)</f>
        <v>1.3251222</v>
      </c>
      <c r="E185" s="227">
        <f>IF(E$10=0,0,E$10/NMM_fec!E$10)</f>
        <v>1.3251222</v>
      </c>
      <c r="F185" s="227">
        <f>IF(F$10=0,0,F$10/NMM_fec!F$10)</f>
        <v>1.3251222000000005</v>
      </c>
      <c r="G185" s="227">
        <f>IF(G$10=0,0,G$10/NMM_fec!G$10)</f>
        <v>1.3251222000000002</v>
      </c>
      <c r="H185" s="227">
        <f>IF(H$10=0,0,H$10/NMM_fec!H$10)</f>
        <v>1.3251222</v>
      </c>
      <c r="I185" s="227">
        <f>IF(I$10=0,0,I$10/NMM_fec!I$10)</f>
        <v>1.3251222000000002</v>
      </c>
      <c r="J185" s="227">
        <f>IF(J$10=0,0,J$10/NMM_fec!J$10)</f>
        <v>1.3251222</v>
      </c>
      <c r="K185" s="227">
        <f>IF(K$10=0,0,K$10/NMM_fec!K$10)</f>
        <v>1.3251222</v>
      </c>
      <c r="L185" s="227">
        <f>IF(L$10=0,0,L$10/NMM_fec!L$10)</f>
        <v>1.3251222</v>
      </c>
      <c r="M185" s="227">
        <f>IF(M$10=0,0,M$10/NMM_fec!M$10)</f>
        <v>1.3251222</v>
      </c>
      <c r="N185" s="227">
        <f>IF(N$10=0,0,N$10/NMM_fec!N$10)</f>
        <v>1.3251222000000002</v>
      </c>
      <c r="O185" s="227">
        <f>IF(O$10=0,0,O$10/NMM_fec!O$10)</f>
        <v>1.3251222000000002</v>
      </c>
      <c r="P185" s="227">
        <f>IF(P$10=0,0,P$10/NMM_fec!P$10)</f>
        <v>1.3251222000000002</v>
      </c>
      <c r="Q185" s="227">
        <f>IF(Q$10=0,0,Q$10/NMM_fec!Q$10)</f>
        <v>1.3251221999999998</v>
      </c>
    </row>
    <row r="186" spans="1:17" x14ac:dyDescent="0.25">
      <c r="A186" s="127" t="s">
        <v>214</v>
      </c>
      <c r="B186" s="225">
        <f>IF(B$15=0,0,B$15/NMM_fec!B$15)</f>
        <v>0</v>
      </c>
      <c r="C186" s="225">
        <f>IF(C$15=0,0,C$15/NMM_fec!C$15)</f>
        <v>0</v>
      </c>
      <c r="D186" s="225">
        <f>IF(D$15=0,0,D$15/NMM_fec!D$15)</f>
        <v>0</v>
      </c>
      <c r="E186" s="225">
        <f>IF(E$15=0,0,E$15/NMM_fec!E$15)</f>
        <v>0</v>
      </c>
      <c r="F186" s="225">
        <f>IF(F$15=0,0,F$15/NMM_fec!F$15)</f>
        <v>0</v>
      </c>
      <c r="G186" s="225">
        <f>IF(G$15=0,0,G$15/NMM_fec!G$15)</f>
        <v>0</v>
      </c>
      <c r="H186" s="225">
        <f>IF(H$15=0,0,H$15/NMM_fec!H$15)</f>
        <v>0</v>
      </c>
      <c r="I186" s="225">
        <f>IF(I$15=0,0,I$15/NMM_fec!I$15)</f>
        <v>0</v>
      </c>
      <c r="J186" s="225">
        <f>IF(J$15=0,0,J$15/NMM_fec!J$15)</f>
        <v>0</v>
      </c>
      <c r="K186" s="225">
        <f>IF(K$15=0,0,K$15/NMM_fec!K$15)</f>
        <v>0</v>
      </c>
      <c r="L186" s="225">
        <f>IF(L$15=0,0,L$15/NMM_fec!L$15)</f>
        <v>0</v>
      </c>
      <c r="M186" s="225">
        <f>IF(M$15=0,0,M$15/NMM_fec!M$15)</f>
        <v>0</v>
      </c>
      <c r="N186" s="225">
        <f>IF(N$15=0,0,N$15/NMM_fec!N$15)</f>
        <v>0</v>
      </c>
      <c r="O186" s="225">
        <f>IF(O$15=0,0,O$15/NMM_fec!O$15)</f>
        <v>0</v>
      </c>
      <c r="P186" s="225">
        <f>IF(P$15=0,0,P$15/NMM_fec!P$15)</f>
        <v>0</v>
      </c>
      <c r="Q186" s="225">
        <f>IF(Q$15=0,0,Q$15/NMM_fec!Q$15)</f>
        <v>0</v>
      </c>
    </row>
    <row r="187" spans="1:17" x14ac:dyDescent="0.25">
      <c r="A187" s="127" t="s">
        <v>213</v>
      </c>
      <c r="B187" s="226">
        <f>IF(B$16=0,0,B$16/NMM_fec!B$16)</f>
        <v>4.0190036629341952</v>
      </c>
      <c r="C187" s="226">
        <f>IF(C$16=0,0,C$16/NMM_fec!C$16)</f>
        <v>3.9674130479840093</v>
      </c>
      <c r="D187" s="226">
        <f>IF(D$16=0,0,D$16/NMM_fec!D$16)</f>
        <v>4.0277690691811285</v>
      </c>
      <c r="E187" s="226">
        <f>IF(E$16=0,0,E$16/NMM_fec!E$16)</f>
        <v>4.0491873859592404</v>
      </c>
      <c r="F187" s="226">
        <f>IF(F$16=0,0,F$16/NMM_fec!F$16)</f>
        <v>3.9227987021778081</v>
      </c>
      <c r="G187" s="226">
        <f>IF(G$16=0,0,G$16/NMM_fec!G$16)</f>
        <v>3.7961491542594819</v>
      </c>
      <c r="H187" s="226">
        <f>IF(H$16=0,0,H$16/NMM_fec!H$16)</f>
        <v>3.6381631716740865</v>
      </c>
      <c r="I187" s="226">
        <f>IF(I$16=0,0,I$16/NMM_fec!I$16)</f>
        <v>3.9275599123379421</v>
      </c>
      <c r="J187" s="226">
        <f>IF(J$16=0,0,J$16/NMM_fec!J$16)</f>
        <v>3.3983376161676295</v>
      </c>
      <c r="K187" s="226">
        <f>IF(K$16=0,0,K$16/NMM_fec!K$16)</f>
        <v>3.6933631606650668</v>
      </c>
      <c r="L187" s="226">
        <f>IF(L$16=0,0,L$16/NMM_fec!L$16)</f>
        <v>3.6173462415630171</v>
      </c>
      <c r="M187" s="226">
        <f>IF(M$16=0,0,M$16/NMM_fec!M$16)</f>
        <v>3.5481676917868707</v>
      </c>
      <c r="N187" s="226">
        <f>IF(N$16=0,0,N$16/NMM_fec!N$16)</f>
        <v>3.6352362654927641</v>
      </c>
      <c r="O187" s="226">
        <f>IF(O$16=0,0,O$16/NMM_fec!O$16)</f>
        <v>3.5694924181960785</v>
      </c>
      <c r="P187" s="226">
        <f>IF(P$16=0,0,P$16/NMM_fec!P$16)</f>
        <v>3.6357073415633869</v>
      </c>
      <c r="Q187" s="226">
        <f>IF(Q$16=0,0,Q$16/NMM_fec!Q$16)</f>
        <v>3.2322420884446106</v>
      </c>
    </row>
    <row r="188" spans="1:17" x14ac:dyDescent="0.25">
      <c r="A188" s="127" t="s">
        <v>212</v>
      </c>
      <c r="B188" s="226">
        <f>IF(B$36=0,0,B$36/NMM_fec!B$36)</f>
        <v>3.8665212892516552</v>
      </c>
      <c r="C188" s="226">
        <f>IF(C$36=0,0,C$36/NMM_fec!C$36)</f>
        <v>3.7672791063600211</v>
      </c>
      <c r="D188" s="226">
        <f>IF(D$36=0,0,D$36/NMM_fec!D$36)</f>
        <v>3.6381787457156296</v>
      </c>
      <c r="E188" s="226">
        <f>IF(E$36=0,0,E$36/NMM_fec!E$36)</f>
        <v>3.7609660925567576</v>
      </c>
      <c r="F188" s="226">
        <f>IF(F$36=0,0,F$36/NMM_fec!F$36)</f>
        <v>3.877523936276241</v>
      </c>
      <c r="G188" s="226">
        <f>IF(G$36=0,0,G$36/NMM_fec!G$36)</f>
        <v>3.5973581113121211</v>
      </c>
      <c r="H188" s="226">
        <f>IF(H$36=0,0,H$36/NMM_fec!H$36)</f>
        <v>3.5401415471671993</v>
      </c>
      <c r="I188" s="226">
        <f>IF(I$36=0,0,I$36/NMM_fec!I$36)</f>
        <v>3.9619901350315803</v>
      </c>
      <c r="J188" s="226">
        <f>IF(J$36=0,0,J$36/NMM_fec!J$36)</f>
        <v>3.5263717825135035</v>
      </c>
      <c r="K188" s="226">
        <f>IF(K$36=0,0,K$36/NMM_fec!K$36)</f>
        <v>3.5732980644061176</v>
      </c>
      <c r="L188" s="226">
        <f>IF(L$36=0,0,L$36/NMM_fec!L$36)</f>
        <v>3.5739235795776376</v>
      </c>
      <c r="M188" s="226">
        <f>IF(M$36=0,0,M$36/NMM_fec!M$36)</f>
        <v>3.5301464120570225</v>
      </c>
      <c r="N188" s="226">
        <f>IF(N$36=0,0,N$36/NMM_fec!N$36)</f>
        <v>3.5278019415689199</v>
      </c>
      <c r="O188" s="226">
        <f>IF(O$36=0,0,O$36/NMM_fec!O$36)</f>
        <v>3.4824254335765601</v>
      </c>
      <c r="P188" s="226">
        <f>IF(P$36=0,0,P$36/NMM_fec!P$36)</f>
        <v>3.4316861436946362</v>
      </c>
      <c r="Q188" s="226">
        <f>IF(Q$36=0,0,Q$36/NMM_fec!Q$36)</f>
        <v>3.3993289375642455</v>
      </c>
    </row>
    <row r="189" spans="1:17" x14ac:dyDescent="0.25">
      <c r="A189" s="72" t="s">
        <v>211</v>
      </c>
      <c r="B189" s="224">
        <f>IF(B$44=0,0,B$44/NMM_fec!B$44)</f>
        <v>0</v>
      </c>
      <c r="C189" s="224">
        <f>IF(C$44=0,0,C$44/NMM_fec!C$44)</f>
        <v>0</v>
      </c>
      <c r="D189" s="224">
        <f>IF(D$44=0,0,D$44/NMM_fec!D$44)</f>
        <v>0</v>
      </c>
      <c r="E189" s="224">
        <f>IF(E$44=0,0,E$44/NMM_fec!E$44)</f>
        <v>0</v>
      </c>
      <c r="F189" s="224">
        <f>IF(F$44=0,0,F$44/NMM_fec!F$44)</f>
        <v>0</v>
      </c>
      <c r="G189" s="224">
        <f>IF(G$44=0,0,G$44/NMM_fec!G$44)</f>
        <v>0</v>
      </c>
      <c r="H189" s="224">
        <f>IF(H$44=0,0,H$44/NMM_fec!H$44)</f>
        <v>0</v>
      </c>
      <c r="I189" s="224">
        <f>IF(I$44=0,0,I$44/NMM_fec!I$44)</f>
        <v>0</v>
      </c>
      <c r="J189" s="224">
        <f>IF(J$44=0,0,J$44/NMM_fec!J$44)</f>
        <v>0</v>
      </c>
      <c r="K189" s="224">
        <f>IF(K$44=0,0,K$44/NMM_fec!K$44)</f>
        <v>0</v>
      </c>
      <c r="L189" s="224">
        <f>IF(L$44=0,0,L$44/NMM_fec!L$44)</f>
        <v>0</v>
      </c>
      <c r="M189" s="224">
        <f>IF(M$44=0,0,M$44/NMM_fec!M$44)</f>
        <v>0</v>
      </c>
      <c r="N189" s="224">
        <f>IF(N$44=0,0,N$44/NMM_fec!N$44)</f>
        <v>0</v>
      </c>
      <c r="O189" s="224">
        <f>IF(O$44=0,0,O$44/NMM_fec!O$44)</f>
        <v>0</v>
      </c>
      <c r="P189" s="224">
        <f>IF(P$44=0,0,P$44/NMM_fec!P$44)</f>
        <v>0</v>
      </c>
      <c r="Q189" s="224">
        <f>IF(Q$44=0,0,Q$44/NMM_fec!Q$44)</f>
        <v>0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229</v>
      </c>
      <c r="B191" s="230">
        <f>IF(B$47=0,0,(B$47-B$95)/NMM_fec!B$47)</f>
        <v>3.3657925876542749</v>
      </c>
      <c r="C191" s="230">
        <f>IF(C$47=0,0,(C$47-C$95)/NMM_fec!C$47)</f>
        <v>3.3003435940122108</v>
      </c>
      <c r="D191" s="230">
        <f>IF(D$47=0,0,(D$47-D$95)/NMM_fec!D$47)</f>
        <v>3.476988246949507</v>
      </c>
      <c r="E191" s="230">
        <f>IF(E$47=0,0,(E$47-E$95)/NMM_fec!E$47)</f>
        <v>2.9872698738169179</v>
      </c>
      <c r="F191" s="230">
        <f>IF(F$47=0,0,(F$47-F$95)/NMM_fec!F$47)</f>
        <v>2.5910143948334459</v>
      </c>
      <c r="G191" s="230">
        <f>IF(G$47=0,0,(G$47-G$95)/NMM_fec!G$47)</f>
        <v>3.0634737180658069</v>
      </c>
      <c r="H191" s="230">
        <f>IF(H$47=0,0,(H$47-H$95)/NMM_fec!H$47)</f>
        <v>3.1707784360868789</v>
      </c>
      <c r="I191" s="230">
        <f>IF(I$47=0,0,(I$47-I$95)/NMM_fec!I$47)</f>
        <v>3.0542035009279505</v>
      </c>
      <c r="J191" s="230">
        <f>IF(J$47=0,0,(J$47-J$95)/NMM_fec!J$47)</f>
        <v>2.9964249647055947</v>
      </c>
      <c r="K191" s="230">
        <f>IF(K$47=0,0,(K$47-K$95)/NMM_fec!K$47)</f>
        <v>3.2066119209664454</v>
      </c>
      <c r="L191" s="230">
        <f>IF(L$47=0,0,(L$47-L$95)/NMM_fec!L$47)</f>
        <v>3.3185468737816577</v>
      </c>
      <c r="M191" s="230">
        <f>IF(M$47=0,0,(M$47-M$95)/NMM_fec!M$47)</f>
        <v>2.7001390847477791</v>
      </c>
      <c r="N191" s="230">
        <f>IF(N$47=0,0,(N$47-N$95)/NMM_fec!N$47)</f>
        <v>2.4512420265367529</v>
      </c>
      <c r="O191" s="230">
        <f>IF(O$47=0,0,(O$47-O$95)/NMM_fec!O$47)</f>
        <v>2.4699353365176688</v>
      </c>
      <c r="P191" s="230">
        <f>IF(P$47=0,0,(P$47-P$95)/NMM_fec!P$47)</f>
        <v>2.7103672552940306</v>
      </c>
      <c r="Q191" s="230">
        <f>IF(Q$47=0,0,(Q$47-Q$95)/NMM_fec!Q$47)</f>
        <v>2.7726133877461541</v>
      </c>
    </row>
    <row r="192" spans="1:17" x14ac:dyDescent="0.25">
      <c r="A192" s="132" t="s">
        <v>83</v>
      </c>
      <c r="B192" s="229">
        <f>IF(B$48=0,0,B$48/NMM_fec!B$48)</f>
        <v>0</v>
      </c>
      <c r="C192" s="229">
        <f>IF(C$48=0,0,C$48/NMM_fec!C$48)</f>
        <v>0</v>
      </c>
      <c r="D192" s="229">
        <f>IF(D$48=0,0,D$48/NMM_fec!D$48)</f>
        <v>0</v>
      </c>
      <c r="E192" s="229">
        <f>IF(E$48=0,0,E$48/NMM_fec!E$48)</f>
        <v>0</v>
      </c>
      <c r="F192" s="229">
        <f>IF(F$48=0,0,F$48/NMM_fec!F$48)</f>
        <v>0</v>
      </c>
      <c r="G192" s="229">
        <f>IF(G$48=0,0,G$48/NMM_fec!G$48)</f>
        <v>0</v>
      </c>
      <c r="H192" s="229">
        <f>IF(H$48=0,0,H$48/NMM_fec!H$48)</f>
        <v>0</v>
      </c>
      <c r="I192" s="229">
        <f>IF(I$48=0,0,I$48/NMM_fec!I$48)</f>
        <v>0</v>
      </c>
      <c r="J192" s="229">
        <f>IF(J$48=0,0,J$48/NMM_fec!J$48)</f>
        <v>0</v>
      </c>
      <c r="K192" s="229">
        <f>IF(K$48=0,0,K$48/NMM_fec!K$48)</f>
        <v>0</v>
      </c>
      <c r="L192" s="229">
        <f>IF(L$48=0,0,L$48/NMM_fec!L$48)</f>
        <v>0</v>
      </c>
      <c r="M192" s="229">
        <f>IF(M$48=0,0,M$48/NMM_fec!M$48)</f>
        <v>0</v>
      </c>
      <c r="N192" s="229">
        <f>IF(N$48=0,0,N$48/NMM_fec!N$48)</f>
        <v>0</v>
      </c>
      <c r="O192" s="229">
        <f>IF(O$48=0,0,O$48/NMM_fec!O$48)</f>
        <v>0</v>
      </c>
      <c r="P192" s="229">
        <f>IF(P$48=0,0,P$48/NMM_fec!P$48)</f>
        <v>0</v>
      </c>
      <c r="Q192" s="229">
        <f>IF(Q$48=0,0,Q$48/NMM_fec!Q$48)</f>
        <v>0</v>
      </c>
    </row>
    <row r="193" spans="1:17" x14ac:dyDescent="0.25">
      <c r="A193" s="76" t="s">
        <v>82</v>
      </c>
      <c r="B193" s="228">
        <f>IF(B$49=0,0,B$49/NMM_fec!B$49)</f>
        <v>0</v>
      </c>
      <c r="C193" s="228">
        <f>IF(C$49=0,0,C$49/NMM_fec!C$49)</f>
        <v>0</v>
      </c>
      <c r="D193" s="228">
        <f>IF(D$49=0,0,D$49/NMM_fec!D$49)</f>
        <v>0</v>
      </c>
      <c r="E193" s="228">
        <f>IF(E$49=0,0,E$49/NMM_fec!E$49)</f>
        <v>0</v>
      </c>
      <c r="F193" s="228">
        <f>IF(F$49=0,0,F$49/NMM_fec!F$49)</f>
        <v>0</v>
      </c>
      <c r="G193" s="228">
        <f>IF(G$49=0,0,G$49/NMM_fec!G$49)</f>
        <v>0</v>
      </c>
      <c r="H193" s="228">
        <f>IF(H$49=0,0,H$49/NMM_fec!H$49)</f>
        <v>0</v>
      </c>
      <c r="I193" s="228">
        <f>IF(I$49=0,0,I$49/NMM_fec!I$49)</f>
        <v>0</v>
      </c>
      <c r="J193" s="228">
        <f>IF(J$49=0,0,J$49/NMM_fec!J$49)</f>
        <v>0</v>
      </c>
      <c r="K193" s="228">
        <f>IF(K$49=0,0,K$49/NMM_fec!K$49)</f>
        <v>0</v>
      </c>
      <c r="L193" s="228">
        <f>IF(L$49=0,0,L$49/NMM_fec!L$49)</f>
        <v>0</v>
      </c>
      <c r="M193" s="228">
        <f>IF(M$49=0,0,M$49/NMM_fec!M$49)</f>
        <v>0</v>
      </c>
      <c r="N193" s="228">
        <f>IF(N$49=0,0,N$49/NMM_fec!N$49)</f>
        <v>0</v>
      </c>
      <c r="O193" s="228">
        <f>IF(O$49=0,0,O$49/NMM_fec!O$49)</f>
        <v>0</v>
      </c>
      <c r="P193" s="228">
        <f>IF(P$49=0,0,P$49/NMM_fec!P$49)</f>
        <v>0</v>
      </c>
      <c r="Q193" s="228">
        <f>IF(Q$49=0,0,Q$49/NMM_fec!Q$49)</f>
        <v>0</v>
      </c>
    </row>
    <row r="194" spans="1:17" x14ac:dyDescent="0.25">
      <c r="A194" s="76" t="s">
        <v>81</v>
      </c>
      <c r="B194" s="228">
        <f>IF(B$50=0,0,B$50/NMM_fec!B$50)</f>
        <v>0</v>
      </c>
      <c r="C194" s="228">
        <f>IF(C$50=0,0,C$50/NMM_fec!C$50)</f>
        <v>0</v>
      </c>
      <c r="D194" s="228">
        <f>IF(D$50=0,0,D$50/NMM_fec!D$50)</f>
        <v>0</v>
      </c>
      <c r="E194" s="228">
        <f>IF(E$50=0,0,E$50/NMM_fec!E$50)</f>
        <v>0</v>
      </c>
      <c r="F194" s="228">
        <f>IF(F$50=0,0,F$50/NMM_fec!F$50)</f>
        <v>0</v>
      </c>
      <c r="G194" s="228">
        <f>IF(G$50=0,0,G$50/NMM_fec!G$50)</f>
        <v>0</v>
      </c>
      <c r="H194" s="228">
        <f>IF(H$50=0,0,H$50/NMM_fec!H$50)</f>
        <v>0</v>
      </c>
      <c r="I194" s="228">
        <f>IF(I$50=0,0,I$50/NMM_fec!I$50)</f>
        <v>0</v>
      </c>
      <c r="J194" s="228">
        <f>IF(J$50=0,0,J$50/NMM_fec!J$50)</f>
        <v>0</v>
      </c>
      <c r="K194" s="228">
        <f>IF(K$50=0,0,K$50/NMM_fec!K$50)</f>
        <v>0</v>
      </c>
      <c r="L194" s="228">
        <f>IF(L$50=0,0,L$50/NMM_fec!L$50)</f>
        <v>0</v>
      </c>
      <c r="M194" s="228">
        <f>IF(M$50=0,0,M$50/NMM_fec!M$50)</f>
        <v>0</v>
      </c>
      <c r="N194" s="228">
        <f>IF(N$50=0,0,N$50/NMM_fec!N$50)</f>
        <v>0</v>
      </c>
      <c r="O194" s="228">
        <f>IF(O$50=0,0,O$50/NMM_fec!O$50)</f>
        <v>0</v>
      </c>
      <c r="P194" s="228">
        <f>IF(P$50=0,0,P$50/NMM_fec!P$50)</f>
        <v>0</v>
      </c>
      <c r="Q194" s="228">
        <f>IF(Q$50=0,0,Q$50/NMM_fec!Q$50)</f>
        <v>0</v>
      </c>
    </row>
    <row r="195" spans="1:17" x14ac:dyDescent="0.25">
      <c r="A195" s="76" t="s">
        <v>80</v>
      </c>
      <c r="B195" s="228">
        <f>IF(B$51=0,0,B$51/NMM_fec!B$51)</f>
        <v>0</v>
      </c>
      <c r="C195" s="228">
        <f>IF(C$51=0,0,C$51/NMM_fec!C$51)</f>
        <v>0</v>
      </c>
      <c r="D195" s="228">
        <f>IF(D$51=0,0,D$51/NMM_fec!D$51)</f>
        <v>0</v>
      </c>
      <c r="E195" s="228">
        <f>IF(E$51=0,0,E$51/NMM_fec!E$51)</f>
        <v>0</v>
      </c>
      <c r="F195" s="228">
        <f>IF(F$51=0,0,F$51/NMM_fec!F$51)</f>
        <v>0</v>
      </c>
      <c r="G195" s="228">
        <f>IF(G$51=0,0,G$51/NMM_fec!G$51)</f>
        <v>0</v>
      </c>
      <c r="H195" s="228">
        <f>IF(H$51=0,0,H$51/NMM_fec!H$51)</f>
        <v>0</v>
      </c>
      <c r="I195" s="228">
        <f>IF(I$51=0,0,I$51/NMM_fec!I$51)</f>
        <v>0</v>
      </c>
      <c r="J195" s="228">
        <f>IF(J$51=0,0,J$51/NMM_fec!J$51)</f>
        <v>0</v>
      </c>
      <c r="K195" s="228">
        <f>IF(K$51=0,0,K$51/NMM_fec!K$51)</f>
        <v>0</v>
      </c>
      <c r="L195" s="228">
        <f>IF(L$51=0,0,L$51/NMM_fec!L$51)</f>
        <v>0</v>
      </c>
      <c r="M195" s="228">
        <f>IF(M$51=0,0,M$51/NMM_fec!M$51)</f>
        <v>0</v>
      </c>
      <c r="N195" s="228">
        <f>IF(N$51=0,0,N$51/NMM_fec!N$51)</f>
        <v>0</v>
      </c>
      <c r="O195" s="228">
        <f>IF(O$51=0,0,O$51/NMM_fec!O$51)</f>
        <v>0</v>
      </c>
      <c r="P195" s="228">
        <f>IF(P$51=0,0,P$51/NMM_fec!P$51)</f>
        <v>0</v>
      </c>
      <c r="Q195" s="228">
        <f>IF(Q$51=0,0,Q$51/NMM_fec!Q$51)</f>
        <v>0</v>
      </c>
    </row>
    <row r="196" spans="1:17" x14ac:dyDescent="0.25">
      <c r="A196" s="129" t="s">
        <v>79</v>
      </c>
      <c r="B196" s="227">
        <f>IF(B$52=0,0,B$52/NMM_fec!B$52)</f>
        <v>1.1206842093827125</v>
      </c>
      <c r="C196" s="227">
        <f>IF(C$52=0,0,C$52/NMM_fec!C$52)</f>
        <v>1.3251222</v>
      </c>
      <c r="D196" s="227">
        <f>IF(D$52=0,0,D$52/NMM_fec!D$52)</f>
        <v>1.3251222</v>
      </c>
      <c r="E196" s="227">
        <f>IF(E$52=0,0,E$52/NMM_fec!E$52)</f>
        <v>1.3251222</v>
      </c>
      <c r="F196" s="227">
        <f>IF(F$52=0,0,F$52/NMM_fec!F$52)</f>
        <v>1.3251222</v>
      </c>
      <c r="G196" s="227">
        <f>IF(G$52=0,0,G$52/NMM_fec!G$52)</f>
        <v>1.3251222</v>
      </c>
      <c r="H196" s="227">
        <f>IF(H$52=0,0,H$52/NMM_fec!H$52)</f>
        <v>1.3251222</v>
      </c>
      <c r="I196" s="227">
        <f>IF(I$52=0,0,I$52/NMM_fec!I$52)</f>
        <v>1.3251222</v>
      </c>
      <c r="J196" s="227">
        <f>IF(J$52=0,0,J$52/NMM_fec!J$52)</f>
        <v>1.3251222000000002</v>
      </c>
      <c r="K196" s="227">
        <f>IF(K$52=0,0,K$52/NMM_fec!K$52)</f>
        <v>1.3251222</v>
      </c>
      <c r="L196" s="227">
        <f>IF(L$52=0,0,L$52/NMM_fec!L$52)</f>
        <v>1.3251222</v>
      </c>
      <c r="M196" s="227">
        <f>IF(M$52=0,0,M$52/NMM_fec!M$52)</f>
        <v>1.3251222</v>
      </c>
      <c r="N196" s="227">
        <f>IF(N$52=0,0,N$52/NMM_fec!N$52)</f>
        <v>1.3251222000000002</v>
      </c>
      <c r="O196" s="227">
        <f>IF(O$52=0,0,O$52/NMM_fec!O$52)</f>
        <v>1.3251222000000002</v>
      </c>
      <c r="P196" s="227">
        <f>IF(P$52=0,0,P$52/NMM_fec!P$52)</f>
        <v>1.3251222</v>
      </c>
      <c r="Q196" s="227">
        <f>IF(Q$52=0,0,Q$52/NMM_fec!Q$52)</f>
        <v>1.3251221999999998</v>
      </c>
    </row>
    <row r="197" spans="1:17" x14ac:dyDescent="0.25">
      <c r="A197" s="127" t="s">
        <v>210</v>
      </c>
      <c r="B197" s="226">
        <f>IF(B$57=0,0,B$57/NMM_fec!B$57)</f>
        <v>0</v>
      </c>
      <c r="C197" s="226">
        <f>IF(C$57=0,0,C$57/NMM_fec!C$57)</f>
        <v>0</v>
      </c>
      <c r="D197" s="226">
        <f>IF(D$57=0,0,D$57/NMM_fec!D$57)</f>
        <v>0</v>
      </c>
      <c r="E197" s="226">
        <f>IF(E$57=0,0,E$57/NMM_fec!E$57)</f>
        <v>0</v>
      </c>
      <c r="F197" s="226">
        <f>IF(F$57=0,0,F$57/NMM_fec!F$57)</f>
        <v>0</v>
      </c>
      <c r="G197" s="226">
        <f>IF(G$57=0,0,G$57/NMM_fec!G$57)</f>
        <v>0</v>
      </c>
      <c r="H197" s="226">
        <f>IF(H$57=0,0,H$57/NMM_fec!H$57)</f>
        <v>0</v>
      </c>
      <c r="I197" s="226">
        <f>IF(I$57=0,0,I$57/NMM_fec!I$57)</f>
        <v>0</v>
      </c>
      <c r="J197" s="226">
        <f>IF(J$57=0,0,J$57/NMM_fec!J$57)</f>
        <v>0</v>
      </c>
      <c r="K197" s="226">
        <f>IF(K$57=0,0,K$57/NMM_fec!K$57)</f>
        <v>0</v>
      </c>
      <c r="L197" s="226">
        <f>IF(L$57=0,0,L$57/NMM_fec!L$57)</f>
        <v>0</v>
      </c>
      <c r="M197" s="226">
        <f>IF(M$57=0,0,M$57/NMM_fec!M$57)</f>
        <v>0</v>
      </c>
      <c r="N197" s="226">
        <f>IF(N$57=0,0,N$57/NMM_fec!N$57)</f>
        <v>0</v>
      </c>
      <c r="O197" s="226">
        <f>IF(O$57=0,0,O$57/NMM_fec!O$57)</f>
        <v>0</v>
      </c>
      <c r="P197" s="226">
        <f>IF(P$57=0,0,P$57/NMM_fec!P$57)</f>
        <v>0</v>
      </c>
      <c r="Q197" s="226">
        <f>IF(Q$57=0,0,Q$57/NMM_fec!Q$57)</f>
        <v>0</v>
      </c>
    </row>
    <row r="198" spans="1:17" x14ac:dyDescent="0.25">
      <c r="A198" s="127" t="s">
        <v>209</v>
      </c>
      <c r="B198" s="226">
        <f>IF(B$58=0,0,B$58/NMM_fec!B$58)</f>
        <v>3.2452732329381506</v>
      </c>
      <c r="C198" s="226">
        <f>IF(C$58=0,0,C$58/NMM_fec!C$58)</f>
        <v>3.2405832000000001</v>
      </c>
      <c r="D198" s="226">
        <f>IF(D$58=0,0,D$58/NMM_fec!D$58)</f>
        <v>3.5977180288148736</v>
      </c>
      <c r="E198" s="226">
        <f>IF(E$58=0,0,E$58/NMM_fec!E$58)</f>
        <v>2.8645326365743968</v>
      </c>
      <c r="F198" s="226">
        <f>IF(F$58=0,0,F$58/NMM_fec!F$58)</f>
        <v>2.5325362030760457</v>
      </c>
      <c r="G198" s="226">
        <f>IF(G$58=0,0,G$58/NMM_fec!G$58)</f>
        <v>3.240583200000001</v>
      </c>
      <c r="H198" s="226">
        <f>IF(H$58=0,0,H$58/NMM_fec!H$58)</f>
        <v>3.2405832000000006</v>
      </c>
      <c r="I198" s="226">
        <f>IF(I$58=0,0,I$58/NMM_fec!I$58)</f>
        <v>3.2405832000000001</v>
      </c>
      <c r="J198" s="226">
        <f>IF(J$58=0,0,J$58/NMM_fec!J$58)</f>
        <v>2.9603867569759243</v>
      </c>
      <c r="K198" s="226">
        <f>IF(K$58=0,0,K$58/NMM_fec!K$58)</f>
        <v>3.240583200000001</v>
      </c>
      <c r="L198" s="226">
        <f>IF(L$58=0,0,L$58/NMM_fec!L$58)</f>
        <v>2.9444238881529885</v>
      </c>
      <c r="M198" s="226">
        <f>IF(M$58=0,0,M$58/NMM_fec!M$58)</f>
        <v>2.507602255880323</v>
      </c>
      <c r="N198" s="226">
        <f>IF(N$58=0,0,N$58/NMM_fec!N$58)</f>
        <v>2.6088706440592135</v>
      </c>
      <c r="O198" s="226">
        <f>IF(O$58=0,0,O$58/NMM_fec!O$58)</f>
        <v>2.5973466846774218</v>
      </c>
      <c r="P198" s="226">
        <f>IF(P$58=0,0,P$58/NMM_fec!P$58)</f>
        <v>2.5852625988112523</v>
      </c>
      <c r="Q198" s="226">
        <f>IF(Q$58=0,0,Q$58/NMM_fec!Q$58)</f>
        <v>2.5692575449829058</v>
      </c>
    </row>
    <row r="199" spans="1:17" x14ac:dyDescent="0.25">
      <c r="A199" s="127" t="s">
        <v>208</v>
      </c>
      <c r="B199" s="226">
        <f>IF(B$77=0,0,B$77/NMM_fec!B$77)</f>
        <v>3.8366508735536664</v>
      </c>
      <c r="C199" s="226">
        <f>IF(C$77=0,0,C$77/NMM_fec!C$77)</f>
        <v>3.7552527605660355</v>
      </c>
      <c r="D199" s="226">
        <f>IF(D$77=0,0,D$77/NMM_fec!D$77)</f>
        <v>3.9302715145399092</v>
      </c>
      <c r="E199" s="226">
        <f>IF(E$77=0,0,E$77/NMM_fec!E$77)</f>
        <v>3.4840432356212219</v>
      </c>
      <c r="F199" s="226">
        <f>IF(F$77=0,0,F$77/NMM_fec!F$77)</f>
        <v>2.9715099284632562</v>
      </c>
      <c r="G199" s="226">
        <f>IF(G$77=0,0,G$77/NMM_fec!G$77)</f>
        <v>3.3752854772082892</v>
      </c>
      <c r="H199" s="226">
        <f>IF(H$77=0,0,H$77/NMM_fec!H$77)</f>
        <v>3.5251634927620548</v>
      </c>
      <c r="I199" s="226">
        <f>IF(I$77=0,0,I$77/NMM_fec!I$77)</f>
        <v>3.3692475462352003</v>
      </c>
      <c r="J199" s="226">
        <f>IF(J$77=0,0,J$77/NMM_fec!J$77)</f>
        <v>3.4712671718296324</v>
      </c>
      <c r="K199" s="226">
        <f>IF(K$77=0,0,K$77/NMM_fec!K$77)</f>
        <v>3.6027415001562169</v>
      </c>
      <c r="L199" s="226">
        <f>IF(L$77=0,0,L$77/NMM_fec!L$77)</f>
        <v>3.8573104133658909</v>
      </c>
      <c r="M199" s="226">
        <f>IF(M$77=0,0,M$77/NMM_fec!M$77)</f>
        <v>3.243687948751401</v>
      </c>
      <c r="N199" s="226">
        <f>IF(N$77=0,0,N$77/NMM_fec!N$77)</f>
        <v>2.9557399788862191</v>
      </c>
      <c r="O199" s="226">
        <f>IF(O$77=0,0,O$77/NMM_fec!O$77)</f>
        <v>2.9165444104987484</v>
      </c>
      <c r="P199" s="226">
        <f>IF(P$77=0,0,P$77/NMM_fec!P$77)</f>
        <v>3.2563229563320713</v>
      </c>
      <c r="Q199" s="226">
        <f>IF(Q$77=0,0,Q$77/NMM_fec!Q$77)</f>
        <v>3.3407044713731593</v>
      </c>
    </row>
    <row r="200" spans="1:17" x14ac:dyDescent="0.25">
      <c r="A200" s="72" t="s">
        <v>207</v>
      </c>
      <c r="B200" s="258">
        <f>IF(B$87=0,0,B$87/NMM_fec!B$87)</f>
        <v>2.541630719512173</v>
      </c>
      <c r="C200" s="258">
        <f>IF(C$87=0,0,C$87/NMM_fec!C$87)</f>
        <v>2.4774678861868455</v>
      </c>
      <c r="D200" s="258">
        <f>IF(D$87=0,0,D$87/NMM_fec!D$87)</f>
        <v>2.4622282898899983</v>
      </c>
      <c r="E200" s="258">
        <f>IF(E$87=0,0,E$87/NMM_fec!E$87)</f>
        <v>1.8422300505603715</v>
      </c>
      <c r="F200" s="258">
        <f>IF(F$87=0,0,F$87/NMM_fec!F$87)</f>
        <v>1.8113563643669151</v>
      </c>
      <c r="G200" s="258">
        <f>IF(G$87=0,0,G$87/NMM_fec!G$87)</f>
        <v>2.4914554856609117</v>
      </c>
      <c r="H200" s="258">
        <f>IF(H$87=0,0,H$87/NMM_fec!H$87)</f>
        <v>2.5473737764187119</v>
      </c>
      <c r="I200" s="258">
        <f>IF(I$87=0,0,I$87/NMM_fec!I$87)</f>
        <v>2.4678119745304214</v>
      </c>
      <c r="J200" s="258">
        <f>IF(J$87=0,0,J$87/NMM_fec!J$87)</f>
        <v>1.834592335678199</v>
      </c>
      <c r="K200" s="258">
        <f>IF(K$87=0,0,K$87/NMM_fec!K$87)</f>
        <v>2.4891970309762073</v>
      </c>
      <c r="L200" s="258">
        <f>IF(L$87=0,0,L$87/NMM_fec!L$87)</f>
        <v>2.190647408226055</v>
      </c>
      <c r="M200" s="258">
        <f>IF(M$87=0,0,M$87/NMM_fec!M$87)</f>
        <v>1.5481809187833862</v>
      </c>
      <c r="N200" s="258">
        <f>IF(N$87=0,0,N$87/NMM_fec!N$87)</f>
        <v>1.2150092809698385</v>
      </c>
      <c r="O200" s="258">
        <f>IF(O$87=0,0,O$87/NMM_fec!O$87)</f>
        <v>1.4000203180243034</v>
      </c>
      <c r="P200" s="258">
        <f>IF(P$87=0,0,P$87/NMM_fec!P$87)</f>
        <v>1.4990181874149282</v>
      </c>
      <c r="Q200" s="258">
        <f>IF(Q$87=0,0,Q$87/NMM_fec!Q$87)</f>
        <v>1.5424791324191396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228</v>
      </c>
      <c r="B202" s="230">
        <f>IF(B$97=0,0,(B$97-B$125)/NMM_fec!B$97)</f>
        <v>1.8661645081875258</v>
      </c>
      <c r="C202" s="230">
        <f>IF(C$97=0,0,(C$97-C$125)/NMM_fec!C$97)</f>
        <v>1.8038423577917069</v>
      </c>
      <c r="D202" s="230">
        <f>IF(D$97=0,0,(D$97-D$125)/NMM_fec!D$97)</f>
        <v>1.8555683242787611</v>
      </c>
      <c r="E202" s="230">
        <f>IF(E$97=0,0,(E$97-E$125)/NMM_fec!E$97)</f>
        <v>1.8040813611663709</v>
      </c>
      <c r="F202" s="230">
        <f>IF(F$97=0,0,(F$97-F$125)/NMM_fec!F$97)</f>
        <v>1.776650220802594</v>
      </c>
      <c r="G202" s="230">
        <f>IF(G$97=0,0,(G$97-G$125)/NMM_fec!G$97)</f>
        <v>1.8942178313122517</v>
      </c>
      <c r="H202" s="230">
        <f>IF(H$97=0,0,(H$97-H$125)/NMM_fec!H$97)</f>
        <v>1.8961400393733787</v>
      </c>
      <c r="I202" s="230">
        <f>IF(I$97=0,0,(I$97-I$125)/NMM_fec!I$97)</f>
        <v>1.8034671516897847</v>
      </c>
      <c r="J202" s="230">
        <f>IF(J$97=0,0,(J$97-J$125)/NMM_fec!J$97)</f>
        <v>1.7973029191304415</v>
      </c>
      <c r="K202" s="230">
        <f>IF(K$97=0,0,(K$97-K$125)/NMM_fec!K$97)</f>
        <v>1.8750591255180491</v>
      </c>
      <c r="L202" s="230">
        <f>IF(L$97=0,0,(L$97-L$125)/NMM_fec!L$97)</f>
        <v>2.1080593503391123</v>
      </c>
      <c r="M202" s="230">
        <f>IF(M$97=0,0,(M$97-M$125)/NMM_fec!M$97)</f>
        <v>1.5394436120129638</v>
      </c>
      <c r="N202" s="230">
        <f>IF(N$97=0,0,(N$97-N$125)/NMM_fec!N$97)</f>
        <v>1.2302076955888053</v>
      </c>
      <c r="O202" s="230">
        <f>IF(O$97=0,0,(O$97-O$125)/NMM_fec!O$97)</f>
        <v>1.4031856520241739</v>
      </c>
      <c r="P202" s="230">
        <f>IF(P$97=0,0,(P$97-P$125)/NMM_fec!P$97)</f>
        <v>1.4944507471260624</v>
      </c>
      <c r="Q202" s="230">
        <f>IF(Q$97=0,0,(Q$97-Q$125)/NMM_fec!Q$97)</f>
        <v>1.5269687945615655</v>
      </c>
    </row>
    <row r="203" spans="1:17" x14ac:dyDescent="0.25">
      <c r="A203" s="132" t="s">
        <v>83</v>
      </c>
      <c r="B203" s="229">
        <f>IF(B$98=0,0,B$98/NMM_fec!B$98)</f>
        <v>0</v>
      </c>
      <c r="C203" s="229">
        <f>IF(C$98=0,0,C$98/NMM_fec!C$98)</f>
        <v>0</v>
      </c>
      <c r="D203" s="229">
        <f>IF(D$98=0,0,D$98/NMM_fec!D$98)</f>
        <v>0</v>
      </c>
      <c r="E203" s="229">
        <f>IF(E$98=0,0,E$98/NMM_fec!E$98)</f>
        <v>0</v>
      </c>
      <c r="F203" s="229">
        <f>IF(F$98=0,0,F$98/NMM_fec!F$98)</f>
        <v>0</v>
      </c>
      <c r="G203" s="229">
        <f>IF(G$98=0,0,G$98/NMM_fec!G$98)</f>
        <v>0</v>
      </c>
      <c r="H203" s="229">
        <f>IF(H$98=0,0,H$98/NMM_fec!H$98)</f>
        <v>0</v>
      </c>
      <c r="I203" s="229">
        <f>IF(I$98=0,0,I$98/NMM_fec!I$98)</f>
        <v>0</v>
      </c>
      <c r="J203" s="229">
        <f>IF(J$98=0,0,J$98/NMM_fec!J$98)</f>
        <v>0</v>
      </c>
      <c r="K203" s="229">
        <f>IF(K$98=0,0,K$98/NMM_fec!K$98)</f>
        <v>0</v>
      </c>
      <c r="L203" s="229">
        <f>IF(L$98=0,0,L$98/NMM_fec!L$98)</f>
        <v>0</v>
      </c>
      <c r="M203" s="229">
        <f>IF(M$98=0,0,M$98/NMM_fec!M$98)</f>
        <v>0</v>
      </c>
      <c r="N203" s="229">
        <f>IF(N$98=0,0,N$98/NMM_fec!N$98)</f>
        <v>0</v>
      </c>
      <c r="O203" s="229">
        <f>IF(O$98=0,0,O$98/NMM_fec!O$98)</f>
        <v>0</v>
      </c>
      <c r="P203" s="229">
        <f>IF(P$98=0,0,P$98/NMM_fec!P$98)</f>
        <v>0</v>
      </c>
      <c r="Q203" s="229">
        <f>IF(Q$98=0,0,Q$98/NMM_fec!Q$98)</f>
        <v>0</v>
      </c>
    </row>
    <row r="204" spans="1:17" x14ac:dyDescent="0.25">
      <c r="A204" s="76" t="s">
        <v>82</v>
      </c>
      <c r="B204" s="228">
        <f>IF(B$99=0,0,B$99/NMM_fec!B$99)</f>
        <v>0</v>
      </c>
      <c r="C204" s="228">
        <f>IF(C$99=0,0,C$99/NMM_fec!C$99)</f>
        <v>0</v>
      </c>
      <c r="D204" s="228">
        <f>IF(D$99=0,0,D$99/NMM_fec!D$99)</f>
        <v>0</v>
      </c>
      <c r="E204" s="228">
        <f>IF(E$99=0,0,E$99/NMM_fec!E$99)</f>
        <v>0</v>
      </c>
      <c r="F204" s="228">
        <f>IF(F$99=0,0,F$99/NMM_fec!F$99)</f>
        <v>0</v>
      </c>
      <c r="G204" s="228">
        <f>IF(G$99=0,0,G$99/NMM_fec!G$99)</f>
        <v>0</v>
      </c>
      <c r="H204" s="228">
        <f>IF(H$99=0,0,H$99/NMM_fec!H$99)</f>
        <v>0</v>
      </c>
      <c r="I204" s="228">
        <f>IF(I$99=0,0,I$99/NMM_fec!I$99)</f>
        <v>0</v>
      </c>
      <c r="J204" s="228">
        <f>IF(J$99=0,0,J$99/NMM_fec!J$99)</f>
        <v>0</v>
      </c>
      <c r="K204" s="228">
        <f>IF(K$99=0,0,K$99/NMM_fec!K$99)</f>
        <v>0</v>
      </c>
      <c r="L204" s="228">
        <f>IF(L$99=0,0,L$99/NMM_fec!L$99)</f>
        <v>0</v>
      </c>
      <c r="M204" s="228">
        <f>IF(M$99=0,0,M$99/NMM_fec!M$99)</f>
        <v>0</v>
      </c>
      <c r="N204" s="228">
        <f>IF(N$99=0,0,N$99/NMM_fec!N$99)</f>
        <v>0</v>
      </c>
      <c r="O204" s="228">
        <f>IF(O$99=0,0,O$99/NMM_fec!O$99)</f>
        <v>0</v>
      </c>
      <c r="P204" s="228">
        <f>IF(P$99=0,0,P$99/NMM_fec!P$99)</f>
        <v>0</v>
      </c>
      <c r="Q204" s="228">
        <f>IF(Q$99=0,0,Q$99/NMM_fec!Q$99)</f>
        <v>0</v>
      </c>
    </row>
    <row r="205" spans="1:17" x14ac:dyDescent="0.25">
      <c r="A205" s="76" t="s">
        <v>81</v>
      </c>
      <c r="B205" s="228">
        <f>IF(B$100=0,0,B$100/NMM_fec!B$100)</f>
        <v>0</v>
      </c>
      <c r="C205" s="228">
        <f>IF(C$100=0,0,C$100/NMM_fec!C$100)</f>
        <v>0</v>
      </c>
      <c r="D205" s="228">
        <f>IF(D$100=0,0,D$100/NMM_fec!D$100)</f>
        <v>0</v>
      </c>
      <c r="E205" s="228">
        <f>IF(E$100=0,0,E$100/NMM_fec!E$100)</f>
        <v>0</v>
      </c>
      <c r="F205" s="228">
        <f>IF(F$100=0,0,F$100/NMM_fec!F$100)</f>
        <v>0</v>
      </c>
      <c r="G205" s="228">
        <f>IF(G$100=0,0,G$100/NMM_fec!G$100)</f>
        <v>0</v>
      </c>
      <c r="H205" s="228">
        <f>IF(H$100=0,0,H$100/NMM_fec!H$100)</f>
        <v>0</v>
      </c>
      <c r="I205" s="228">
        <f>IF(I$100=0,0,I$100/NMM_fec!I$100)</f>
        <v>0</v>
      </c>
      <c r="J205" s="228">
        <f>IF(J$100=0,0,J$100/NMM_fec!J$100)</f>
        <v>0</v>
      </c>
      <c r="K205" s="228">
        <f>IF(K$100=0,0,K$100/NMM_fec!K$100)</f>
        <v>0</v>
      </c>
      <c r="L205" s="228">
        <f>IF(L$100=0,0,L$100/NMM_fec!L$100)</f>
        <v>0</v>
      </c>
      <c r="M205" s="228">
        <f>IF(M$100=0,0,M$100/NMM_fec!M$100)</f>
        <v>0</v>
      </c>
      <c r="N205" s="228">
        <f>IF(N$100=0,0,N$100/NMM_fec!N$100)</f>
        <v>0</v>
      </c>
      <c r="O205" s="228">
        <f>IF(O$100=0,0,O$100/NMM_fec!O$100)</f>
        <v>0</v>
      </c>
      <c r="P205" s="228">
        <f>IF(P$100=0,0,P$100/NMM_fec!P$100)</f>
        <v>0</v>
      </c>
      <c r="Q205" s="228">
        <f>IF(Q$100=0,0,Q$100/NMM_fec!Q$100)</f>
        <v>0</v>
      </c>
    </row>
    <row r="206" spans="1:17" x14ac:dyDescent="0.25">
      <c r="A206" s="76" t="s">
        <v>80</v>
      </c>
      <c r="B206" s="228">
        <f>IF(B$101=0,0,B$101/NMM_fec!B$101)</f>
        <v>0</v>
      </c>
      <c r="C206" s="228">
        <f>IF(C$101=0,0,C$101/NMM_fec!C$101)</f>
        <v>0</v>
      </c>
      <c r="D206" s="228">
        <f>IF(D$101=0,0,D$101/NMM_fec!D$101)</f>
        <v>0</v>
      </c>
      <c r="E206" s="228">
        <f>IF(E$101=0,0,E$101/NMM_fec!E$101)</f>
        <v>0</v>
      </c>
      <c r="F206" s="228">
        <f>IF(F$101=0,0,F$101/NMM_fec!F$101)</f>
        <v>0</v>
      </c>
      <c r="G206" s="228">
        <f>IF(G$101=0,0,G$101/NMM_fec!G$101)</f>
        <v>0</v>
      </c>
      <c r="H206" s="228">
        <f>IF(H$101=0,0,H$101/NMM_fec!H$101)</f>
        <v>0</v>
      </c>
      <c r="I206" s="228">
        <f>IF(I$101=0,0,I$101/NMM_fec!I$101)</f>
        <v>0</v>
      </c>
      <c r="J206" s="228">
        <f>IF(J$101=0,0,J$101/NMM_fec!J$101)</f>
        <v>0</v>
      </c>
      <c r="K206" s="228">
        <f>IF(K$101=0,0,K$101/NMM_fec!K$101)</f>
        <v>0</v>
      </c>
      <c r="L206" s="228">
        <f>IF(L$101=0,0,L$101/NMM_fec!L$101)</f>
        <v>0</v>
      </c>
      <c r="M206" s="228">
        <f>IF(M$101=0,0,M$101/NMM_fec!M$101)</f>
        <v>0</v>
      </c>
      <c r="N206" s="228">
        <f>IF(N$101=0,0,N$101/NMM_fec!N$101)</f>
        <v>0</v>
      </c>
      <c r="O206" s="228">
        <f>IF(O$101=0,0,O$101/NMM_fec!O$101)</f>
        <v>0</v>
      </c>
      <c r="P206" s="228">
        <f>IF(P$101=0,0,P$101/NMM_fec!P$101)</f>
        <v>0</v>
      </c>
      <c r="Q206" s="228">
        <f>IF(Q$101=0,0,Q$101/NMM_fec!Q$101)</f>
        <v>0</v>
      </c>
    </row>
    <row r="207" spans="1:17" x14ac:dyDescent="0.25">
      <c r="A207" s="129" t="s">
        <v>79</v>
      </c>
      <c r="B207" s="227">
        <f>IF(B$102=0,0,B$102/NMM_fec!B$102)</f>
        <v>1.1206842093827125</v>
      </c>
      <c r="C207" s="227">
        <f>IF(C$102=0,0,C$102/NMM_fec!C$102)</f>
        <v>1.3251221999999998</v>
      </c>
      <c r="D207" s="227">
        <f>IF(D$102=0,0,D$102/NMM_fec!D$102)</f>
        <v>1.3251222</v>
      </c>
      <c r="E207" s="227">
        <f>IF(E$102=0,0,E$102/NMM_fec!E$102)</f>
        <v>1.3251222000000002</v>
      </c>
      <c r="F207" s="227">
        <f>IF(F$102=0,0,F$102/NMM_fec!F$102)</f>
        <v>1.3251222000000005</v>
      </c>
      <c r="G207" s="227">
        <f>IF(G$102=0,0,G$102/NMM_fec!G$102)</f>
        <v>1.3251222</v>
      </c>
      <c r="H207" s="227">
        <f>IF(H$102=0,0,H$102/NMM_fec!H$102)</f>
        <v>1.3251222</v>
      </c>
      <c r="I207" s="227">
        <f>IF(I$102=0,0,I$102/NMM_fec!I$102)</f>
        <v>1.3251222000000005</v>
      </c>
      <c r="J207" s="227">
        <f>IF(J$102=0,0,J$102/NMM_fec!J$102)</f>
        <v>1.3251222</v>
      </c>
      <c r="K207" s="227">
        <f>IF(K$102=0,0,K$102/NMM_fec!K$102)</f>
        <v>1.3251222</v>
      </c>
      <c r="L207" s="227">
        <f>IF(L$102=0,0,L$102/NMM_fec!L$102)</f>
        <v>1.3251222000000002</v>
      </c>
      <c r="M207" s="227">
        <f>IF(M$102=0,0,M$102/NMM_fec!M$102)</f>
        <v>1.3251222</v>
      </c>
      <c r="N207" s="227">
        <f>IF(N$102=0,0,N$102/NMM_fec!N$102)</f>
        <v>1.3251222000000002</v>
      </c>
      <c r="O207" s="227">
        <f>IF(O$102=0,0,O$102/NMM_fec!O$102)</f>
        <v>1.3251222000000002</v>
      </c>
      <c r="P207" s="227">
        <f>IF(P$102=0,0,P$102/NMM_fec!P$102)</f>
        <v>1.3251221999999998</v>
      </c>
      <c r="Q207" s="227">
        <f>IF(Q$102=0,0,Q$102/NMM_fec!Q$102)</f>
        <v>1.3251222</v>
      </c>
    </row>
    <row r="208" spans="1:17" x14ac:dyDescent="0.25">
      <c r="A208" s="127" t="s">
        <v>206</v>
      </c>
      <c r="B208" s="226">
        <f>IF(B$107=0,0,B$107/NMM_fec!B$107)</f>
        <v>2.3126474523312321</v>
      </c>
      <c r="C208" s="226">
        <f>IF(C$107=0,0,C$107/NMM_fec!C$107)</f>
        <v>2.2684364605394642</v>
      </c>
      <c r="D208" s="226">
        <f>IF(D$107=0,0,D$107/NMM_fec!D$107)</f>
        <v>2.3528204635500867</v>
      </c>
      <c r="E208" s="226">
        <f>IF(E$107=0,0,E$107/NMM_fec!E$107)</f>
        <v>2.2241178641650627</v>
      </c>
      <c r="F208" s="226">
        <f>IF(F$107=0,0,F$107/NMM_fec!F$107)</f>
        <v>2.2149341176674273</v>
      </c>
      <c r="G208" s="226">
        <f>IF(G$107=0,0,G$107/NMM_fec!G$107)</f>
        <v>2.3860326206594791</v>
      </c>
      <c r="H208" s="226">
        <f>IF(H$107=0,0,H$107/NMM_fec!H$107)</f>
        <v>2.3481814521622324</v>
      </c>
      <c r="I208" s="226">
        <f>IF(I$107=0,0,I$107/NMM_fec!I$107)</f>
        <v>2.2747686497815405</v>
      </c>
      <c r="J208" s="226">
        <f>IF(J$107=0,0,J$107/NMM_fec!J$107)</f>
        <v>2.2218676878425754</v>
      </c>
      <c r="K208" s="226">
        <f>IF(K$107=0,0,K$107/NMM_fec!K$107)</f>
        <v>2.3606594937559149</v>
      </c>
      <c r="L208" s="226">
        <f>IF(L$107=0,0,L$107/NMM_fec!L$107)</f>
        <v>2.3136329541167702</v>
      </c>
      <c r="M208" s="226">
        <f>IF(M$107=0,0,M$107/NMM_fec!M$107)</f>
        <v>2.1258945897713044</v>
      </c>
      <c r="N208" s="226">
        <f>IF(N$107=0,0,N$107/NMM_fec!N$107)</f>
        <v>1.9759775478968775</v>
      </c>
      <c r="O208" s="226">
        <f>IF(O$107=0,0,O$107/NMM_fec!O$107)</f>
        <v>2.0654180506041269</v>
      </c>
      <c r="P208" s="226">
        <f>IF(P$107=0,0,P$107/NMM_fec!P$107)</f>
        <v>2.1067772136842775</v>
      </c>
      <c r="Q208" s="226">
        <f>IF(Q$107=0,0,Q$107/NMM_fec!Q$107)</f>
        <v>2.1206734532620253</v>
      </c>
    </row>
    <row r="209" spans="1:17" x14ac:dyDescent="0.25">
      <c r="A209" s="127" t="s">
        <v>205</v>
      </c>
      <c r="B209" s="226">
        <f>IF(B$115=0,0,B$115/NMM_fec!B$115)</f>
        <v>0</v>
      </c>
      <c r="C209" s="226">
        <f>IF(C$115=0,0,C$115/NMM_fec!C$115)</f>
        <v>0</v>
      </c>
      <c r="D209" s="226">
        <f>IF(D$115=0,0,D$115/NMM_fec!D$115)</f>
        <v>0</v>
      </c>
      <c r="E209" s="226">
        <f>IF(E$115=0,0,E$115/NMM_fec!E$115)</f>
        <v>0</v>
      </c>
      <c r="F209" s="226">
        <f>IF(F$115=0,0,F$115/NMM_fec!F$115)</f>
        <v>0</v>
      </c>
      <c r="G209" s="226">
        <f>IF(G$115=0,0,G$115/NMM_fec!G$115)</f>
        <v>0</v>
      </c>
      <c r="H209" s="226">
        <f>IF(H$115=0,0,H$115/NMM_fec!H$115)</f>
        <v>0</v>
      </c>
      <c r="I209" s="226">
        <f>IF(I$115=0,0,I$115/NMM_fec!I$115)</f>
        <v>0</v>
      </c>
      <c r="J209" s="226">
        <f>IF(J$115=0,0,J$115/NMM_fec!J$115)</f>
        <v>0</v>
      </c>
      <c r="K209" s="226">
        <f>IF(K$115=0,0,K$115/NMM_fec!K$115)</f>
        <v>0</v>
      </c>
      <c r="L209" s="226">
        <f>IF(L$115=0,0,L$115/NMM_fec!L$115)</f>
        <v>0</v>
      </c>
      <c r="M209" s="226">
        <f>IF(M$115=0,0,M$115/NMM_fec!M$115)</f>
        <v>0</v>
      </c>
      <c r="N209" s="226">
        <f>IF(N$115=0,0,N$115/NMM_fec!N$115)</f>
        <v>0</v>
      </c>
      <c r="O209" s="226">
        <f>IF(O$115=0,0,O$115/NMM_fec!O$115)</f>
        <v>0</v>
      </c>
      <c r="P209" s="226">
        <f>IF(P$115=0,0,P$115/NMM_fec!P$115)</f>
        <v>0</v>
      </c>
      <c r="Q209" s="226">
        <f>IF(Q$115=0,0,Q$115/NMM_fec!Q$115)</f>
        <v>0</v>
      </c>
    </row>
    <row r="210" spans="1:17" x14ac:dyDescent="0.25">
      <c r="A210" s="127" t="s">
        <v>204</v>
      </c>
      <c r="B210" s="226">
        <f>IF(B$116=0,0,B$116/NMM_fec!B$116)</f>
        <v>1.8907367304052991</v>
      </c>
      <c r="C210" s="226">
        <f>IF(C$116=0,0,C$116/NMM_fec!C$116)</f>
        <v>1.8479662267429826</v>
      </c>
      <c r="D210" s="226">
        <f>IF(D$116=0,0,D$116/NMM_fec!D$116)</f>
        <v>1.837773757436105</v>
      </c>
      <c r="E210" s="226">
        <f>IF(E$116=0,0,E$116/NMM_fec!E$116)</f>
        <v>1.890773733564016</v>
      </c>
      <c r="F210" s="226">
        <f>IF(F$116=0,0,F$116/NMM_fec!F$116)</f>
        <v>1.8624054768747369</v>
      </c>
      <c r="G210" s="226">
        <f>IF(G$116=0,0,G$116/NMM_fec!G$116)</f>
        <v>1.8573098785396247</v>
      </c>
      <c r="H210" s="226">
        <f>IF(H$116=0,0,H$116/NMM_fec!H$116)</f>
        <v>1.8945538188916791</v>
      </c>
      <c r="I210" s="226">
        <f>IF(I$116=0,0,I$116/NMM_fec!I$116)</f>
        <v>1.8415097223112766</v>
      </c>
      <c r="J210" s="226">
        <f>IF(J$116=0,0,J$116/NMM_fec!J$116)</f>
        <v>1.8837652433633432</v>
      </c>
      <c r="K210" s="226">
        <f>IF(K$116=0,0,K$116/NMM_fec!K$116)</f>
        <v>1.8558019831876957</v>
      </c>
      <c r="L210" s="226">
        <f>IF(L$116=0,0,L$116/NMM_fec!L$116)</f>
        <v>2.2040458567028378</v>
      </c>
      <c r="M210" s="226">
        <f>IF(M$116=0,0,M$116/NMM_fec!M$116)</f>
        <v>1.616411707191356</v>
      </c>
      <c r="N210" s="226">
        <f>IF(N$116=0,0,N$116/NMM_fec!N$116)</f>
        <v>1.2938690526606191</v>
      </c>
      <c r="O210" s="226">
        <f>IF(O$116=0,0,O$116/NMM_fec!O$116)</f>
        <v>1.4745496676013687</v>
      </c>
      <c r="P210" s="226">
        <f>IF(P$116=0,0,P$116/NMM_fec!P$116)</f>
        <v>1.5696133940240469</v>
      </c>
      <c r="Q210" s="226">
        <f>IF(Q$116=0,0,Q$116/NMM_fec!Q$116)</f>
        <v>1.6034407508648225</v>
      </c>
    </row>
    <row r="211" spans="1:17" x14ac:dyDescent="0.25">
      <c r="A211" s="72" t="s">
        <v>203</v>
      </c>
      <c r="B211" s="224">
        <f>IF(B$124=0,0,B$124/NMM_fec!B$124)</f>
        <v>0</v>
      </c>
      <c r="C211" s="224">
        <f>IF(C$124=0,0,C$124/NMM_fec!C$124)</f>
        <v>0</v>
      </c>
      <c r="D211" s="224">
        <f>IF(D$124=0,0,D$124/NMM_fec!D$124)</f>
        <v>0</v>
      </c>
      <c r="E211" s="224">
        <f>IF(E$124=0,0,E$124/NMM_fec!E$124)</f>
        <v>0</v>
      </c>
      <c r="F211" s="224">
        <f>IF(F$124=0,0,F$124/NMM_fec!F$124)</f>
        <v>0</v>
      </c>
      <c r="G211" s="224">
        <f>IF(G$124=0,0,G$124/NMM_fec!G$124)</f>
        <v>0</v>
      </c>
      <c r="H211" s="224">
        <f>IF(H$124=0,0,H$124/NMM_fec!H$124)</f>
        <v>0</v>
      </c>
      <c r="I211" s="224">
        <f>IF(I$124=0,0,I$124/NMM_fec!I$124)</f>
        <v>0</v>
      </c>
      <c r="J211" s="224">
        <f>IF(J$124=0,0,J$124/NMM_fec!J$124)</f>
        <v>0</v>
      </c>
      <c r="K211" s="224">
        <f>IF(K$124=0,0,K$124/NMM_fec!K$124)</f>
        <v>0</v>
      </c>
      <c r="L211" s="224">
        <f>IF(L$124=0,0,L$124/NMM_fec!L$124)</f>
        <v>0</v>
      </c>
      <c r="M211" s="224">
        <f>IF(M$124=0,0,M$124/NMM_fec!M$124)</f>
        <v>0</v>
      </c>
      <c r="N211" s="224">
        <f>IF(N$124=0,0,N$124/NMM_fec!N$124)</f>
        <v>0</v>
      </c>
      <c r="O211" s="224">
        <f>IF(O$124=0,0,O$124/NMM_fec!O$124)</f>
        <v>0</v>
      </c>
      <c r="P211" s="224">
        <f>IF(P$124=0,0,P$124/NMM_fec!P$124)</f>
        <v>0</v>
      </c>
      <c r="Q211" s="224">
        <f>IF(Q$124=0,0,Q$124/NMM_fec!Q$124)</f>
        <v>0</v>
      </c>
    </row>
  </sheetData>
  <pageMargins left="0.39370078740157483" right="0.39370078740157483" top="0.39370078740157483" bottom="0.39370078740157483" header="0.31496062992125984" footer="0.31496062992125984"/>
  <pageSetup paperSize="9" scale="3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fitToPage="1"/>
  </sheetPr>
  <dimension ref="A1:Q7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271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17" x14ac:dyDescent="0.25">
      <c r="A3" s="31" t="s">
        <v>78</v>
      </c>
      <c r="B3" s="46">
        <f>SUM(B4,B7)</f>
        <v>3087.2846122419555</v>
      </c>
      <c r="C3" s="46">
        <f t="shared" ref="C3:Q3" si="0">SUM(C4,C7)</f>
        <v>2961.8433743442565</v>
      </c>
      <c r="D3" s="46">
        <f t="shared" si="0"/>
        <v>2889.8530602799951</v>
      </c>
      <c r="E3" s="46">
        <f t="shared" si="0"/>
        <v>2772.634445200817</v>
      </c>
      <c r="F3" s="46">
        <f t="shared" si="0"/>
        <v>2714.9960510361857</v>
      </c>
      <c r="G3" s="46">
        <f t="shared" si="0"/>
        <v>2593.9526014709886</v>
      </c>
      <c r="H3" s="46">
        <f t="shared" si="0"/>
        <v>2561.3444662179431</v>
      </c>
      <c r="I3" s="46">
        <f t="shared" si="0"/>
        <v>2533.8832619818318</v>
      </c>
      <c r="J3" s="46">
        <f t="shared" si="0"/>
        <v>2428.542073358677</v>
      </c>
      <c r="K3" s="46">
        <f t="shared" si="0"/>
        <v>2183.0569927078664</v>
      </c>
      <c r="L3" s="46">
        <f t="shared" si="0"/>
        <v>2067.9</v>
      </c>
      <c r="M3" s="46">
        <f t="shared" si="0"/>
        <v>2092.2901670414708</v>
      </c>
      <c r="N3" s="46">
        <f t="shared" si="0"/>
        <v>2062.3078183588295</v>
      </c>
      <c r="O3" s="46">
        <f t="shared" si="0"/>
        <v>1942.0541489381999</v>
      </c>
      <c r="P3" s="46">
        <f t="shared" si="0"/>
        <v>1989.1036573810875</v>
      </c>
      <c r="Q3" s="46">
        <f t="shared" si="0"/>
        <v>1934.0166740127352</v>
      </c>
    </row>
    <row r="4" spans="1:17" x14ac:dyDescent="0.25">
      <c r="A4" s="269" t="s">
        <v>234</v>
      </c>
      <c r="B4" s="214">
        <f>SUM(B5:B6)</f>
        <v>1499.0026675638653</v>
      </c>
      <c r="C4" s="214">
        <f t="shared" ref="C4:Q4" si="1">SUM(C5:C6)</f>
        <v>1448.3991625302879</v>
      </c>
      <c r="D4" s="214">
        <f t="shared" si="1"/>
        <v>1428.4391993520765</v>
      </c>
      <c r="E4" s="214">
        <f t="shared" si="1"/>
        <v>1318.3571590651236</v>
      </c>
      <c r="F4" s="214">
        <f t="shared" si="1"/>
        <v>1306.0502575169357</v>
      </c>
      <c r="G4" s="214">
        <f t="shared" si="1"/>
        <v>1222.4461999455191</v>
      </c>
      <c r="H4" s="214">
        <f t="shared" si="1"/>
        <v>1231.6818607821419</v>
      </c>
      <c r="I4" s="214">
        <f t="shared" si="1"/>
        <v>1175.62911141276</v>
      </c>
      <c r="J4" s="214">
        <f t="shared" si="1"/>
        <v>1107.8804068632487</v>
      </c>
      <c r="K4" s="214">
        <f t="shared" si="1"/>
        <v>987.18784372835785</v>
      </c>
      <c r="L4" s="214">
        <f t="shared" si="1"/>
        <v>905.5</v>
      </c>
      <c r="M4" s="214">
        <f t="shared" si="1"/>
        <v>940.67621844035705</v>
      </c>
      <c r="N4" s="214">
        <f t="shared" si="1"/>
        <v>971.63182094213585</v>
      </c>
      <c r="O4" s="214">
        <f t="shared" si="1"/>
        <v>935.01364217435253</v>
      </c>
      <c r="P4" s="214">
        <f t="shared" si="1"/>
        <v>1005.0217926852376</v>
      </c>
      <c r="Q4" s="214">
        <f t="shared" si="1"/>
        <v>997.06469854547845</v>
      </c>
    </row>
    <row r="5" spans="1:17" x14ac:dyDescent="0.25">
      <c r="A5" s="268" t="s">
        <v>35</v>
      </c>
      <c r="B5" s="214">
        <v>47.219919108160589</v>
      </c>
      <c r="C5" s="214">
        <v>44.53586063612024</v>
      </c>
      <c r="D5" s="214">
        <v>50.532401038035736</v>
      </c>
      <c r="E5" s="214">
        <v>43.734281068123906</v>
      </c>
      <c r="F5" s="214">
        <v>45.937155431341196</v>
      </c>
      <c r="G5" s="214">
        <v>42.458221584296567</v>
      </c>
      <c r="H5" s="214">
        <v>44.722839418585998</v>
      </c>
      <c r="I5" s="214">
        <v>41.583028566652303</v>
      </c>
      <c r="J5" s="214">
        <v>64.050318593266411</v>
      </c>
      <c r="K5" s="214">
        <v>46.596997012676773</v>
      </c>
      <c r="L5" s="214">
        <v>31.114932172324867</v>
      </c>
      <c r="M5" s="214">
        <v>34.338652805794055</v>
      </c>
      <c r="N5" s="214">
        <v>90.751795728665357</v>
      </c>
      <c r="O5" s="214">
        <v>88.194227990710999</v>
      </c>
      <c r="P5" s="214">
        <v>93.575350469982197</v>
      </c>
      <c r="Q5" s="214">
        <v>90.264715708979736</v>
      </c>
    </row>
    <row r="6" spans="1:17" x14ac:dyDescent="0.25">
      <c r="A6" s="268" t="s">
        <v>56</v>
      </c>
      <c r="B6" s="214">
        <v>1451.7827484557047</v>
      </c>
      <c r="C6" s="214">
        <v>1403.8633018941675</v>
      </c>
      <c r="D6" s="214">
        <v>1377.9067983140408</v>
      </c>
      <c r="E6" s="214">
        <v>1274.6228779969997</v>
      </c>
      <c r="F6" s="214">
        <v>1260.1131020855946</v>
      </c>
      <c r="G6" s="214">
        <v>1179.9879783612225</v>
      </c>
      <c r="H6" s="214">
        <v>1186.9590213635558</v>
      </c>
      <c r="I6" s="214">
        <v>1134.0460828461078</v>
      </c>
      <c r="J6" s="214">
        <v>1043.8300882699823</v>
      </c>
      <c r="K6" s="214">
        <v>940.5908467156811</v>
      </c>
      <c r="L6" s="214">
        <v>874.38506782767513</v>
      </c>
      <c r="M6" s="214">
        <v>906.33756563456302</v>
      </c>
      <c r="N6" s="214">
        <v>880.8800252134705</v>
      </c>
      <c r="O6" s="214">
        <v>846.81941418364158</v>
      </c>
      <c r="P6" s="214">
        <v>911.4464422152555</v>
      </c>
      <c r="Q6" s="214">
        <v>906.79998283649866</v>
      </c>
    </row>
    <row r="7" spans="1:17" x14ac:dyDescent="0.25">
      <c r="A7" s="223" t="s">
        <v>55</v>
      </c>
      <c r="B7" s="213">
        <v>1588.2819446780902</v>
      </c>
      <c r="C7" s="213">
        <v>1513.4442118139686</v>
      </c>
      <c r="D7" s="213">
        <v>1461.4138609279187</v>
      </c>
      <c r="E7" s="213">
        <v>1454.2772861356934</v>
      </c>
      <c r="F7" s="213">
        <v>1408.9457935192499</v>
      </c>
      <c r="G7" s="213">
        <v>1371.5064015254695</v>
      </c>
      <c r="H7" s="213">
        <v>1329.6626054358012</v>
      </c>
      <c r="I7" s="213">
        <v>1358.2541505690717</v>
      </c>
      <c r="J7" s="213">
        <v>1320.6616664954283</v>
      </c>
      <c r="K7" s="213">
        <v>1195.8691489795085</v>
      </c>
      <c r="L7" s="213">
        <v>1162.4000000000001</v>
      </c>
      <c r="M7" s="213">
        <v>1151.6139486011139</v>
      </c>
      <c r="N7" s="213">
        <v>1090.6759974166937</v>
      </c>
      <c r="O7" s="213">
        <v>1007.0405067638475</v>
      </c>
      <c r="P7" s="213">
        <v>984.08186469584996</v>
      </c>
      <c r="Q7" s="213">
        <v>936.95197546725672</v>
      </c>
    </row>
    <row r="8" spans="1:17" x14ac:dyDescent="0.25">
      <c r="A8" s="63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233</v>
      </c>
      <c r="B10" s="215">
        <v>431</v>
      </c>
      <c r="C10" s="215">
        <v>405</v>
      </c>
      <c r="D10" s="215">
        <v>466</v>
      </c>
      <c r="E10" s="215">
        <v>491</v>
      </c>
      <c r="F10" s="215">
        <v>532</v>
      </c>
      <c r="G10" s="215">
        <v>509</v>
      </c>
      <c r="H10" s="215">
        <v>533</v>
      </c>
      <c r="I10" s="215">
        <v>528</v>
      </c>
      <c r="J10" s="215">
        <v>918.11</v>
      </c>
      <c r="K10" s="215">
        <v>685.83</v>
      </c>
      <c r="L10" s="215">
        <v>452.81</v>
      </c>
      <c r="M10" s="215">
        <v>504.31</v>
      </c>
      <c r="N10" s="215">
        <v>2090.65</v>
      </c>
      <c r="O10" s="215">
        <v>2084.3543064820669</v>
      </c>
      <c r="P10" s="215">
        <v>2115.9169410973741</v>
      </c>
      <c r="Q10" s="215">
        <v>2078.0417795590056</v>
      </c>
    </row>
    <row r="11" spans="1:17" x14ac:dyDescent="0.25">
      <c r="A11" s="222" t="s">
        <v>232</v>
      </c>
      <c r="B11" s="214">
        <v>1777</v>
      </c>
      <c r="C11" s="214">
        <v>1712</v>
      </c>
      <c r="D11" s="214">
        <v>1704</v>
      </c>
      <c r="E11" s="214">
        <v>1919</v>
      </c>
      <c r="F11" s="214">
        <v>1957</v>
      </c>
      <c r="G11" s="214">
        <v>1897</v>
      </c>
      <c r="H11" s="214">
        <v>1897</v>
      </c>
      <c r="I11" s="214">
        <v>1931</v>
      </c>
      <c r="J11" s="214">
        <v>2006.49</v>
      </c>
      <c r="K11" s="214">
        <v>1990</v>
      </c>
      <c r="L11" s="214">
        <v>1974</v>
      </c>
      <c r="M11" s="214">
        <v>2039.91</v>
      </c>
      <c r="N11" s="214">
        <v>2031.54</v>
      </c>
      <c r="O11" s="214">
        <v>1985.2248361778995</v>
      </c>
      <c r="P11" s="214">
        <v>2069.2501607076119</v>
      </c>
      <c r="Q11" s="214">
        <v>2149.2260720069767</v>
      </c>
    </row>
    <row r="12" spans="1:17" x14ac:dyDescent="0.25">
      <c r="A12" s="221" t="s">
        <v>231</v>
      </c>
      <c r="B12" s="213">
        <v>218.37362637362625</v>
      </c>
      <c r="C12" s="213">
        <v>215.78236914600529</v>
      </c>
      <c r="D12" s="213">
        <v>205.47892720306493</v>
      </c>
      <c r="E12" s="213">
        <v>215.27233115468403</v>
      </c>
      <c r="F12" s="213">
        <v>222.32897603485827</v>
      </c>
      <c r="G12" s="213">
        <v>227.82594417077158</v>
      </c>
      <c r="H12" s="213">
        <v>246.21145374449335</v>
      </c>
      <c r="I12" s="213">
        <v>267.16407982261632</v>
      </c>
      <c r="J12" s="213">
        <v>268.19475982532737</v>
      </c>
      <c r="K12" s="213">
        <v>232.68086956521731</v>
      </c>
      <c r="L12" s="213">
        <v>211.02695652173901</v>
      </c>
      <c r="M12" s="213">
        <v>206.28810810810805</v>
      </c>
      <c r="N12" s="213">
        <v>310.27236559139772</v>
      </c>
      <c r="O12" s="213">
        <v>329.96587643188889</v>
      </c>
      <c r="P12" s="213">
        <v>363.92757406999863</v>
      </c>
      <c r="Q12" s="213">
        <v>392.6970135334517</v>
      </c>
    </row>
    <row r="13" spans="1:17" x14ac:dyDescent="0.25">
      <c r="A13" s="123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233</v>
      </c>
      <c r="B15" s="120">
        <v>555.55555555555554</v>
      </c>
      <c r="C15" s="120">
        <v>511.41763926510083</v>
      </c>
      <c r="D15" s="120">
        <v>511.41763926510089</v>
      </c>
      <c r="E15" s="120">
        <v>555.55555555555554</v>
      </c>
      <c r="F15" s="120">
        <v>599.6934718460102</v>
      </c>
      <c r="G15" s="120">
        <v>599.6934718460102</v>
      </c>
      <c r="H15" s="120">
        <v>599.6934718460102</v>
      </c>
      <c r="I15" s="120">
        <v>599.6934718460102</v>
      </c>
      <c r="J15" s="120">
        <v>996.93471846010198</v>
      </c>
      <c r="K15" s="120">
        <v>996.93471846010198</v>
      </c>
      <c r="L15" s="120">
        <v>952.79680216964721</v>
      </c>
      <c r="M15" s="120">
        <v>952.79680216964732</v>
      </c>
      <c r="N15" s="120">
        <v>2232.7963745928319</v>
      </c>
      <c r="O15" s="120">
        <v>2232.7963745928319</v>
      </c>
      <c r="P15" s="120">
        <v>2232.7963745928319</v>
      </c>
      <c r="Q15" s="120">
        <v>2188.6584583023773</v>
      </c>
    </row>
    <row r="16" spans="1:17" x14ac:dyDescent="0.25">
      <c r="A16" s="180" t="s">
        <v>232</v>
      </c>
      <c r="B16" s="189">
        <v>1974.4444444444443</v>
      </c>
      <c r="C16" s="189">
        <v>1974.4444444444443</v>
      </c>
      <c r="D16" s="189">
        <v>1974.4444444444443</v>
      </c>
      <c r="E16" s="189">
        <v>2182.7577797411459</v>
      </c>
      <c r="F16" s="189">
        <v>2182.7577797411459</v>
      </c>
      <c r="G16" s="189">
        <v>2182.7577797411459</v>
      </c>
      <c r="H16" s="189">
        <v>2182.7577797411459</v>
      </c>
      <c r="I16" s="189">
        <v>2182.7577797411459</v>
      </c>
      <c r="J16" s="189">
        <v>2182.7577797411459</v>
      </c>
      <c r="K16" s="189">
        <v>2182.7577797411459</v>
      </c>
      <c r="L16" s="189">
        <v>2182.7577797411459</v>
      </c>
      <c r="M16" s="189">
        <v>2182.7577797411459</v>
      </c>
      <c r="N16" s="189">
        <v>2182.7577797411459</v>
      </c>
      <c r="O16" s="189">
        <v>2182.7577797411459</v>
      </c>
      <c r="P16" s="189">
        <v>2182.7577797411459</v>
      </c>
      <c r="Q16" s="189">
        <v>2391.0711150378474</v>
      </c>
    </row>
    <row r="17" spans="1:17" x14ac:dyDescent="0.25">
      <c r="A17" s="108" t="s">
        <v>231</v>
      </c>
      <c r="B17" s="118">
        <v>242.63736263736251</v>
      </c>
      <c r="C17" s="118">
        <v>242.63736263736249</v>
      </c>
      <c r="D17" s="118">
        <v>216.80508210852005</v>
      </c>
      <c r="E17" s="118">
        <v>242.63736263736249</v>
      </c>
      <c r="F17" s="118">
        <v>242.63736263736249</v>
      </c>
      <c r="G17" s="118">
        <v>242.63736263736249</v>
      </c>
      <c r="H17" s="118">
        <v>268.46964316620489</v>
      </c>
      <c r="I17" s="118">
        <v>294.30192369504732</v>
      </c>
      <c r="J17" s="118">
        <v>294.30192369504732</v>
      </c>
      <c r="K17" s="118">
        <v>294.30192369504732</v>
      </c>
      <c r="L17" s="118">
        <v>268.46964316620489</v>
      </c>
      <c r="M17" s="118">
        <v>268.46964316620489</v>
      </c>
      <c r="N17" s="118">
        <v>345.96648475273219</v>
      </c>
      <c r="O17" s="118">
        <v>371.79876528157462</v>
      </c>
      <c r="P17" s="118">
        <v>397.63104581041705</v>
      </c>
      <c r="Q17" s="118">
        <v>423.46332633925954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233</v>
      </c>
      <c r="B19" s="120"/>
      <c r="C19" s="120">
        <v>0</v>
      </c>
      <c r="D19" s="120">
        <v>5.6843418860808015E-14</v>
      </c>
      <c r="E19" s="120">
        <v>88.275832580909267</v>
      </c>
      <c r="F19" s="120">
        <v>44.137916290454655</v>
      </c>
      <c r="G19" s="120">
        <v>0</v>
      </c>
      <c r="H19" s="120">
        <v>44.137916290454633</v>
      </c>
      <c r="I19" s="120">
        <v>0</v>
      </c>
      <c r="J19" s="120">
        <v>441.37916290454638</v>
      </c>
      <c r="K19" s="120">
        <v>0</v>
      </c>
      <c r="L19" s="120">
        <v>0</v>
      </c>
      <c r="M19" s="120">
        <v>1.1368683772161603E-13</v>
      </c>
      <c r="N19" s="120">
        <v>1279.9995724231844</v>
      </c>
      <c r="O19" s="120">
        <v>44.137916290454633</v>
      </c>
      <c r="P19" s="120">
        <v>0</v>
      </c>
      <c r="Q19" s="120">
        <v>0</v>
      </c>
    </row>
    <row r="20" spans="1:17" x14ac:dyDescent="0.25">
      <c r="A20" s="179" t="s">
        <v>232</v>
      </c>
      <c r="B20" s="189"/>
      <c r="C20" s="189">
        <v>0</v>
      </c>
      <c r="D20" s="189">
        <v>0</v>
      </c>
      <c r="E20" s="189">
        <v>416.62667059340311</v>
      </c>
      <c r="F20" s="189">
        <v>0</v>
      </c>
      <c r="G20" s="189">
        <v>0</v>
      </c>
      <c r="H20" s="189">
        <v>208.31333529670155</v>
      </c>
      <c r="I20" s="189">
        <v>0</v>
      </c>
      <c r="J20" s="189">
        <v>0</v>
      </c>
      <c r="K20" s="189">
        <v>208.31333529670155</v>
      </c>
      <c r="L20" s="189">
        <v>0</v>
      </c>
      <c r="M20" s="189">
        <v>0</v>
      </c>
      <c r="N20" s="189">
        <v>208.31333529670155</v>
      </c>
      <c r="O20" s="189">
        <v>0</v>
      </c>
      <c r="P20" s="189">
        <v>0</v>
      </c>
      <c r="Q20" s="189">
        <v>208.31333529670155</v>
      </c>
    </row>
    <row r="21" spans="1:17" x14ac:dyDescent="0.25">
      <c r="A21" s="119" t="s">
        <v>231</v>
      </c>
      <c r="B21" s="118"/>
      <c r="C21" s="118">
        <v>0</v>
      </c>
      <c r="D21" s="118">
        <v>0</v>
      </c>
      <c r="E21" s="118">
        <v>25.832280528842432</v>
      </c>
      <c r="F21" s="118">
        <v>25.832280528842428</v>
      </c>
      <c r="G21" s="118">
        <v>0</v>
      </c>
      <c r="H21" s="118">
        <v>51.664561057684857</v>
      </c>
      <c r="I21" s="118">
        <v>25.832280528842432</v>
      </c>
      <c r="J21" s="118">
        <v>25.832280528842428</v>
      </c>
      <c r="K21" s="118">
        <v>0</v>
      </c>
      <c r="L21" s="118">
        <v>0</v>
      </c>
      <c r="M21" s="118">
        <v>0</v>
      </c>
      <c r="N21" s="118">
        <v>77.496841586527296</v>
      </c>
      <c r="O21" s="118">
        <v>51.664561057684864</v>
      </c>
      <c r="P21" s="118">
        <v>25.832280528842432</v>
      </c>
      <c r="Q21" s="118">
        <v>51.664561057684864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233</v>
      </c>
      <c r="B23" s="120"/>
      <c r="C23" s="120">
        <f>B15+C19-C15</f>
        <v>44.137916290454712</v>
      </c>
      <c r="D23" s="120">
        <f t="shared" ref="D23:Q23" si="2">C15+D19-D15</f>
        <v>0</v>
      </c>
      <c r="E23" s="120">
        <f t="shared" si="2"/>
        <v>44.137916290454655</v>
      </c>
      <c r="F23" s="120">
        <f t="shared" si="2"/>
        <v>0</v>
      </c>
      <c r="G23" s="120">
        <f t="shared" si="2"/>
        <v>0</v>
      </c>
      <c r="H23" s="120">
        <f t="shared" si="2"/>
        <v>44.137916290454655</v>
      </c>
      <c r="I23" s="120">
        <f t="shared" si="2"/>
        <v>0</v>
      </c>
      <c r="J23" s="120">
        <f t="shared" si="2"/>
        <v>44.137916290454541</v>
      </c>
      <c r="K23" s="120">
        <f t="shared" si="2"/>
        <v>0</v>
      </c>
      <c r="L23" s="120">
        <f t="shared" si="2"/>
        <v>44.137916290454768</v>
      </c>
      <c r="M23" s="120">
        <f t="shared" si="2"/>
        <v>0</v>
      </c>
      <c r="N23" s="120">
        <f t="shared" si="2"/>
        <v>0</v>
      </c>
      <c r="O23" s="120">
        <f t="shared" si="2"/>
        <v>44.137916290454541</v>
      </c>
      <c r="P23" s="120">
        <f t="shared" si="2"/>
        <v>0</v>
      </c>
      <c r="Q23" s="120">
        <f t="shared" si="2"/>
        <v>44.137916290454541</v>
      </c>
    </row>
    <row r="24" spans="1:17" x14ac:dyDescent="0.25">
      <c r="A24" s="179" t="s">
        <v>232</v>
      </c>
      <c r="B24" s="189"/>
      <c r="C24" s="189">
        <f t="shared" ref="C24:Q24" si="3">B16+C20-C16</f>
        <v>0</v>
      </c>
      <c r="D24" s="189">
        <f t="shared" si="3"/>
        <v>0</v>
      </c>
      <c r="E24" s="189">
        <f t="shared" si="3"/>
        <v>208.31333529670155</v>
      </c>
      <c r="F24" s="189">
        <f t="shared" si="3"/>
        <v>0</v>
      </c>
      <c r="G24" s="189">
        <f t="shared" si="3"/>
        <v>0</v>
      </c>
      <c r="H24" s="189">
        <f t="shared" si="3"/>
        <v>208.31333529670155</v>
      </c>
      <c r="I24" s="189">
        <f t="shared" si="3"/>
        <v>0</v>
      </c>
      <c r="J24" s="189">
        <f t="shared" si="3"/>
        <v>0</v>
      </c>
      <c r="K24" s="189">
        <f t="shared" si="3"/>
        <v>208.31333529670155</v>
      </c>
      <c r="L24" s="189">
        <f t="shared" si="3"/>
        <v>0</v>
      </c>
      <c r="M24" s="189">
        <f t="shared" si="3"/>
        <v>0</v>
      </c>
      <c r="N24" s="189">
        <f t="shared" si="3"/>
        <v>208.31333529670155</v>
      </c>
      <c r="O24" s="189">
        <f t="shared" si="3"/>
        <v>0</v>
      </c>
      <c r="P24" s="189">
        <f t="shared" si="3"/>
        <v>0</v>
      </c>
      <c r="Q24" s="189">
        <f t="shared" si="3"/>
        <v>0</v>
      </c>
    </row>
    <row r="25" spans="1:17" x14ac:dyDescent="0.25">
      <c r="A25" s="119" t="s">
        <v>231</v>
      </c>
      <c r="B25" s="118"/>
      <c r="C25" s="118">
        <f t="shared" ref="C25:Q25" si="4">B17+C21-C17</f>
        <v>0</v>
      </c>
      <c r="D25" s="118">
        <f t="shared" si="4"/>
        <v>25.832280528842432</v>
      </c>
      <c r="E25" s="118">
        <f t="shared" si="4"/>
        <v>0</v>
      </c>
      <c r="F25" s="118">
        <f t="shared" si="4"/>
        <v>25.832280528842404</v>
      </c>
      <c r="G25" s="118">
        <f t="shared" si="4"/>
        <v>0</v>
      </c>
      <c r="H25" s="118">
        <f t="shared" si="4"/>
        <v>25.832280528842432</v>
      </c>
      <c r="I25" s="118">
        <f t="shared" si="4"/>
        <v>0</v>
      </c>
      <c r="J25" s="118">
        <f t="shared" si="4"/>
        <v>25.832280528842432</v>
      </c>
      <c r="K25" s="118">
        <f t="shared" si="4"/>
        <v>0</v>
      </c>
      <c r="L25" s="118">
        <f t="shared" si="4"/>
        <v>25.832280528842432</v>
      </c>
      <c r="M25" s="118">
        <f t="shared" si="4"/>
        <v>0</v>
      </c>
      <c r="N25" s="118">
        <f t="shared" si="4"/>
        <v>0</v>
      </c>
      <c r="O25" s="118">
        <f t="shared" si="4"/>
        <v>25.832280528842432</v>
      </c>
      <c r="P25" s="118">
        <f t="shared" si="4"/>
        <v>0</v>
      </c>
      <c r="Q25" s="118">
        <f t="shared" si="4"/>
        <v>25.832280528842375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233</v>
      </c>
      <c r="B27" s="120">
        <f>B15-B10</f>
        <v>124.55555555555554</v>
      </c>
      <c r="C27" s="120">
        <f t="shared" ref="C27:Q27" si="5">C15-C10</f>
        <v>106.41763926510083</v>
      </c>
      <c r="D27" s="120">
        <f t="shared" si="5"/>
        <v>45.417639265100888</v>
      </c>
      <c r="E27" s="120">
        <f t="shared" si="5"/>
        <v>64.555555555555543</v>
      </c>
      <c r="F27" s="120">
        <f t="shared" si="5"/>
        <v>67.693471846010198</v>
      </c>
      <c r="G27" s="120">
        <f t="shared" si="5"/>
        <v>90.693471846010198</v>
      </c>
      <c r="H27" s="120">
        <f t="shared" si="5"/>
        <v>66.693471846010198</v>
      </c>
      <c r="I27" s="120">
        <f t="shared" si="5"/>
        <v>71.693471846010198</v>
      </c>
      <c r="J27" s="120">
        <f t="shared" si="5"/>
        <v>78.824718460101963</v>
      </c>
      <c r="K27" s="120">
        <f t="shared" si="5"/>
        <v>311.10471846010194</v>
      </c>
      <c r="L27" s="120">
        <f t="shared" si="5"/>
        <v>499.98680216964721</v>
      </c>
      <c r="M27" s="120">
        <f t="shared" si="5"/>
        <v>448.48680216964732</v>
      </c>
      <c r="N27" s="120">
        <f t="shared" si="5"/>
        <v>142.14637459283176</v>
      </c>
      <c r="O27" s="120">
        <f t="shared" si="5"/>
        <v>148.44206811076492</v>
      </c>
      <c r="P27" s="120">
        <f t="shared" si="5"/>
        <v>116.87943349545776</v>
      </c>
      <c r="Q27" s="120">
        <f t="shared" si="5"/>
        <v>110.61667874337172</v>
      </c>
    </row>
    <row r="28" spans="1:17" x14ac:dyDescent="0.25">
      <c r="A28" s="180" t="s">
        <v>232</v>
      </c>
      <c r="B28" s="189">
        <f t="shared" ref="B28:Q28" si="6">B16-B11</f>
        <v>197.44444444444434</v>
      </c>
      <c r="C28" s="189">
        <f t="shared" si="6"/>
        <v>262.44444444444434</v>
      </c>
      <c r="D28" s="189">
        <f t="shared" si="6"/>
        <v>270.44444444444434</v>
      </c>
      <c r="E28" s="189">
        <f t="shared" si="6"/>
        <v>263.7577797411459</v>
      </c>
      <c r="F28" s="189">
        <f t="shared" si="6"/>
        <v>225.7577797411459</v>
      </c>
      <c r="G28" s="189">
        <f t="shared" si="6"/>
        <v>285.7577797411459</v>
      </c>
      <c r="H28" s="189">
        <f t="shared" si="6"/>
        <v>285.7577797411459</v>
      </c>
      <c r="I28" s="189">
        <f t="shared" si="6"/>
        <v>251.7577797411459</v>
      </c>
      <c r="J28" s="189">
        <f t="shared" si="6"/>
        <v>176.26777974114589</v>
      </c>
      <c r="K28" s="189">
        <f t="shared" si="6"/>
        <v>192.7577797411459</v>
      </c>
      <c r="L28" s="189">
        <f t="shared" si="6"/>
        <v>208.7577797411459</v>
      </c>
      <c r="M28" s="189">
        <f t="shared" si="6"/>
        <v>142.84777974114581</v>
      </c>
      <c r="N28" s="189">
        <f t="shared" si="6"/>
        <v>151.21777974114593</v>
      </c>
      <c r="O28" s="189">
        <f t="shared" si="6"/>
        <v>197.53294356324636</v>
      </c>
      <c r="P28" s="189">
        <f t="shared" si="6"/>
        <v>113.50761903353396</v>
      </c>
      <c r="Q28" s="189">
        <f t="shared" si="6"/>
        <v>241.84504303087078</v>
      </c>
    </row>
    <row r="29" spans="1:17" x14ac:dyDescent="0.25">
      <c r="A29" s="108" t="s">
        <v>231</v>
      </c>
      <c r="B29" s="118">
        <f t="shared" ref="B29:Q29" si="7">B17-B12</f>
        <v>24.263736263736263</v>
      </c>
      <c r="C29" s="118">
        <f t="shared" si="7"/>
        <v>26.854993491357192</v>
      </c>
      <c r="D29" s="118">
        <f t="shared" si="7"/>
        <v>11.326154905455127</v>
      </c>
      <c r="E29" s="118">
        <f t="shared" si="7"/>
        <v>27.365031482678461</v>
      </c>
      <c r="F29" s="118">
        <f t="shared" si="7"/>
        <v>20.308386602504214</v>
      </c>
      <c r="G29" s="118">
        <f t="shared" si="7"/>
        <v>14.811418466590908</v>
      </c>
      <c r="H29" s="118">
        <f t="shared" si="7"/>
        <v>22.258189421711535</v>
      </c>
      <c r="I29" s="118">
        <f t="shared" si="7"/>
        <v>27.137843872431006</v>
      </c>
      <c r="J29" s="118">
        <f t="shared" si="7"/>
        <v>26.107163869719955</v>
      </c>
      <c r="K29" s="118">
        <f t="shared" si="7"/>
        <v>61.621054129830014</v>
      </c>
      <c r="L29" s="118">
        <f t="shared" si="7"/>
        <v>57.44268664446588</v>
      </c>
      <c r="M29" s="118">
        <f t="shared" si="7"/>
        <v>62.181535058096841</v>
      </c>
      <c r="N29" s="118">
        <f t="shared" si="7"/>
        <v>35.69411916133447</v>
      </c>
      <c r="O29" s="118">
        <f t="shared" si="7"/>
        <v>41.83288884968573</v>
      </c>
      <c r="P29" s="118">
        <f t="shared" si="7"/>
        <v>33.703471740418422</v>
      </c>
      <c r="Q29" s="118">
        <f t="shared" si="7"/>
        <v>30.766312805807843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533.58329574441962</v>
      </c>
      <c r="C32" s="38">
        <v>512.76976000000002</v>
      </c>
      <c r="D32" s="38">
        <v>556.28255999999999</v>
      </c>
      <c r="E32" s="38">
        <v>605.53422999999998</v>
      </c>
      <c r="F32" s="38">
        <v>646.62682999999993</v>
      </c>
      <c r="G32" s="38">
        <v>621.46869854058241</v>
      </c>
      <c r="H32" s="38">
        <v>713.03964999999994</v>
      </c>
      <c r="I32" s="38">
        <v>842.40866000000005</v>
      </c>
      <c r="J32" s="38">
        <v>738.99441000000002</v>
      </c>
      <c r="K32" s="38">
        <v>756.67777000000001</v>
      </c>
      <c r="L32" s="38">
        <v>746.67187054369799</v>
      </c>
      <c r="M32" s="38">
        <v>682.25811367334688</v>
      </c>
      <c r="N32" s="38">
        <v>675.63974057084658</v>
      </c>
      <c r="O32" s="38">
        <v>709.07860364847807</v>
      </c>
      <c r="P32" s="38">
        <v>712.8007834821351</v>
      </c>
      <c r="Q32" s="38">
        <v>714.91305728781344</v>
      </c>
    </row>
    <row r="33" spans="1:17" x14ac:dyDescent="0.25">
      <c r="A33" s="55" t="s">
        <v>33</v>
      </c>
      <c r="B33" s="54">
        <v>30.809266175793315</v>
      </c>
      <c r="C33" s="54">
        <v>34.304499999999997</v>
      </c>
      <c r="D33" s="54">
        <v>29.407260000000001</v>
      </c>
      <c r="E33" s="54">
        <v>34.201820000000005</v>
      </c>
      <c r="F33" s="54">
        <v>40.593919999999997</v>
      </c>
      <c r="G33" s="54">
        <v>30.809810339394406</v>
      </c>
      <c r="H33" s="54">
        <v>20.997260000000001</v>
      </c>
      <c r="I33" s="54">
        <v>31.499179999999999</v>
      </c>
      <c r="J33" s="54">
        <v>30.098120000000002</v>
      </c>
      <c r="K33" s="54">
        <v>32.89114</v>
      </c>
      <c r="L33" s="54">
        <v>26.344495912584076</v>
      </c>
      <c r="M33" s="54">
        <v>25.029391887400752</v>
      </c>
      <c r="N33" s="54">
        <v>21.973884736027948</v>
      </c>
      <c r="O33" s="54">
        <v>23.239197181100234</v>
      </c>
      <c r="P33" s="54">
        <v>21.35139017265616</v>
      </c>
      <c r="Q33" s="54">
        <v>20.087504349825014</v>
      </c>
    </row>
    <row r="34" spans="1:17" x14ac:dyDescent="0.25">
      <c r="A34" s="52" t="s">
        <v>32</v>
      </c>
      <c r="B34" s="51">
        <v>45.091983878780802</v>
      </c>
      <c r="C34" s="51">
        <v>47.810490000000001</v>
      </c>
      <c r="D34" s="51">
        <v>57.395910000000001</v>
      </c>
      <c r="E34" s="51">
        <v>43.197710000000001</v>
      </c>
      <c r="F34" s="51">
        <v>41.288700000000006</v>
      </c>
      <c r="G34" s="51">
        <v>41.200834494357046</v>
      </c>
      <c r="H34" s="51">
        <v>26.89189</v>
      </c>
      <c r="I34" s="51">
        <v>29.710279999999997</v>
      </c>
      <c r="J34" s="51">
        <v>24.096640000000001</v>
      </c>
      <c r="K34" s="51">
        <v>14.496180000000001</v>
      </c>
      <c r="L34" s="51">
        <v>21.233408043491991</v>
      </c>
      <c r="M34" s="51">
        <v>11.679649326892271</v>
      </c>
      <c r="N34" s="51">
        <v>24.099249778074551</v>
      </c>
      <c r="O34" s="51">
        <v>21.280531663828764</v>
      </c>
      <c r="P34" s="51">
        <v>13.589976700642769</v>
      </c>
      <c r="Q34" s="51">
        <v>13.63826625524317</v>
      </c>
    </row>
    <row r="35" spans="1:17" x14ac:dyDescent="0.25">
      <c r="A35" s="53" t="s">
        <v>31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1.10016</v>
      </c>
      <c r="K36" s="51">
        <v>1.09958</v>
      </c>
      <c r="L36" s="51">
        <v>1.098708021615983</v>
      </c>
      <c r="M36" s="51">
        <v>1.0986984566152218</v>
      </c>
      <c r="N36" s="51">
        <v>1.0986877440906646</v>
      </c>
      <c r="O36" s="51">
        <v>1.0986846525199687</v>
      </c>
      <c r="P36" s="51">
        <v>1.0986561467213476</v>
      </c>
      <c r="Q36" s="51">
        <v>1.0987381298922339</v>
      </c>
    </row>
    <row r="37" spans="1:17" x14ac:dyDescent="0.25">
      <c r="A37" s="53" t="s">
        <v>76</v>
      </c>
      <c r="B37" s="51">
        <v>3.0569872018238473</v>
      </c>
      <c r="C37" s="51">
        <v>1.00021</v>
      </c>
      <c r="D37" s="51">
        <v>1.0006999999999999</v>
      </c>
      <c r="E37" s="51">
        <v>3.10039</v>
      </c>
      <c r="F37" s="51">
        <v>3.0986400000000001</v>
      </c>
      <c r="G37" s="51">
        <v>2.0303446365496232</v>
      </c>
      <c r="H37" s="51">
        <v>2.0076700000000001</v>
      </c>
      <c r="I37" s="51">
        <v>2.0005099999999998</v>
      </c>
      <c r="J37" s="51">
        <v>0.99999000000000005</v>
      </c>
      <c r="K37" s="51">
        <v>0.99914000000000003</v>
      </c>
      <c r="L37" s="51">
        <v>1.0270559003820856</v>
      </c>
      <c r="M37" s="51">
        <v>1.027057719552775</v>
      </c>
      <c r="N37" s="51">
        <v>1.0271229238620678</v>
      </c>
      <c r="O37" s="51">
        <v>2.0302794824183574</v>
      </c>
      <c r="P37" s="51">
        <v>1.0266627328287705</v>
      </c>
      <c r="Q37" s="51">
        <v>2.0302412204450473</v>
      </c>
    </row>
    <row r="38" spans="1:17" x14ac:dyDescent="0.25">
      <c r="A38" s="53" t="s">
        <v>29</v>
      </c>
      <c r="B38" s="51">
        <v>42.034996676956958</v>
      </c>
      <c r="C38" s="51">
        <v>46.810279999999999</v>
      </c>
      <c r="D38" s="51">
        <v>56.395209999999999</v>
      </c>
      <c r="E38" s="51">
        <v>40.097320000000003</v>
      </c>
      <c r="F38" s="51">
        <v>38.190060000000003</v>
      </c>
      <c r="G38" s="51">
        <v>39.170489857807425</v>
      </c>
      <c r="H38" s="51">
        <v>24.884219999999999</v>
      </c>
      <c r="I38" s="51">
        <v>27.709769999999999</v>
      </c>
      <c r="J38" s="51">
        <v>21.996490000000001</v>
      </c>
      <c r="K38" s="51">
        <v>12.397460000000001</v>
      </c>
      <c r="L38" s="51">
        <v>19.107644121493923</v>
      </c>
      <c r="M38" s="51">
        <v>9.5538931507242744</v>
      </c>
      <c r="N38" s="51">
        <v>21.97343911012182</v>
      </c>
      <c r="O38" s="51">
        <v>18.151567528890439</v>
      </c>
      <c r="P38" s="51">
        <v>11.464657821092651</v>
      </c>
      <c r="Q38" s="51">
        <v>10.509286904905888</v>
      </c>
    </row>
    <row r="39" spans="1:17" x14ac:dyDescent="0.25">
      <c r="A39" s="53" t="s">
        <v>28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2" t="s">
        <v>27</v>
      </c>
      <c r="B40" s="51">
        <v>106.92654359355389</v>
      </c>
      <c r="C40" s="51">
        <v>88.496830000000003</v>
      </c>
      <c r="D40" s="51">
        <v>108.22143</v>
      </c>
      <c r="E40" s="51">
        <v>139.10409000000001</v>
      </c>
      <c r="F40" s="51">
        <v>147.28097</v>
      </c>
      <c r="G40" s="51">
        <v>91.621581025359902</v>
      </c>
      <c r="H40" s="51">
        <v>139.78415000000001</v>
      </c>
      <c r="I40" s="51">
        <v>233.00274999999999</v>
      </c>
      <c r="J40" s="51">
        <v>129.78749999999999</v>
      </c>
      <c r="K40" s="51">
        <v>147.98253</v>
      </c>
      <c r="L40" s="51">
        <v>139.55741487030812</v>
      </c>
      <c r="M40" s="51">
        <v>84.025685959702017</v>
      </c>
      <c r="N40" s="51">
        <v>83.978174799829972</v>
      </c>
      <c r="O40" s="51">
        <v>95.4904689137189</v>
      </c>
      <c r="P40" s="51">
        <v>117.3667023433684</v>
      </c>
      <c r="Q40" s="51">
        <v>138.20292260564653</v>
      </c>
    </row>
    <row r="41" spans="1:17" x14ac:dyDescent="0.25">
      <c r="A41" s="53" t="s">
        <v>66</v>
      </c>
      <c r="B41" s="51">
        <v>106.92654359355389</v>
      </c>
      <c r="C41" s="51">
        <v>88.496830000000003</v>
      </c>
      <c r="D41" s="51">
        <v>108.22143</v>
      </c>
      <c r="E41" s="51">
        <v>139.10409000000001</v>
      </c>
      <c r="F41" s="51">
        <v>147.28097</v>
      </c>
      <c r="G41" s="51">
        <v>91.621581025359902</v>
      </c>
      <c r="H41" s="51">
        <v>139.78415000000001</v>
      </c>
      <c r="I41" s="51">
        <v>233.00274999999999</v>
      </c>
      <c r="J41" s="51">
        <v>129.78749999999999</v>
      </c>
      <c r="K41" s="51">
        <v>147.98253</v>
      </c>
      <c r="L41" s="51">
        <v>139.55741487030812</v>
      </c>
      <c r="M41" s="51">
        <v>84.025685959702017</v>
      </c>
      <c r="N41" s="51">
        <v>83.978174799829972</v>
      </c>
      <c r="O41" s="51">
        <v>95.4904689137189</v>
      </c>
      <c r="P41" s="51">
        <v>117.3667023433684</v>
      </c>
      <c r="Q41" s="51">
        <v>138.20292260564653</v>
      </c>
    </row>
    <row r="42" spans="1:17" x14ac:dyDescent="0.25">
      <c r="A42" s="53" t="s">
        <v>25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133.65532874545434</v>
      </c>
      <c r="C43" s="51">
        <v>130.15199000000001</v>
      </c>
      <c r="D43" s="51">
        <v>146.51722000000001</v>
      </c>
      <c r="E43" s="51">
        <v>168.63238999999999</v>
      </c>
      <c r="F43" s="51">
        <v>192.89236</v>
      </c>
      <c r="G43" s="51">
        <v>224.82109265636504</v>
      </c>
      <c r="H43" s="51">
        <v>250.10824000000002</v>
      </c>
      <c r="I43" s="51">
        <v>263.70126999999997</v>
      </c>
      <c r="J43" s="51">
        <v>282.55205999999998</v>
      </c>
      <c r="K43" s="51">
        <v>306.82105000000001</v>
      </c>
      <c r="L43" s="51">
        <v>288.04005348220579</v>
      </c>
      <c r="M43" s="51">
        <v>271.77638610502299</v>
      </c>
      <c r="N43" s="51">
        <v>255.89602689844887</v>
      </c>
      <c r="O43" s="51">
        <v>305.69352982735205</v>
      </c>
      <c r="P43" s="51">
        <v>312.52828135224001</v>
      </c>
      <c r="Q43" s="51">
        <v>296.74832066716095</v>
      </c>
    </row>
    <row r="44" spans="1:17" x14ac:dyDescent="0.25">
      <c r="A44" s="53" t="s">
        <v>23</v>
      </c>
      <c r="B44" s="51">
        <v>133.65532874545434</v>
      </c>
      <c r="C44" s="51">
        <v>127.55248</v>
      </c>
      <c r="D44" s="51">
        <v>143.61694</v>
      </c>
      <c r="E44" s="51">
        <v>166.11098999999999</v>
      </c>
      <c r="F44" s="51">
        <v>191.18564000000001</v>
      </c>
      <c r="G44" s="51">
        <v>223.173065527191</v>
      </c>
      <c r="H44" s="51">
        <v>248.91059000000001</v>
      </c>
      <c r="I44" s="51">
        <v>263.30968999999999</v>
      </c>
      <c r="J44" s="51">
        <v>281.5523</v>
      </c>
      <c r="K44" s="51">
        <v>305.11500000000001</v>
      </c>
      <c r="L44" s="51">
        <v>286.05762924875035</v>
      </c>
      <c r="M44" s="51">
        <v>269.48346882491069</v>
      </c>
      <c r="N44" s="51">
        <v>253.96130411721902</v>
      </c>
      <c r="O44" s="51">
        <v>302.89907958714326</v>
      </c>
      <c r="P44" s="51">
        <v>309.85321768716472</v>
      </c>
      <c r="Q44" s="51">
        <v>294.21634032346537</v>
      </c>
    </row>
    <row r="45" spans="1:17" x14ac:dyDescent="0.25">
      <c r="A45" s="53" t="s">
        <v>74</v>
      </c>
      <c r="B45" s="51">
        <v>0</v>
      </c>
      <c r="C45" s="51">
        <v>2.59951</v>
      </c>
      <c r="D45" s="51">
        <v>2.90028</v>
      </c>
      <c r="E45" s="51">
        <v>2.5213999999999999</v>
      </c>
      <c r="F45" s="51">
        <v>1.7067200000000005</v>
      </c>
      <c r="G45" s="51">
        <v>1.64802712917404</v>
      </c>
      <c r="H45" s="51">
        <v>1.1976500000000001</v>
      </c>
      <c r="I45" s="51">
        <v>0.39157999999999998</v>
      </c>
      <c r="J45" s="51">
        <v>0.99975999999999998</v>
      </c>
      <c r="K45" s="51">
        <v>1.7060500000000001</v>
      </c>
      <c r="L45" s="51">
        <v>1.9824242334554223</v>
      </c>
      <c r="M45" s="51">
        <v>2.2929172801122988</v>
      </c>
      <c r="N45" s="51">
        <v>1.9347227812298471</v>
      </c>
      <c r="O45" s="51">
        <v>2.7944502402087865</v>
      </c>
      <c r="P45" s="51">
        <v>2.6750636650752995</v>
      </c>
      <c r="Q45" s="51">
        <v>2.5319803436955715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39.786270000000002</v>
      </c>
      <c r="I49" s="51">
        <v>39.605249999999998</v>
      </c>
      <c r="J49" s="51">
        <v>42.796469999999999</v>
      </c>
      <c r="K49" s="51">
        <v>49.691650000000003</v>
      </c>
      <c r="L49" s="51">
        <v>47.936404265148788</v>
      </c>
      <c r="M49" s="51">
        <v>62.744498645620226</v>
      </c>
      <c r="N49" s="51">
        <v>38.788371265304974</v>
      </c>
      <c r="O49" s="51">
        <v>39.051232830671445</v>
      </c>
      <c r="P49" s="51">
        <v>20.44465997659357</v>
      </c>
      <c r="Q49" s="51">
        <v>31.098844053701828</v>
      </c>
    </row>
    <row r="50" spans="1:17" x14ac:dyDescent="0.25">
      <c r="A50" s="63" t="s">
        <v>21</v>
      </c>
      <c r="B50" s="62">
        <v>217.10017335083731</v>
      </c>
      <c r="C50" s="62">
        <v>212.00595000000001</v>
      </c>
      <c r="D50" s="62">
        <v>214.74073999999999</v>
      </c>
      <c r="E50" s="62">
        <v>220.39822000000001</v>
      </c>
      <c r="F50" s="62">
        <v>224.57087999999999</v>
      </c>
      <c r="G50" s="62">
        <v>233.01538002510594</v>
      </c>
      <c r="H50" s="62">
        <v>235.47183999999999</v>
      </c>
      <c r="I50" s="62">
        <v>244.88992999999999</v>
      </c>
      <c r="J50" s="62">
        <v>229.66362000000001</v>
      </c>
      <c r="K50" s="62">
        <v>204.79522</v>
      </c>
      <c r="L50" s="62">
        <v>223.56009396995921</v>
      </c>
      <c r="M50" s="62">
        <v>227.00250174870857</v>
      </c>
      <c r="N50" s="62">
        <v>250.90403309316022</v>
      </c>
      <c r="O50" s="62">
        <v>224.3236432318067</v>
      </c>
      <c r="P50" s="62">
        <v>227.51977293663413</v>
      </c>
      <c r="Q50" s="62">
        <v>215.13719935623595</v>
      </c>
    </row>
    <row r="51" spans="1:17" x14ac:dyDescent="0.25">
      <c r="A51" s="191" t="s">
        <v>105</v>
      </c>
      <c r="B51" s="190">
        <f t="shared" ref="B51:Q51" si="8">SUM(B52:B54)</f>
        <v>533.58329574441962</v>
      </c>
      <c r="C51" s="190">
        <f t="shared" si="8"/>
        <v>512.76976000000002</v>
      </c>
      <c r="D51" s="190">
        <f t="shared" si="8"/>
        <v>556.2825600000001</v>
      </c>
      <c r="E51" s="190">
        <f t="shared" si="8"/>
        <v>605.53423000000009</v>
      </c>
      <c r="F51" s="190">
        <f t="shared" si="8"/>
        <v>646.62682999999981</v>
      </c>
      <c r="G51" s="190">
        <f t="shared" si="8"/>
        <v>621.46869854058241</v>
      </c>
      <c r="H51" s="190">
        <f t="shared" si="8"/>
        <v>713.03965000000017</v>
      </c>
      <c r="I51" s="190">
        <f t="shared" si="8"/>
        <v>842.40866000000005</v>
      </c>
      <c r="J51" s="190">
        <f t="shared" si="8"/>
        <v>738.99441000000013</v>
      </c>
      <c r="K51" s="190">
        <f t="shared" si="8"/>
        <v>756.6777699999999</v>
      </c>
      <c r="L51" s="190">
        <f t="shared" si="8"/>
        <v>746.67187054369788</v>
      </c>
      <c r="M51" s="190">
        <f t="shared" si="8"/>
        <v>682.25811367334688</v>
      </c>
      <c r="N51" s="190">
        <f t="shared" si="8"/>
        <v>675.63974057084658</v>
      </c>
      <c r="O51" s="190">
        <f t="shared" si="8"/>
        <v>709.07860364847829</v>
      </c>
      <c r="P51" s="190">
        <f t="shared" si="8"/>
        <v>712.8007834821351</v>
      </c>
      <c r="Q51" s="190">
        <f t="shared" si="8"/>
        <v>714.91305728781333</v>
      </c>
    </row>
    <row r="52" spans="1:17" x14ac:dyDescent="0.25">
      <c r="A52" s="216" t="s">
        <v>35</v>
      </c>
      <c r="B52" s="215">
        <v>107.45434537305123</v>
      </c>
      <c r="C52" s="215">
        <v>101.03384410772324</v>
      </c>
      <c r="D52" s="215">
        <v>123.31015774657591</v>
      </c>
      <c r="E52" s="215">
        <v>128.88791288936582</v>
      </c>
      <c r="F52" s="215">
        <v>141.86203741670803</v>
      </c>
      <c r="G52" s="215">
        <v>134.46008506685934</v>
      </c>
      <c r="H52" s="215">
        <v>160.62717755406123</v>
      </c>
      <c r="I52" s="215">
        <v>185.45601159204958</v>
      </c>
      <c r="J52" s="215">
        <v>196.99449366216356</v>
      </c>
      <c r="K52" s="215">
        <v>169.00133733097263</v>
      </c>
      <c r="L52" s="215">
        <v>120.64683059199791</v>
      </c>
      <c r="M52" s="215">
        <v>117.72100259971403</v>
      </c>
      <c r="N52" s="215">
        <v>281.48608963757721</v>
      </c>
      <c r="O52" s="215">
        <v>298.21919209488959</v>
      </c>
      <c r="P52" s="215">
        <v>294.3957732570384</v>
      </c>
      <c r="Q52" s="215">
        <v>289.35990144223484</v>
      </c>
    </row>
    <row r="53" spans="1:17" x14ac:dyDescent="0.25">
      <c r="A53" s="179" t="s">
        <v>56</v>
      </c>
      <c r="B53" s="214">
        <v>387.97666687814757</v>
      </c>
      <c r="C53" s="214">
        <v>374.01333063124656</v>
      </c>
      <c r="D53" s="214">
        <v>394.86986783822459</v>
      </c>
      <c r="E53" s="214">
        <v>436.35882497106479</v>
      </c>
      <c r="F53" s="214">
        <v>462.96365389708899</v>
      </c>
      <c r="G53" s="214">
        <v>444.57438971609861</v>
      </c>
      <c r="H53" s="214">
        <v>502.28660577835308</v>
      </c>
      <c r="I53" s="214">
        <v>595.91142777776668</v>
      </c>
      <c r="J53" s="214">
        <v>495.15010403077764</v>
      </c>
      <c r="K53" s="214">
        <v>540.99625084489026</v>
      </c>
      <c r="L53" s="214">
        <v>580.24922956909734</v>
      </c>
      <c r="M53" s="214">
        <v>525.33325707094991</v>
      </c>
      <c r="N53" s="214">
        <v>356.30087100045699</v>
      </c>
      <c r="O53" s="214">
        <v>368.95652286318131</v>
      </c>
      <c r="P53" s="214">
        <v>373.97915825059738</v>
      </c>
      <c r="Q53" s="214">
        <v>378.50220601445716</v>
      </c>
    </row>
    <row r="54" spans="1:17" x14ac:dyDescent="0.25">
      <c r="A54" s="119" t="s">
        <v>55</v>
      </c>
      <c r="B54" s="213">
        <v>38.152283493220757</v>
      </c>
      <c r="C54" s="213">
        <v>37.722585261030169</v>
      </c>
      <c r="D54" s="213">
        <v>38.102534415199564</v>
      </c>
      <c r="E54" s="213">
        <v>40.287492139569473</v>
      </c>
      <c r="F54" s="213">
        <v>41.801138686202812</v>
      </c>
      <c r="G54" s="213">
        <v>42.434223757624487</v>
      </c>
      <c r="H54" s="213">
        <v>50.125866667585747</v>
      </c>
      <c r="I54" s="213">
        <v>61.041220630183773</v>
      </c>
      <c r="J54" s="213">
        <v>46.849812307058919</v>
      </c>
      <c r="K54" s="213">
        <v>46.68018182413703</v>
      </c>
      <c r="L54" s="213">
        <v>45.775810382602728</v>
      </c>
      <c r="M54" s="213">
        <v>39.203854002682966</v>
      </c>
      <c r="N54" s="213">
        <v>37.852779932812403</v>
      </c>
      <c r="O54" s="213">
        <v>41.902888690407345</v>
      </c>
      <c r="P54" s="213">
        <v>44.425851974499288</v>
      </c>
      <c r="Q54" s="213">
        <v>47.050949831121379</v>
      </c>
    </row>
    <row r="55" spans="1:17" x14ac:dyDescent="0.25">
      <c r="B55" s="13"/>
    </row>
    <row r="56" spans="1:17" x14ac:dyDescent="0.25">
      <c r="A56" s="31" t="s">
        <v>63</v>
      </c>
      <c r="B56" s="70">
        <f>SUM(B57:B59)</f>
        <v>518.87712308528467</v>
      </c>
      <c r="C56" s="70">
        <f t="shared" ref="C56:Q56" si="9">SUM(C57:C59)</f>
        <v>498.52684363132801</v>
      </c>
      <c r="D56" s="70">
        <f t="shared" si="9"/>
        <v>556.52160370712397</v>
      </c>
      <c r="E56" s="70">
        <f t="shared" si="9"/>
        <v>602.78626492185617</v>
      </c>
      <c r="F56" s="70">
        <f t="shared" si="9"/>
        <v>640.08498085455608</v>
      </c>
      <c r="G56" s="70">
        <f t="shared" si="9"/>
        <v>470.46331399684777</v>
      </c>
      <c r="H56" s="70">
        <f t="shared" si="9"/>
        <v>498.35641951864818</v>
      </c>
      <c r="I56" s="70">
        <f t="shared" si="9"/>
        <v>768.03708797265608</v>
      </c>
      <c r="J56" s="70">
        <f t="shared" si="9"/>
        <v>501.34453855304406</v>
      </c>
      <c r="K56" s="70">
        <f t="shared" si="9"/>
        <v>524.03265577220395</v>
      </c>
      <c r="L56" s="70">
        <f t="shared" si="9"/>
        <v>635.99140487776469</v>
      </c>
      <c r="M56" s="70">
        <f t="shared" si="9"/>
        <v>405.87625381893025</v>
      </c>
      <c r="N56" s="70">
        <f t="shared" si="9"/>
        <v>430.64359103840582</v>
      </c>
      <c r="O56" s="70">
        <f t="shared" si="9"/>
        <v>465.00518291757675</v>
      </c>
      <c r="P56" s="70">
        <f t="shared" si="9"/>
        <v>476.40476524697863</v>
      </c>
      <c r="Q56" s="70">
        <f t="shared" si="9"/>
        <v>545.38662253728205</v>
      </c>
    </row>
    <row r="57" spans="1:17" x14ac:dyDescent="0.25">
      <c r="A57" s="121" t="s">
        <v>35</v>
      </c>
      <c r="B57" s="120">
        <f>PPA_emi!B5</f>
        <v>1.118807571919441</v>
      </c>
      <c r="C57" s="120">
        <f>PPA_emi!C5</f>
        <v>0.91583409969480045</v>
      </c>
      <c r="D57" s="120">
        <f>PPA_emi!D5</f>
        <v>1.2683090088158717</v>
      </c>
      <c r="E57" s="120">
        <f>PPA_emi!E5</f>
        <v>1.5513835408221444</v>
      </c>
      <c r="F57" s="120">
        <f>PPA_emi!F5</f>
        <v>1.7497557020612651</v>
      </c>
      <c r="G57" s="120">
        <f>PPA_emi!G5</f>
        <v>1.185321509012228</v>
      </c>
      <c r="H57" s="120">
        <f>PPA_emi!H5</f>
        <v>1.8553421317601961</v>
      </c>
      <c r="I57" s="120">
        <f>PPA_emi!I5</f>
        <v>2.7925907799128855</v>
      </c>
      <c r="J57" s="120">
        <f>PPA_emi!J5</f>
        <v>2.1930163065801955</v>
      </c>
      <c r="K57" s="120">
        <f>PPA_emi!K5</f>
        <v>2.1784342240043708</v>
      </c>
      <c r="L57" s="120">
        <f>PPA_emi!L5</f>
        <v>33.558985160093307</v>
      </c>
      <c r="M57" s="120">
        <f>PPA_emi!M5</f>
        <v>17.9015407761507</v>
      </c>
      <c r="N57" s="120">
        <f>PPA_emi!N5</f>
        <v>43.865919305257947</v>
      </c>
      <c r="O57" s="120">
        <f>PPA_emi!O5</f>
        <v>49.968311279145802</v>
      </c>
      <c r="P57" s="120">
        <f>PPA_emi!P5</f>
        <v>44.087118662227333</v>
      </c>
      <c r="Q57" s="120">
        <f>PPA_emi!Q5</f>
        <v>62.031317292563052</v>
      </c>
    </row>
    <row r="58" spans="1:17" x14ac:dyDescent="0.25">
      <c r="A58" s="179" t="s">
        <v>56</v>
      </c>
      <c r="B58" s="189">
        <f>PPA_emi!B31</f>
        <v>512.16465650948498</v>
      </c>
      <c r="C58" s="189">
        <f>PPA_emi!C31</f>
        <v>492.79601921125112</v>
      </c>
      <c r="D58" s="189">
        <f>PPA_emi!D31</f>
        <v>549.73475558555458</v>
      </c>
      <c r="E58" s="189">
        <f>PPA_emi!E31</f>
        <v>594.40644513066309</v>
      </c>
      <c r="F58" s="189">
        <f>PPA_emi!F31</f>
        <v>631.07511225902579</v>
      </c>
      <c r="G58" s="189">
        <f>PPA_emi!G31</f>
        <v>464.01051021526251</v>
      </c>
      <c r="H58" s="189">
        <f>PPA_emi!H31</f>
        <v>488.34820001475646</v>
      </c>
      <c r="I58" s="189">
        <f>PPA_emi!I31</f>
        <v>752.30153654484411</v>
      </c>
      <c r="J58" s="189">
        <f>PPA_emi!J31</f>
        <v>491.80740390685008</v>
      </c>
      <c r="K58" s="189">
        <f>PPA_emi!K31</f>
        <v>513.38134485588137</v>
      </c>
      <c r="L58" s="189">
        <f>PPA_emi!L31</f>
        <v>594.81848371600756</v>
      </c>
      <c r="M58" s="189">
        <f>PPA_emi!M31</f>
        <v>383.3728218290513</v>
      </c>
      <c r="N58" s="189">
        <f>PPA_emi!N31</f>
        <v>382.6456869010463</v>
      </c>
      <c r="O58" s="189">
        <f>PPA_emi!O31</f>
        <v>409.56062935369954</v>
      </c>
      <c r="P58" s="189">
        <f>PPA_emi!P31</f>
        <v>425.77869862125715</v>
      </c>
      <c r="Q58" s="189">
        <f>PPA_emi!Q31</f>
        <v>475.35110274396362</v>
      </c>
    </row>
    <row r="59" spans="1:17" x14ac:dyDescent="0.25">
      <c r="A59" s="119" t="s">
        <v>55</v>
      </c>
      <c r="B59" s="118">
        <f>PPA_emi!B81</f>
        <v>5.5936590038802843</v>
      </c>
      <c r="C59" s="118">
        <f>PPA_emi!C81</f>
        <v>4.8149903203821207</v>
      </c>
      <c r="D59" s="118">
        <f>PPA_emi!D81</f>
        <v>5.5185391127535448</v>
      </c>
      <c r="E59" s="118">
        <f>PPA_emi!E81</f>
        <v>6.8284362503709923</v>
      </c>
      <c r="F59" s="118">
        <f>PPA_emi!F81</f>
        <v>7.2601128934690013</v>
      </c>
      <c r="G59" s="118">
        <f>PPA_emi!G81</f>
        <v>5.2674822725730204</v>
      </c>
      <c r="H59" s="118">
        <f>PPA_emi!H81</f>
        <v>8.1528773721315222</v>
      </c>
      <c r="I59" s="118">
        <f>PPA_emi!I81</f>
        <v>12.942960647899115</v>
      </c>
      <c r="J59" s="118">
        <f>PPA_emi!J81</f>
        <v>7.3441183396137841</v>
      </c>
      <c r="K59" s="118">
        <f>PPA_emi!K81</f>
        <v>8.472876692318243</v>
      </c>
      <c r="L59" s="118">
        <f>PPA_emi!L81</f>
        <v>7.6139360016637472</v>
      </c>
      <c r="M59" s="118">
        <f>PPA_emi!M81</f>
        <v>4.6018912137282433</v>
      </c>
      <c r="N59" s="118">
        <f>PPA_emi!N81</f>
        <v>4.1319848321015753</v>
      </c>
      <c r="O59" s="118">
        <f>PPA_emi!O81</f>
        <v>5.4762422847314154</v>
      </c>
      <c r="P59" s="118">
        <f>PPA_emi!P81</f>
        <v>6.5389479634941221</v>
      </c>
      <c r="Q59" s="118">
        <f>PPA_emi!Q81</f>
        <v>8.0042025007553939</v>
      </c>
    </row>
    <row r="60" spans="1:17" x14ac:dyDescent="0.25">
      <c r="A60" s="117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</row>
    <row r="61" spans="1:17" x14ac:dyDescent="0.25">
      <c r="A61" s="184" t="s">
        <v>104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</row>
    <row r="62" spans="1:17" x14ac:dyDescent="0.25">
      <c r="A62" s="110" t="s">
        <v>35</v>
      </c>
      <c r="B62" s="187">
        <f t="shared" ref="B62:Q62" si="10">IF(B$10=0,"",B$5/B$10*1000)</f>
        <v>109.5589770490965</v>
      </c>
      <c r="C62" s="187">
        <f t="shared" si="10"/>
        <v>109.96508799042034</v>
      </c>
      <c r="D62" s="187">
        <f t="shared" si="10"/>
        <v>108.43862883698655</v>
      </c>
      <c r="E62" s="187">
        <f t="shared" si="10"/>
        <v>89.071855535893903</v>
      </c>
      <c r="F62" s="187">
        <f t="shared" si="10"/>
        <v>86.348036525077447</v>
      </c>
      <c r="G62" s="187">
        <f t="shared" si="10"/>
        <v>83.414973643018797</v>
      </c>
      <c r="H62" s="187">
        <f t="shared" si="10"/>
        <v>83.907766263763605</v>
      </c>
      <c r="I62" s="187">
        <f t="shared" si="10"/>
        <v>78.755735921689961</v>
      </c>
      <c r="J62" s="187">
        <f t="shared" si="10"/>
        <v>69.763229453187975</v>
      </c>
      <c r="K62" s="187">
        <f t="shared" si="10"/>
        <v>67.942488681855238</v>
      </c>
      <c r="L62" s="187">
        <f t="shared" si="10"/>
        <v>68.715205433459658</v>
      </c>
      <c r="M62" s="187">
        <f t="shared" si="10"/>
        <v>68.090366651056016</v>
      </c>
      <c r="N62" s="187">
        <f t="shared" si="10"/>
        <v>43.4084116081914</v>
      </c>
      <c r="O62" s="187">
        <f t="shared" si="10"/>
        <v>42.312493474088633</v>
      </c>
      <c r="P62" s="187">
        <f t="shared" si="10"/>
        <v>44.224491355247331</v>
      </c>
      <c r="Q62" s="187">
        <f t="shared" si="10"/>
        <v>43.437392162603864</v>
      </c>
    </row>
    <row r="63" spans="1:17" x14ac:dyDescent="0.25">
      <c r="A63" s="180" t="s">
        <v>56</v>
      </c>
      <c r="B63" s="186">
        <f t="shared" ref="B63:Q63" si="11">IF(B$11=0,"",B$6/B$11*1000)</f>
        <v>816.9852270431652</v>
      </c>
      <c r="C63" s="186">
        <f t="shared" si="11"/>
        <v>820.01361091949047</v>
      </c>
      <c r="D63" s="186">
        <f t="shared" si="11"/>
        <v>808.63075018429618</v>
      </c>
      <c r="E63" s="186">
        <f t="shared" si="11"/>
        <v>664.21202605367364</v>
      </c>
      <c r="F63" s="186">
        <f t="shared" si="11"/>
        <v>643.90040985467283</v>
      </c>
      <c r="G63" s="186">
        <f t="shared" si="11"/>
        <v>622.02845459210471</v>
      </c>
      <c r="H63" s="186">
        <f t="shared" si="11"/>
        <v>625.70322686534303</v>
      </c>
      <c r="I63" s="186">
        <f t="shared" si="11"/>
        <v>587.28435155158354</v>
      </c>
      <c r="J63" s="186">
        <f t="shared" si="11"/>
        <v>520.22690781911808</v>
      </c>
      <c r="K63" s="186">
        <f t="shared" si="11"/>
        <v>472.65871694255327</v>
      </c>
      <c r="L63" s="186">
        <f t="shared" si="11"/>
        <v>442.95089555606643</v>
      </c>
      <c r="M63" s="186">
        <f t="shared" si="11"/>
        <v>444.30272199977594</v>
      </c>
      <c r="N63" s="186">
        <f t="shared" si="11"/>
        <v>433.60210737345585</v>
      </c>
      <c r="O63" s="186">
        <f t="shared" si="11"/>
        <v>426.56096113224157</v>
      </c>
      <c r="P63" s="186">
        <f t="shared" si="11"/>
        <v>440.47184797780682</v>
      </c>
      <c r="Q63" s="186">
        <f t="shared" si="11"/>
        <v>421.91931069853274</v>
      </c>
    </row>
    <row r="64" spans="1:17" x14ac:dyDescent="0.25">
      <c r="A64" s="108" t="s">
        <v>55</v>
      </c>
      <c r="B64" s="185">
        <f t="shared" ref="B64:Q64" si="12">IF(B$12=0,"",B$7/B$12*1000)</f>
        <v>7273.2315300778127</v>
      </c>
      <c r="C64" s="185">
        <f t="shared" si="12"/>
        <v>7013.7528742671439</v>
      </c>
      <c r="D64" s="185">
        <f t="shared" si="12"/>
        <v>7112.2322898039747</v>
      </c>
      <c r="E64" s="185">
        <f t="shared" si="12"/>
        <v>6755.5234726878198</v>
      </c>
      <c r="F64" s="185">
        <f t="shared" si="12"/>
        <v>6337.2117240280268</v>
      </c>
      <c r="G64" s="185">
        <f t="shared" si="12"/>
        <v>6019.9746192972161</v>
      </c>
      <c r="H64" s="185">
        <f t="shared" si="12"/>
        <v>5400.4904532819273</v>
      </c>
      <c r="I64" s="185">
        <f t="shared" si="12"/>
        <v>5083.9699388888102</v>
      </c>
      <c r="J64" s="185">
        <f t="shared" si="12"/>
        <v>4924.2634992404865</v>
      </c>
      <c r="K64" s="185">
        <f t="shared" si="12"/>
        <v>5139.5250121511281</v>
      </c>
      <c r="L64" s="185">
        <f t="shared" si="12"/>
        <v>5508.3010206814743</v>
      </c>
      <c r="M64" s="185">
        <f t="shared" si="12"/>
        <v>5582.5513121560798</v>
      </c>
      <c r="N64" s="185">
        <f t="shared" si="12"/>
        <v>3515.221200372775</v>
      </c>
      <c r="O64" s="185">
        <f t="shared" si="12"/>
        <v>3051.9534857772464</v>
      </c>
      <c r="P64" s="185">
        <f t="shared" si="12"/>
        <v>2704.0596393681603</v>
      </c>
      <c r="Q64" s="185">
        <f t="shared" si="12"/>
        <v>2385.9411790190325</v>
      </c>
    </row>
    <row r="65" spans="1:17" x14ac:dyDescent="0.25">
      <c r="A65" s="184" t="s">
        <v>103</v>
      </c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</row>
    <row r="66" spans="1:17" x14ac:dyDescent="0.25">
      <c r="A66" s="110" t="s">
        <v>35</v>
      </c>
      <c r="B66" s="113">
        <f t="shared" ref="B66:Q66" si="13">IF(B$52=0,"",B$52/B$10)</f>
        <v>0.24931402638758984</v>
      </c>
      <c r="C66" s="113">
        <f t="shared" si="13"/>
        <v>0.2494662817474648</v>
      </c>
      <c r="D66" s="113">
        <f t="shared" si="13"/>
        <v>0.26461407241754487</v>
      </c>
      <c r="E66" s="113">
        <f t="shared" si="13"/>
        <v>0.26250084091520531</v>
      </c>
      <c r="F66" s="113">
        <f t="shared" si="13"/>
        <v>0.26665796506900008</v>
      </c>
      <c r="G66" s="113">
        <f t="shared" si="13"/>
        <v>0.26416519659500853</v>
      </c>
      <c r="H66" s="113">
        <f t="shared" si="13"/>
        <v>0.30136431060799479</v>
      </c>
      <c r="I66" s="113">
        <f t="shared" si="13"/>
        <v>0.35124244619706357</v>
      </c>
      <c r="J66" s="113">
        <f t="shared" si="13"/>
        <v>0.2145652412697428</v>
      </c>
      <c r="K66" s="113">
        <f t="shared" si="13"/>
        <v>0.24641870045196715</v>
      </c>
      <c r="L66" s="113">
        <f t="shared" si="13"/>
        <v>0.26644029635387451</v>
      </c>
      <c r="M66" s="113">
        <f t="shared" si="13"/>
        <v>0.2334298399788107</v>
      </c>
      <c r="N66" s="113">
        <f t="shared" si="13"/>
        <v>0.1346404657104619</v>
      </c>
      <c r="O66" s="113">
        <f t="shared" si="13"/>
        <v>0.14307509580663288</v>
      </c>
      <c r="P66" s="113">
        <f t="shared" si="13"/>
        <v>0.13913389866067072</v>
      </c>
      <c r="Q66" s="113">
        <f t="shared" si="13"/>
        <v>0.13924643108168969</v>
      </c>
    </row>
    <row r="67" spans="1:17" x14ac:dyDescent="0.25">
      <c r="A67" s="180" t="s">
        <v>56</v>
      </c>
      <c r="B67" s="182">
        <f t="shared" ref="B67:Q67" si="14">IF(B$53=0,"",B$53/B$11)</f>
        <v>0.21833239554200765</v>
      </c>
      <c r="C67" s="182">
        <f t="shared" si="14"/>
        <v>0.21846573050890569</v>
      </c>
      <c r="D67" s="182">
        <f t="shared" si="14"/>
        <v>0.23173114309754964</v>
      </c>
      <c r="E67" s="182">
        <f t="shared" si="14"/>
        <v>0.22738865292916352</v>
      </c>
      <c r="F67" s="182">
        <f t="shared" si="14"/>
        <v>0.23656803980433774</v>
      </c>
      <c r="G67" s="182">
        <f t="shared" si="14"/>
        <v>0.23435655757306201</v>
      </c>
      <c r="H67" s="182">
        <f t="shared" si="14"/>
        <v>0.26477944426903166</v>
      </c>
      <c r="I67" s="182">
        <f t="shared" si="14"/>
        <v>0.30860250014384605</v>
      </c>
      <c r="J67" s="182">
        <f t="shared" si="14"/>
        <v>0.24677426951082618</v>
      </c>
      <c r="K67" s="182">
        <f t="shared" si="14"/>
        <v>0.2718574124848695</v>
      </c>
      <c r="L67" s="182">
        <f t="shared" si="14"/>
        <v>0.29394591163581424</v>
      </c>
      <c r="M67" s="182">
        <f t="shared" si="14"/>
        <v>0.25752766400034799</v>
      </c>
      <c r="N67" s="182">
        <f t="shared" si="14"/>
        <v>0.17538462004216357</v>
      </c>
      <c r="O67" s="182">
        <f t="shared" si="14"/>
        <v>0.18585125278480974</v>
      </c>
      <c r="P67" s="182">
        <f t="shared" si="14"/>
        <v>0.18073172850338667</v>
      </c>
      <c r="Q67" s="182">
        <f t="shared" si="14"/>
        <v>0.17611093171832157</v>
      </c>
    </row>
    <row r="68" spans="1:17" x14ac:dyDescent="0.25">
      <c r="A68" s="108" t="s">
        <v>55</v>
      </c>
      <c r="B68" s="112">
        <f t="shared" ref="B68:Q68" si="15">IF(B$54=0,"",B$54/B$12)</f>
        <v>0.17471104055369821</v>
      </c>
      <c r="C68" s="112">
        <f t="shared" si="15"/>
        <v>0.17481773608438719</v>
      </c>
      <c r="D68" s="112">
        <f t="shared" si="15"/>
        <v>0.18543280780099006</v>
      </c>
      <c r="E68" s="112">
        <f t="shared" si="15"/>
        <v>0.18714663386360078</v>
      </c>
      <c r="F68" s="112">
        <f t="shared" si="15"/>
        <v>0.18801480325105685</v>
      </c>
      <c r="G68" s="112">
        <f t="shared" si="15"/>
        <v>0.18625720574570317</v>
      </c>
      <c r="H68" s="112">
        <f t="shared" si="15"/>
        <v>0.20358868730617224</v>
      </c>
      <c r="I68" s="112">
        <f t="shared" si="15"/>
        <v>0.22847839676169085</v>
      </c>
      <c r="J68" s="112">
        <f t="shared" si="15"/>
        <v>0.17468578557452705</v>
      </c>
      <c r="K68" s="112">
        <f t="shared" si="15"/>
        <v>0.20061890739605134</v>
      </c>
      <c r="L68" s="112">
        <f t="shared" si="15"/>
        <v>0.21691925589557143</v>
      </c>
      <c r="M68" s="112">
        <f t="shared" si="15"/>
        <v>0.19004417832043746</v>
      </c>
      <c r="N68" s="112">
        <f t="shared" si="15"/>
        <v>0.12199855395005203</v>
      </c>
      <c r="O68" s="112">
        <f t="shared" si="15"/>
        <v>0.12699158211002731</v>
      </c>
      <c r="P68" s="112">
        <f t="shared" si="15"/>
        <v>0.12207333310213621</v>
      </c>
      <c r="Q68" s="112">
        <f t="shared" si="15"/>
        <v>0.11981489089453788</v>
      </c>
    </row>
    <row r="69" spans="1:17" x14ac:dyDescent="0.25">
      <c r="A69" s="184" t="s">
        <v>102</v>
      </c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</row>
    <row r="70" spans="1:17" x14ac:dyDescent="0.25">
      <c r="A70" s="110" t="s">
        <v>35</v>
      </c>
      <c r="B70" s="113">
        <f>IF(PPA_ued!B$5=0,"",PPA_ued!B$5/B$10)</f>
        <v>0.13112165634511372</v>
      </c>
      <c r="C70" s="113">
        <f>IF(PPA_ued!C$5=0,"",PPA_ued!C$5/C$10)</f>
        <v>0.13125919752194845</v>
      </c>
      <c r="D70" s="113">
        <f>IF(PPA_ued!D$5=0,"",PPA_ued!D$5/D$10)</f>
        <v>0.13898150333593881</v>
      </c>
      <c r="E70" s="113">
        <f>IF(PPA_ued!E$5=0,"",PPA_ued!E$5/E$10)</f>
        <v>0.13977292424939133</v>
      </c>
      <c r="F70" s="113">
        <f>IF(PPA_ued!F$5=0,"",PPA_ued!F$5/F$10)</f>
        <v>0.14300923806064975</v>
      </c>
      <c r="G70" s="113">
        <f>IF(PPA_ued!G$5=0,"",PPA_ued!G$5/G$10)</f>
        <v>0.1419232867147546</v>
      </c>
      <c r="H70" s="113">
        <f>IF(PPA_ued!H$5=0,"",PPA_ued!H$5/H$10)</f>
        <v>0.16345373240971664</v>
      </c>
      <c r="I70" s="113">
        <f>IF(PPA_ued!I$5=0,"",PPA_ued!I$5/I$10)</f>
        <v>0.19000967762777349</v>
      </c>
      <c r="J70" s="113">
        <f>IF(PPA_ued!J$5=0,"",PPA_ued!J$5/J$10)</f>
        <v>0.12797268416852331</v>
      </c>
      <c r="K70" s="113">
        <f>IF(PPA_ued!K$5=0,"",PPA_ued!K$5/K$10)</f>
        <v>0.14669633432808643</v>
      </c>
      <c r="L70" s="113">
        <f>IF(PPA_ued!L$5=0,"",PPA_ued!L$5/L$10)</f>
        <v>0.15902129102529139</v>
      </c>
      <c r="M70" s="113">
        <f>IF(PPA_ued!M$5=0,"",PPA_ued!M$5/M$10)</f>
        <v>0.13962548591111329</v>
      </c>
      <c r="N70" s="113">
        <f>IF(PPA_ued!N$5=0,"",PPA_ued!N$5/N$10)</f>
        <v>9.2427164817799376E-2</v>
      </c>
      <c r="O70" s="113">
        <f>IF(PPA_ued!O$5=0,"",PPA_ued!O$5/O$10)</f>
        <v>9.8102023367807323E-2</v>
      </c>
      <c r="P70" s="113">
        <f>IF(PPA_ued!P$5=0,"",PPA_ued!P$5/P$10)</f>
        <v>9.5404619059480777E-2</v>
      </c>
      <c r="Q70" s="113">
        <f>IF(PPA_ued!Q$5=0,"",PPA_ued!Q$5/Q$10)</f>
        <v>9.53570376841021E-2</v>
      </c>
    </row>
    <row r="71" spans="1:17" x14ac:dyDescent="0.25">
      <c r="A71" s="180" t="s">
        <v>56</v>
      </c>
      <c r="B71" s="182">
        <f>IF(PPA_ued!B$31=0,"",PPA_ued!B$31/B$11)</f>
        <v>0.14795514334714654</v>
      </c>
      <c r="C71" s="182">
        <f>IF(PPA_ued!C$31=0,"",PPA_ued!C$31/C$11)</f>
        <v>0.14708394065800737</v>
      </c>
      <c r="D71" s="182">
        <f>IF(PPA_ued!D$31=0,"",PPA_ued!D$31/D$11)</f>
        <v>0.15735288278808443</v>
      </c>
      <c r="E71" s="182">
        <f>IF(PPA_ued!E$31=0,"",PPA_ued!E$31/E$11)</f>
        <v>0.15838126995189727</v>
      </c>
      <c r="F71" s="182">
        <f>IF(PPA_ued!F$31=0,"",PPA_ued!F$31/F$11)</f>
        <v>0.16476814744534413</v>
      </c>
      <c r="G71" s="182">
        <f>IF(PPA_ued!G$31=0,"",PPA_ued!G$31/G$11)</f>
        <v>0.15990005514041439</v>
      </c>
      <c r="H71" s="182">
        <f>IF(PPA_ued!H$31=0,"",PPA_ued!H$31/H$11)</f>
        <v>0.18871501620268058</v>
      </c>
      <c r="I71" s="182">
        <f>IF(PPA_ued!I$31=0,"",PPA_ued!I$31/I$11)</f>
        <v>0.22400004488430969</v>
      </c>
      <c r="J71" s="182">
        <f>IF(PPA_ued!J$31=0,"",PPA_ued!J$31/J$11)</f>
        <v>0.17574075660930485</v>
      </c>
      <c r="K71" s="182">
        <f>IF(PPA_ued!K$31=0,"",PPA_ued!K$31/K$11)</f>
        <v>0.19911826029478308</v>
      </c>
      <c r="L71" s="182">
        <f>IF(PPA_ued!L$31=0,"",PPA_ued!L$31/L$11)</f>
        <v>0.2134473139615195</v>
      </c>
      <c r="M71" s="182">
        <f>IF(PPA_ued!M$31=0,"",PPA_ued!M$31/M$11)</f>
        <v>0.18529318915619433</v>
      </c>
      <c r="N71" s="182">
        <f>IF(PPA_ued!N$31=0,"",PPA_ued!N$31/N$11)</f>
        <v>0.1319346340618987</v>
      </c>
      <c r="O71" s="182">
        <f>IF(PPA_ued!O$31=0,"",PPA_ued!O$31/O$11)</f>
        <v>0.1407279405677879</v>
      </c>
      <c r="P71" s="182">
        <f>IF(PPA_ued!P$31=0,"",PPA_ued!P$31/P$11)</f>
        <v>0.13690519003623849</v>
      </c>
      <c r="Q71" s="182">
        <f>IF(PPA_ued!Q$31=0,"",PPA_ued!Q$31/Q$11)</f>
        <v>0.14018909295957829</v>
      </c>
    </row>
    <row r="72" spans="1:17" x14ac:dyDescent="0.25">
      <c r="A72" s="108" t="s">
        <v>55</v>
      </c>
      <c r="B72" s="112">
        <f>IF(PPA_ued!B$81=0,"",PPA_ued!B$81/B$12)</f>
        <v>9.0388364355013295E-2</v>
      </c>
      <c r="C72" s="112">
        <f>IF(PPA_ued!C$81=0,"",PPA_ued!C$81/C$12)</f>
        <v>9.0599408335460652E-2</v>
      </c>
      <c r="D72" s="112">
        <f>IF(PPA_ued!D$81=0,"",PPA_ued!D$81/D$12)</f>
        <v>9.5915760001395955E-2</v>
      </c>
      <c r="E72" s="112">
        <f>IF(PPA_ued!E$81=0,"",PPA_ued!E$81/E$12)</f>
        <v>9.7617027851492136E-2</v>
      </c>
      <c r="F72" s="112">
        <f>IF(PPA_ued!F$81=0,"",PPA_ued!F$81/F$12)</f>
        <v>9.9382233182811461E-2</v>
      </c>
      <c r="G72" s="112">
        <f>IF(PPA_ued!G$81=0,"",PPA_ued!G$81/G$12)</f>
        <v>9.8996161125267393E-2</v>
      </c>
      <c r="H72" s="112">
        <f>IF(PPA_ued!H$81=0,"",PPA_ued!H$81/H$12)</f>
        <v>0.11169486417652592</v>
      </c>
      <c r="I72" s="112">
        <f>IF(PPA_ued!I$81=0,"",PPA_ued!I$81/I$12)</f>
        <v>0.12671735478755278</v>
      </c>
      <c r="J72" s="112">
        <f>IF(PPA_ued!J$81=0,"",PPA_ued!J$81/J$12)</f>
        <v>9.9244394938063571E-2</v>
      </c>
      <c r="K72" s="112">
        <f>IF(PPA_ued!K$81=0,"",PPA_ued!K$81/K$12)</f>
        <v>0.11365237505191818</v>
      </c>
      <c r="L72" s="112">
        <f>IF(PPA_ued!L$81=0,"",PPA_ued!L$81/L$12)</f>
        <v>0.12309138998134006</v>
      </c>
      <c r="M72" s="112">
        <f>IF(PPA_ued!M$81=0,"",PPA_ued!M$81/M$12)</f>
        <v>0.1084198157423469</v>
      </c>
      <c r="N72" s="112">
        <f>IF(PPA_ued!N$81=0,"",PPA_ued!N$81/N$12)</f>
        <v>7.5179845972777534E-2</v>
      </c>
      <c r="O72" s="112">
        <f>IF(PPA_ued!O$81=0,"",PPA_ued!O$81/O$12)</f>
        <v>8.1270648803023954E-2</v>
      </c>
      <c r="P72" s="112">
        <f>IF(PPA_ued!P$81=0,"",PPA_ued!P$81/P$12)</f>
        <v>7.9437583136826626E-2</v>
      </c>
      <c r="Q72" s="112">
        <f>IF(PPA_ued!Q$81=0,"",PPA_ued!Q$81/Q$12)</f>
        <v>8.0672058859497867E-2</v>
      </c>
    </row>
    <row r="73" spans="1:17" x14ac:dyDescent="0.25">
      <c r="A73" s="39" t="s">
        <v>60</v>
      </c>
      <c r="B73" s="111">
        <f t="shared" ref="B73:Q73" si="16">IF(B$51=0,"",B$56/B$51)</f>
        <v>0.97243884361368949</v>
      </c>
      <c r="C73" s="111">
        <f t="shared" si="16"/>
        <v>0.97222356410278166</v>
      </c>
      <c r="D73" s="111">
        <f t="shared" si="16"/>
        <v>1.0004297163425793</v>
      </c>
      <c r="E73" s="111">
        <f t="shared" si="16"/>
        <v>0.99546191620225344</v>
      </c>
      <c r="F73" s="111">
        <f t="shared" si="16"/>
        <v>0.98988311520348804</v>
      </c>
      <c r="G73" s="111">
        <f t="shared" si="16"/>
        <v>0.75701851935850339</v>
      </c>
      <c r="H73" s="111">
        <f t="shared" si="16"/>
        <v>0.69891824321220852</v>
      </c>
      <c r="I73" s="111">
        <f t="shared" si="16"/>
        <v>0.91171556566459799</v>
      </c>
      <c r="J73" s="111">
        <f t="shared" si="16"/>
        <v>0.67841452082573128</v>
      </c>
      <c r="K73" s="111">
        <f t="shared" si="16"/>
        <v>0.69254400822717976</v>
      </c>
      <c r="L73" s="111">
        <f t="shared" si="16"/>
        <v>0.85176826658095484</v>
      </c>
      <c r="M73" s="111">
        <f t="shared" si="16"/>
        <v>0.5949013220724505</v>
      </c>
      <c r="N73" s="111">
        <f t="shared" si="16"/>
        <v>0.63738641346726577</v>
      </c>
      <c r="O73" s="111">
        <f t="shared" si="16"/>
        <v>0.65578792044344414</v>
      </c>
      <c r="P73" s="111">
        <f t="shared" si="16"/>
        <v>0.66835611897011715</v>
      </c>
      <c r="Q73" s="111">
        <f t="shared" si="16"/>
        <v>0.76287125682993018</v>
      </c>
    </row>
    <row r="74" spans="1:17" x14ac:dyDescent="0.25">
      <c r="A74" s="110" t="s">
        <v>35</v>
      </c>
      <c r="B74" s="109">
        <f t="shared" ref="B74:Q74" si="17">IF(B$52=0,"",B$57/B$52)</f>
        <v>1.0411934185027663E-2</v>
      </c>
      <c r="C74" s="109">
        <f t="shared" si="17"/>
        <v>9.0646268859999966E-3</v>
      </c>
      <c r="D74" s="109">
        <f t="shared" si="17"/>
        <v>1.0285519311575857E-2</v>
      </c>
      <c r="E74" s="109">
        <f t="shared" si="17"/>
        <v>1.2036687584147734E-2</v>
      </c>
      <c r="F74" s="109">
        <f t="shared" si="17"/>
        <v>1.2334206768238511E-2</v>
      </c>
      <c r="G74" s="109">
        <f t="shared" si="17"/>
        <v>8.8154154329356197E-3</v>
      </c>
      <c r="H74" s="109">
        <f t="shared" si="17"/>
        <v>1.1550611546640391E-2</v>
      </c>
      <c r="I74" s="109">
        <f t="shared" si="17"/>
        <v>1.5057968495816625E-2</v>
      </c>
      <c r="J74" s="109">
        <f t="shared" si="17"/>
        <v>1.1132373630407746E-2</v>
      </c>
      <c r="K74" s="109">
        <f t="shared" si="17"/>
        <v>1.2890041335815703E-2</v>
      </c>
      <c r="L74" s="109">
        <f t="shared" si="17"/>
        <v>0.27815886248667987</v>
      </c>
      <c r="M74" s="109">
        <f t="shared" si="17"/>
        <v>0.15206751880139174</v>
      </c>
      <c r="N74" s="109">
        <f t="shared" si="17"/>
        <v>0.15583689894494179</v>
      </c>
      <c r="O74" s="109">
        <f t="shared" si="17"/>
        <v>0.1675556523647429</v>
      </c>
      <c r="P74" s="109">
        <f t="shared" si="17"/>
        <v>0.14975459115622103</v>
      </c>
      <c r="Q74" s="109">
        <f t="shared" si="17"/>
        <v>0.21437426880291641</v>
      </c>
    </row>
    <row r="75" spans="1:17" x14ac:dyDescent="0.25">
      <c r="A75" s="180" t="s">
        <v>56</v>
      </c>
      <c r="B75" s="178">
        <f t="shared" ref="B75:Q75" si="18">IF(B$53=0,"",B$58/B$53)</f>
        <v>1.3200913875326974</v>
      </c>
      <c r="C75" s="178">
        <f t="shared" si="18"/>
        <v>1.3175894516367299</v>
      </c>
      <c r="D75" s="178">
        <f t="shared" si="18"/>
        <v>1.3921922140961565</v>
      </c>
      <c r="E75" s="178">
        <f t="shared" si="18"/>
        <v>1.362196456482984</v>
      </c>
      <c r="F75" s="178">
        <f t="shared" si="18"/>
        <v>1.3631202081347531</v>
      </c>
      <c r="G75" s="178">
        <f t="shared" si="18"/>
        <v>1.0437184888485718</v>
      </c>
      <c r="H75" s="178">
        <f t="shared" si="18"/>
        <v>0.97225009466060242</v>
      </c>
      <c r="I75" s="178">
        <f t="shared" si="18"/>
        <v>1.2624385126331223</v>
      </c>
      <c r="J75" s="178">
        <f t="shared" si="18"/>
        <v>0.99324911759743917</v>
      </c>
      <c r="K75" s="178">
        <f t="shared" si="18"/>
        <v>0.94895545773952805</v>
      </c>
      <c r="L75" s="178">
        <f t="shared" si="18"/>
        <v>1.0251086143754635</v>
      </c>
      <c r="M75" s="178">
        <f t="shared" si="18"/>
        <v>0.72977070586885406</v>
      </c>
      <c r="N75" s="178">
        <f t="shared" si="18"/>
        <v>1.0739398021301934</v>
      </c>
      <c r="O75" s="178">
        <f t="shared" si="18"/>
        <v>1.1100511956677761</v>
      </c>
      <c r="P75" s="178">
        <f t="shared" si="18"/>
        <v>1.1385091634864575</v>
      </c>
      <c r="Q75" s="178">
        <f t="shared" si="18"/>
        <v>1.2558740614732566</v>
      </c>
    </row>
    <row r="76" spans="1:17" x14ac:dyDescent="0.25">
      <c r="A76" s="108" t="s">
        <v>55</v>
      </c>
      <c r="B76" s="107">
        <f t="shared" ref="B76:Q76" si="19">IF(B$54=0,"",B$59/B$54)</f>
        <v>0.14661400293049867</v>
      </c>
      <c r="C76" s="107">
        <f t="shared" si="19"/>
        <v>0.1276421084892162</v>
      </c>
      <c r="D76" s="107">
        <f t="shared" si="19"/>
        <v>0.1448339119025146</v>
      </c>
      <c r="E76" s="107">
        <f t="shared" si="19"/>
        <v>0.16949271070820154</v>
      </c>
      <c r="F76" s="107">
        <f t="shared" si="19"/>
        <v>0.17368217999920962</v>
      </c>
      <c r="G76" s="107">
        <f t="shared" si="19"/>
        <v>0.1241328768651405</v>
      </c>
      <c r="H76" s="107">
        <f t="shared" si="19"/>
        <v>0.16264810793592999</v>
      </c>
      <c r="I76" s="107">
        <f t="shared" si="19"/>
        <v>0.21203639957191578</v>
      </c>
      <c r="J76" s="107">
        <f t="shared" si="19"/>
        <v>0.15675875692904828</v>
      </c>
      <c r="K76" s="107">
        <f t="shared" si="19"/>
        <v>0.18150907646930273</v>
      </c>
      <c r="L76" s="107">
        <f t="shared" si="19"/>
        <v>0.16633099311678057</v>
      </c>
      <c r="M76" s="107">
        <f t="shared" si="19"/>
        <v>0.11738364328704282</v>
      </c>
      <c r="N76" s="107">
        <f t="shared" si="19"/>
        <v>0.1091593494437061</v>
      </c>
      <c r="O76" s="107">
        <f t="shared" si="19"/>
        <v>0.13068889653865484</v>
      </c>
      <c r="P76" s="107">
        <f t="shared" si="19"/>
        <v>0.14718790237827106</v>
      </c>
      <c r="Q76" s="107">
        <f t="shared" si="19"/>
        <v>0.17011776658036973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107.45434537305123</v>
      </c>
      <c r="C5" s="96">
        <v>101.03384410772324</v>
      </c>
      <c r="D5" s="96">
        <v>123.31015774657592</v>
      </c>
      <c r="E5" s="96">
        <v>128.88791288936582</v>
      </c>
      <c r="F5" s="96">
        <v>141.86203741670803</v>
      </c>
      <c r="G5" s="96">
        <v>134.46008506685934</v>
      </c>
      <c r="H5" s="96">
        <v>160.62717755406126</v>
      </c>
      <c r="I5" s="96">
        <v>185.45601159204958</v>
      </c>
      <c r="J5" s="96">
        <v>196.99449366216356</v>
      </c>
      <c r="K5" s="96">
        <v>169.00133733097263</v>
      </c>
      <c r="L5" s="96">
        <v>120.64683059199791</v>
      </c>
      <c r="M5" s="96">
        <v>117.72100259971403</v>
      </c>
      <c r="N5" s="96">
        <v>281.48608963757721</v>
      </c>
      <c r="O5" s="96">
        <v>298.21919209488965</v>
      </c>
      <c r="P5" s="96">
        <v>294.3957732570384</v>
      </c>
      <c r="Q5" s="96">
        <v>289.35990144223484</v>
      </c>
    </row>
    <row r="6" spans="1:17" x14ac:dyDescent="0.25">
      <c r="A6" s="132" t="s">
        <v>83</v>
      </c>
      <c r="B6" s="160">
        <v>0.5850249469922616</v>
      </c>
      <c r="C6" s="160">
        <v>0.55006913948748415</v>
      </c>
      <c r="D6" s="160">
        <v>0.67135040699238269</v>
      </c>
      <c r="E6" s="160">
        <v>0.7017179635152746</v>
      </c>
      <c r="F6" s="160">
        <v>0.77235434855422658</v>
      </c>
      <c r="G6" s="160">
        <v>0.73205512411545859</v>
      </c>
      <c r="H6" s="160">
        <v>0.87451936641408734</v>
      </c>
      <c r="I6" s="160">
        <v>1.0096975880720891</v>
      </c>
      <c r="J6" s="160">
        <v>1.072517754515842</v>
      </c>
      <c r="K6" s="160">
        <v>0.92011168157439138</v>
      </c>
      <c r="L6" s="160">
        <v>0.6568501760150246</v>
      </c>
      <c r="M6" s="160">
        <v>0.64092078423331611</v>
      </c>
      <c r="N6" s="160">
        <v>1.532524199906226</v>
      </c>
      <c r="O6" s="160">
        <v>1.6236259821945052</v>
      </c>
      <c r="P6" s="160">
        <v>1.6028097425610348</v>
      </c>
      <c r="Q6" s="160">
        <v>1.5753924181960945</v>
      </c>
    </row>
    <row r="7" spans="1:17" x14ac:dyDescent="0.25">
      <c r="A7" s="76" t="s">
        <v>82</v>
      </c>
      <c r="B7" s="159">
        <v>0.81903492578916637</v>
      </c>
      <c r="C7" s="159">
        <v>0.77009679528247799</v>
      </c>
      <c r="D7" s="159">
        <v>0.93989056978933583</v>
      </c>
      <c r="E7" s="159">
        <v>0.98240514892138453</v>
      </c>
      <c r="F7" s="159">
        <v>1.0812960879759175</v>
      </c>
      <c r="G7" s="159">
        <v>1.0248771737616422</v>
      </c>
      <c r="H7" s="159">
        <v>1.2243271129797224</v>
      </c>
      <c r="I7" s="159">
        <v>1.4135766233009248</v>
      </c>
      <c r="J7" s="159">
        <v>1.501524856322179</v>
      </c>
      <c r="K7" s="159">
        <v>1.2881563542041481</v>
      </c>
      <c r="L7" s="159">
        <v>0.9195902464210346</v>
      </c>
      <c r="M7" s="159">
        <v>0.89728909792664269</v>
      </c>
      <c r="N7" s="159">
        <v>2.1455338798687169</v>
      </c>
      <c r="O7" s="159">
        <v>2.2730763750723075</v>
      </c>
      <c r="P7" s="159">
        <v>2.2439336395854492</v>
      </c>
      <c r="Q7" s="159">
        <v>2.2055493854745327</v>
      </c>
    </row>
    <row r="8" spans="1:17" x14ac:dyDescent="0.25">
      <c r="A8" s="76" t="s">
        <v>81</v>
      </c>
      <c r="B8" s="159">
        <v>4.6801995759380928</v>
      </c>
      <c r="C8" s="159">
        <v>4.4005531158998732</v>
      </c>
      <c r="D8" s="159">
        <v>5.3708032559390615</v>
      </c>
      <c r="E8" s="159">
        <v>5.6137437081221968</v>
      </c>
      <c r="F8" s="159">
        <v>6.1788347884338126</v>
      </c>
      <c r="G8" s="159">
        <v>5.8564409929236687</v>
      </c>
      <c r="H8" s="159">
        <v>6.9961549313126987</v>
      </c>
      <c r="I8" s="159">
        <v>8.0775807045767127</v>
      </c>
      <c r="J8" s="159">
        <v>8.5801420361267358</v>
      </c>
      <c r="K8" s="159">
        <v>7.3608934525951311</v>
      </c>
      <c r="L8" s="159">
        <v>5.2548014081201968</v>
      </c>
      <c r="M8" s="159">
        <v>5.1273662738665289</v>
      </c>
      <c r="N8" s="159">
        <v>12.260193599249808</v>
      </c>
      <c r="O8" s="159">
        <v>12.989007857556041</v>
      </c>
      <c r="P8" s="159">
        <v>12.822477940488278</v>
      </c>
      <c r="Q8" s="159">
        <v>12.603139345568756</v>
      </c>
    </row>
    <row r="9" spans="1:17" x14ac:dyDescent="0.25">
      <c r="A9" s="76" t="s">
        <v>80</v>
      </c>
      <c r="B9" s="159">
        <v>2.3400997879690464</v>
      </c>
      <c r="C9" s="159">
        <v>2.2002765579499366</v>
      </c>
      <c r="D9" s="159">
        <v>2.6854016279695307</v>
      </c>
      <c r="E9" s="159">
        <v>2.8068718540610984</v>
      </c>
      <c r="F9" s="159">
        <v>3.0894173942169063</v>
      </c>
      <c r="G9" s="159">
        <v>2.9282204964618344</v>
      </c>
      <c r="H9" s="159">
        <v>3.4980774656563494</v>
      </c>
      <c r="I9" s="159">
        <v>4.0387903522883564</v>
      </c>
      <c r="J9" s="159">
        <v>4.2900710180633679</v>
      </c>
      <c r="K9" s="159">
        <v>3.6804467262975655</v>
      </c>
      <c r="L9" s="159">
        <v>2.6274007040600984</v>
      </c>
      <c r="M9" s="159">
        <v>2.5636831369332644</v>
      </c>
      <c r="N9" s="159">
        <v>6.1300967996249041</v>
      </c>
      <c r="O9" s="159">
        <v>6.4945039287780206</v>
      </c>
      <c r="P9" s="159">
        <v>6.4112389702441392</v>
      </c>
      <c r="Q9" s="159">
        <v>6.3015696727843782</v>
      </c>
    </row>
    <row r="10" spans="1:17" x14ac:dyDescent="0.25">
      <c r="A10" s="129" t="s">
        <v>79</v>
      </c>
      <c r="B10" s="158">
        <v>1.404059872781428</v>
      </c>
      <c r="C10" s="158">
        <v>1.3201659347699619</v>
      </c>
      <c r="D10" s="158">
        <v>1.6112409767817186</v>
      </c>
      <c r="E10" s="158">
        <v>1.6841231124366591</v>
      </c>
      <c r="F10" s="158">
        <v>1.8536504365301441</v>
      </c>
      <c r="G10" s="158">
        <v>1.7569322978771009</v>
      </c>
      <c r="H10" s="158">
        <v>2.0988464793938091</v>
      </c>
      <c r="I10" s="158">
        <v>2.4232742113730144</v>
      </c>
      <c r="J10" s="158">
        <v>2.574042610838021</v>
      </c>
      <c r="K10" s="158">
        <v>2.2082680357785396</v>
      </c>
      <c r="L10" s="158">
        <v>1.5764404224360593</v>
      </c>
      <c r="M10" s="158">
        <v>1.538209882159959</v>
      </c>
      <c r="N10" s="158">
        <v>3.6780580797749423</v>
      </c>
      <c r="O10" s="158">
        <v>3.8967023572668129</v>
      </c>
      <c r="P10" s="158">
        <v>3.8467433821464834</v>
      </c>
      <c r="Q10" s="158">
        <v>3.7809418036706273</v>
      </c>
    </row>
    <row r="11" spans="1:17" x14ac:dyDescent="0.25">
      <c r="A11" s="92" t="s">
        <v>125</v>
      </c>
      <c r="B11" s="91">
        <v>1.3122613591805605E-2</v>
      </c>
      <c r="C11" s="91">
        <v>4.3420990278483862E-3</v>
      </c>
      <c r="D11" s="91">
        <v>4.9328559841189381E-3</v>
      </c>
      <c r="E11" s="91">
        <v>1.4300448687357239E-2</v>
      </c>
      <c r="F11" s="91">
        <v>1.5249397160483843E-2</v>
      </c>
      <c r="G11" s="91">
        <v>1.0865097396388416E-2</v>
      </c>
      <c r="H11" s="91">
        <v>1.1134007624939438E-2</v>
      </c>
      <c r="I11" s="91">
        <v>1.0093562393398042E-2</v>
      </c>
      <c r="J11" s="91">
        <v>7.1213464513501176E-3</v>
      </c>
      <c r="K11" s="91">
        <v>6.206680200371276E-3</v>
      </c>
      <c r="L11" s="91">
        <v>4.4222154777513447E-3</v>
      </c>
      <c r="M11" s="91">
        <v>5.0257342691450192E-3</v>
      </c>
      <c r="N11" s="91">
        <v>1.1182134860148352E-2</v>
      </c>
      <c r="O11" s="91">
        <v>2.4369834489069406E-2</v>
      </c>
      <c r="P11" s="91">
        <v>1.1329437009616961E-2</v>
      </c>
      <c r="Q11" s="91">
        <v>2.1447816815867857E-2</v>
      </c>
    </row>
    <row r="12" spans="1:17" x14ac:dyDescent="0.25">
      <c r="A12" s="92" t="s">
        <v>26</v>
      </c>
      <c r="B12" s="91">
        <v>0.45899953831943413</v>
      </c>
      <c r="C12" s="91">
        <v>0.3954662814354446</v>
      </c>
      <c r="D12" s="91">
        <v>0.54776395736887107</v>
      </c>
      <c r="E12" s="91">
        <v>0.65324299606398739</v>
      </c>
      <c r="F12" s="91">
        <v>0.73321600987305613</v>
      </c>
      <c r="G12" s="91">
        <v>0.49911889758979172</v>
      </c>
      <c r="H12" s="91">
        <v>0.78184783165444882</v>
      </c>
      <c r="I12" s="91">
        <v>1.1775898306533499</v>
      </c>
      <c r="J12" s="91">
        <v>0.93139070378984301</v>
      </c>
      <c r="K12" s="91">
        <v>0.92986883290398914</v>
      </c>
      <c r="L12" s="91">
        <v>0.60943096375790573</v>
      </c>
      <c r="M12" s="91">
        <v>0.42238557201631127</v>
      </c>
      <c r="N12" s="91">
        <v>0.9353209675870644</v>
      </c>
      <c r="O12" s="91">
        <v>1.1797327576298855</v>
      </c>
      <c r="P12" s="91">
        <v>1.3246858807941819</v>
      </c>
      <c r="Q12" s="91">
        <v>1.4867476769064698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0.93193772087018822</v>
      </c>
      <c r="C14" s="157">
        <v>0.92035755430666899</v>
      </c>
      <c r="D14" s="157">
        <v>1.0585441634287287</v>
      </c>
      <c r="E14" s="157">
        <v>1.0165796676853145</v>
      </c>
      <c r="F14" s="157">
        <v>1.1051850294966041</v>
      </c>
      <c r="G14" s="157">
        <v>1.2469483028909207</v>
      </c>
      <c r="H14" s="157">
        <v>1.3058646401144209</v>
      </c>
      <c r="I14" s="157">
        <v>1.2355908183262663</v>
      </c>
      <c r="J14" s="157">
        <v>1.6355305605968278</v>
      </c>
      <c r="K14" s="157">
        <v>1.272192522674179</v>
      </c>
      <c r="L14" s="157">
        <v>0.96258724320040234</v>
      </c>
      <c r="M14" s="157">
        <v>1.1107985758745027</v>
      </c>
      <c r="N14" s="157">
        <v>2.7315549773277294</v>
      </c>
      <c r="O14" s="157">
        <v>2.6925997651478579</v>
      </c>
      <c r="P14" s="157">
        <v>2.5107280643426848</v>
      </c>
      <c r="Q14" s="157">
        <v>2.2727463099482894</v>
      </c>
    </row>
    <row r="15" spans="1:17" x14ac:dyDescent="0.25">
      <c r="A15" s="156" t="s">
        <v>241</v>
      </c>
      <c r="B15" s="155">
        <v>3.9319736821785787</v>
      </c>
      <c r="C15" s="155">
        <v>3.7356303927037509</v>
      </c>
      <c r="D15" s="155">
        <v>4.3116255867322621</v>
      </c>
      <c r="E15" s="155">
        <v>4.3412648527397888</v>
      </c>
      <c r="F15" s="155">
        <v>4.6097707284625837</v>
      </c>
      <c r="G15" s="155">
        <v>4.59362866457497</v>
      </c>
      <c r="H15" s="155">
        <v>4.9569398105895051</v>
      </c>
      <c r="I15" s="155">
        <v>5.2229535735488684</v>
      </c>
      <c r="J15" s="155">
        <v>5.7418280604855036</v>
      </c>
      <c r="K15" s="155">
        <v>4.5847239738791421</v>
      </c>
      <c r="L15" s="155">
        <v>3.6300049306609359</v>
      </c>
      <c r="M15" s="155">
        <v>3.8004543093315668</v>
      </c>
      <c r="N15" s="155">
        <v>8.8675229883930591</v>
      </c>
      <c r="O15" s="155">
        <v>8.106230052712343</v>
      </c>
      <c r="P15" s="155">
        <v>8.0677546602632901</v>
      </c>
      <c r="Q15" s="155">
        <v>7.5359345449281188</v>
      </c>
    </row>
    <row r="16" spans="1:17" x14ac:dyDescent="0.25">
      <c r="A16" s="156" t="s">
        <v>240</v>
      </c>
      <c r="B16" s="206">
        <v>84.956233287672518</v>
      </c>
      <c r="C16" s="206">
        <v>79.755651298954803</v>
      </c>
      <c r="D16" s="206">
        <v>98.138455129633314</v>
      </c>
      <c r="E16" s="206">
        <v>103.11053102125882</v>
      </c>
      <c r="F16" s="206">
        <v>114.03277868039541</v>
      </c>
      <c r="G16" s="206">
        <v>107.35986661808921</v>
      </c>
      <c r="H16" s="206">
        <v>129.96289058640511</v>
      </c>
      <c r="I16" s="206">
        <v>151.66357504211442</v>
      </c>
      <c r="J16" s="206">
        <v>160.47474941362196</v>
      </c>
      <c r="K16" s="206">
        <v>138.77046160913457</v>
      </c>
      <c r="L16" s="206">
        <v>97.915065080593635</v>
      </c>
      <c r="M16" s="206">
        <v>94.70762509452598</v>
      </c>
      <c r="N16" s="206">
        <v>227.16655344988618</v>
      </c>
      <c r="O16" s="206">
        <v>244.82220097972666</v>
      </c>
      <c r="P16" s="206">
        <v>241.47247123227584</v>
      </c>
      <c r="Q16" s="206">
        <v>238.61085306066104</v>
      </c>
    </row>
    <row r="17" spans="1:17" x14ac:dyDescent="0.25">
      <c r="A17" s="152" t="s">
        <v>249</v>
      </c>
      <c r="B17" s="264">
        <v>52.189785936184485</v>
      </c>
      <c r="C17" s="264">
        <v>48.62539802642366</v>
      </c>
      <c r="D17" s="264">
        <v>62.208241906864593</v>
      </c>
      <c r="E17" s="264">
        <v>66.93332391509405</v>
      </c>
      <c r="F17" s="264">
        <v>75.618022609874032</v>
      </c>
      <c r="G17" s="264">
        <v>69.079627746631274</v>
      </c>
      <c r="H17" s="264">
        <v>88.655058831492724</v>
      </c>
      <c r="I17" s="264">
        <v>108.13896192920734</v>
      </c>
      <c r="J17" s="264">
        <v>112.62618224290962</v>
      </c>
      <c r="K17" s="264">
        <v>100.56442849347519</v>
      </c>
      <c r="L17" s="264">
        <v>67.665023991752619</v>
      </c>
      <c r="M17" s="264">
        <v>63.037172516763043</v>
      </c>
      <c r="N17" s="264">
        <v>153.27052854661096</v>
      </c>
      <c r="O17" s="264">
        <v>177.27028387379073</v>
      </c>
      <c r="P17" s="264">
        <v>174.24118239674866</v>
      </c>
      <c r="Q17" s="264">
        <v>175.81139851959364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52.189785936184485</v>
      </c>
      <c r="C26" s="87">
        <v>48.62539802642366</v>
      </c>
      <c r="D26" s="87">
        <v>62.208241906864593</v>
      </c>
      <c r="E26" s="87">
        <v>66.93332391509405</v>
      </c>
      <c r="F26" s="87">
        <v>75.618022609874032</v>
      </c>
      <c r="G26" s="87">
        <v>69.079627746631274</v>
      </c>
      <c r="H26" s="87">
        <v>88.655058831492724</v>
      </c>
      <c r="I26" s="87">
        <v>108.13896192920734</v>
      </c>
      <c r="J26" s="87">
        <v>112.62618224290962</v>
      </c>
      <c r="K26" s="87">
        <v>100.56442849347519</v>
      </c>
      <c r="L26" s="87">
        <v>67.665023991752619</v>
      </c>
      <c r="M26" s="87">
        <v>63.037172516763043</v>
      </c>
      <c r="N26" s="87">
        <v>153.27052854661096</v>
      </c>
      <c r="O26" s="87">
        <v>177.27028387379073</v>
      </c>
      <c r="P26" s="87">
        <v>174.24118239674866</v>
      </c>
      <c r="Q26" s="87">
        <v>175.81139851959364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32.766447351488033</v>
      </c>
      <c r="C28" s="151">
        <v>31.130253272531139</v>
      </c>
      <c r="D28" s="151">
        <v>35.930213222768714</v>
      </c>
      <c r="E28" s="151">
        <v>36.177207106164765</v>
      </c>
      <c r="F28" s="151">
        <v>38.414756070521385</v>
      </c>
      <c r="G28" s="151">
        <v>38.280238871457939</v>
      </c>
      <c r="H28" s="151">
        <v>41.307831754912378</v>
      </c>
      <c r="I28" s="151">
        <v>43.524613112907069</v>
      </c>
      <c r="J28" s="151">
        <v>47.848567170712343</v>
      </c>
      <c r="K28" s="151">
        <v>38.206033115659373</v>
      </c>
      <c r="L28" s="151">
        <v>30.250041088841016</v>
      </c>
      <c r="M28" s="151">
        <v>31.670452577762934</v>
      </c>
      <c r="N28" s="151">
        <v>73.896024903275205</v>
      </c>
      <c r="O28" s="151">
        <v>67.551917105935928</v>
      </c>
      <c r="P28" s="151">
        <v>67.231288835527167</v>
      </c>
      <c r="Q28" s="151">
        <v>62.799454541067412</v>
      </c>
    </row>
    <row r="29" spans="1:17" x14ac:dyDescent="0.25">
      <c r="A29" s="243" t="s">
        <v>239</v>
      </c>
      <c r="B29" s="278">
        <v>8.7377192937301391</v>
      </c>
      <c r="C29" s="278">
        <v>8.3014008726749662</v>
      </c>
      <c r="D29" s="278">
        <v>9.5813901927383203</v>
      </c>
      <c r="E29" s="278">
        <v>9.6472552283106019</v>
      </c>
      <c r="F29" s="278">
        <v>10.243934952139034</v>
      </c>
      <c r="G29" s="278">
        <v>10.208063699055446</v>
      </c>
      <c r="H29" s="278">
        <v>11.015421801309964</v>
      </c>
      <c r="I29" s="278">
        <v>11.606563496775214</v>
      </c>
      <c r="J29" s="278">
        <v>12.759617912189954</v>
      </c>
      <c r="K29" s="278">
        <v>10.188275497509162</v>
      </c>
      <c r="L29" s="278">
        <v>8.0666776236909339</v>
      </c>
      <c r="M29" s="278">
        <v>8.4454540207367792</v>
      </c>
      <c r="N29" s="278">
        <v>19.705606640873381</v>
      </c>
      <c r="O29" s="278">
        <v>18.013844561582911</v>
      </c>
      <c r="P29" s="278">
        <v>17.928343689473905</v>
      </c>
      <c r="Q29" s="278">
        <v>16.746521210951304</v>
      </c>
    </row>
    <row r="30" spans="1:17" x14ac:dyDescent="0.25">
      <c r="A30" s="40"/>
      <c r="B30" s="32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17" ht="12.75" x14ac:dyDescent="0.25">
      <c r="A31" s="97" t="s">
        <v>34</v>
      </c>
      <c r="B31" s="96">
        <v>387.97666687814757</v>
      </c>
      <c r="C31" s="96">
        <v>374.01333063124662</v>
      </c>
      <c r="D31" s="96">
        <v>394.86986783822465</v>
      </c>
      <c r="E31" s="96">
        <v>436.35882497106473</v>
      </c>
      <c r="F31" s="96">
        <v>462.96365389708899</v>
      </c>
      <c r="G31" s="96">
        <v>444.57438971609866</v>
      </c>
      <c r="H31" s="96">
        <v>502.28660577835308</v>
      </c>
      <c r="I31" s="96">
        <v>595.91142777776656</v>
      </c>
      <c r="J31" s="96">
        <v>495.15010403077764</v>
      </c>
      <c r="K31" s="96">
        <v>540.99625084489037</v>
      </c>
      <c r="L31" s="96">
        <v>580.24922956909734</v>
      </c>
      <c r="M31" s="96">
        <v>525.33325707095003</v>
      </c>
      <c r="N31" s="96">
        <v>356.30087100045699</v>
      </c>
      <c r="O31" s="96">
        <v>368.95652286318136</v>
      </c>
      <c r="P31" s="96">
        <v>373.97915825059732</v>
      </c>
      <c r="Q31" s="96">
        <v>378.50220601445727</v>
      </c>
    </row>
    <row r="32" spans="1:17" x14ac:dyDescent="0.25">
      <c r="A32" s="132" t="s">
        <v>83</v>
      </c>
      <c r="B32" s="160">
        <v>1.7560199587219012</v>
      </c>
      <c r="C32" s="160">
        <v>1.6928205469191184</v>
      </c>
      <c r="D32" s="160">
        <v>1.7872192536763525</v>
      </c>
      <c r="E32" s="160">
        <v>1.9750022906771487</v>
      </c>
      <c r="F32" s="160">
        <v>2.0954183223122502</v>
      </c>
      <c r="G32" s="160">
        <v>2.0121867321553846</v>
      </c>
      <c r="H32" s="160">
        <v>2.2733978098288228</v>
      </c>
      <c r="I32" s="160">
        <v>2.6971528190814569</v>
      </c>
      <c r="J32" s="160">
        <v>2.2410973119534385</v>
      </c>
      <c r="K32" s="160">
        <v>2.4486014113207366</v>
      </c>
      <c r="L32" s="160">
        <v>2.6262641935535727</v>
      </c>
      <c r="M32" s="160">
        <v>2.3777091849874079</v>
      </c>
      <c r="N32" s="160">
        <v>1.6126522396856033</v>
      </c>
      <c r="O32" s="160">
        <v>1.6699329453538123</v>
      </c>
      <c r="P32" s="160">
        <v>1.6926658794156837</v>
      </c>
      <c r="Q32" s="160">
        <v>1.7131376315225821</v>
      </c>
    </row>
    <row r="33" spans="1:17" x14ac:dyDescent="0.25">
      <c r="A33" s="76" t="s">
        <v>82</v>
      </c>
      <c r="B33" s="159">
        <v>2.4919242757006468</v>
      </c>
      <c r="C33" s="159">
        <v>2.402239561299119</v>
      </c>
      <c r="D33" s="159">
        <v>2.5361984196792431</v>
      </c>
      <c r="E33" s="159">
        <v>2.8026766599423332</v>
      </c>
      <c r="F33" s="159">
        <v>2.9735560573686857</v>
      </c>
      <c r="G33" s="159">
        <v>2.8554441765857246</v>
      </c>
      <c r="H33" s="159">
        <v>3.2261223242362398</v>
      </c>
      <c r="I33" s="159">
        <v>3.8274625249905432</v>
      </c>
      <c r="J33" s="159">
        <v>3.180285490564104</v>
      </c>
      <c r="K33" s="159">
        <v>3.4747494002437658</v>
      </c>
      <c r="L33" s="159">
        <v>3.7268662385152118</v>
      </c>
      <c r="M33" s="159">
        <v>3.3741480039549305</v>
      </c>
      <c r="N33" s="159">
        <v>2.2884747091715689</v>
      </c>
      <c r="O33" s="159">
        <v>2.3697603348131842</v>
      </c>
      <c r="P33" s="159">
        <v>2.4020200764894177</v>
      </c>
      <c r="Q33" s="159">
        <v>2.431071031057404</v>
      </c>
    </row>
    <row r="34" spans="1:17" x14ac:dyDescent="0.25">
      <c r="A34" s="76" t="s">
        <v>81</v>
      </c>
      <c r="B34" s="159">
        <v>8.8672566849560841</v>
      </c>
      <c r="C34" s="159">
        <v>8.5481228368411664</v>
      </c>
      <c r="D34" s="159">
        <v>9.0248016806018807</v>
      </c>
      <c r="E34" s="159">
        <v>9.9730371388016863</v>
      </c>
      <c r="F34" s="159">
        <v>10.581093930063554</v>
      </c>
      <c r="G34" s="159">
        <v>10.160804929046069</v>
      </c>
      <c r="H34" s="159">
        <v>11.479825059301433</v>
      </c>
      <c r="I34" s="159">
        <v>13.619632423059379</v>
      </c>
      <c r="J34" s="159">
        <v>11.316719392825195</v>
      </c>
      <c r="K34" s="159">
        <v>12.364538982307359</v>
      </c>
      <c r="L34" s="159">
        <v>13.261670866029586</v>
      </c>
      <c r="M34" s="159">
        <v>12.006559242530845</v>
      </c>
      <c r="N34" s="159">
        <v>8.1433022909770987</v>
      </c>
      <c r="O34" s="159">
        <v>8.4325488440886662</v>
      </c>
      <c r="P34" s="159">
        <v>8.5473418226807265</v>
      </c>
      <c r="Q34" s="159">
        <v>8.6507166617997449</v>
      </c>
    </row>
    <row r="35" spans="1:17" x14ac:dyDescent="0.25">
      <c r="A35" s="76" t="s">
        <v>80</v>
      </c>
      <c r="B35" s="159">
        <v>7.0240798348876048</v>
      </c>
      <c r="C35" s="159">
        <v>6.7712821876764737</v>
      </c>
      <c r="D35" s="159">
        <v>7.1488770147054099</v>
      </c>
      <c r="E35" s="159">
        <v>7.9000091627085949</v>
      </c>
      <c r="F35" s="159">
        <v>8.3816732892490009</v>
      </c>
      <c r="G35" s="159">
        <v>8.0487469286215383</v>
      </c>
      <c r="H35" s="159">
        <v>9.0935912393152911</v>
      </c>
      <c r="I35" s="159">
        <v>10.788611276325828</v>
      </c>
      <c r="J35" s="159">
        <v>8.9643892478137541</v>
      </c>
      <c r="K35" s="159">
        <v>9.7944056452829464</v>
      </c>
      <c r="L35" s="159">
        <v>10.505056774214291</v>
      </c>
      <c r="M35" s="159">
        <v>9.5108367399496316</v>
      </c>
      <c r="N35" s="159">
        <v>6.4506089587424134</v>
      </c>
      <c r="O35" s="159">
        <v>6.6797317814152493</v>
      </c>
      <c r="P35" s="159">
        <v>6.7706635176627348</v>
      </c>
      <c r="Q35" s="159">
        <v>6.8525505260903286</v>
      </c>
    </row>
    <row r="36" spans="1:17" x14ac:dyDescent="0.25">
      <c r="A36" s="129" t="s">
        <v>79</v>
      </c>
      <c r="B36" s="158">
        <v>4.2144479009325631</v>
      </c>
      <c r="C36" s="158">
        <v>4.0627693126058837</v>
      </c>
      <c r="D36" s="158">
        <v>4.2893262088232458</v>
      </c>
      <c r="E36" s="158">
        <v>4.7400054976251571</v>
      </c>
      <c r="F36" s="158">
        <v>5.0290039735494005</v>
      </c>
      <c r="G36" s="158">
        <v>4.8292481571729224</v>
      </c>
      <c r="H36" s="158">
        <v>5.456154743589174</v>
      </c>
      <c r="I36" s="158">
        <v>6.4731667657954972</v>
      </c>
      <c r="J36" s="158">
        <v>5.3786335486882528</v>
      </c>
      <c r="K36" s="158">
        <v>5.8766433871697679</v>
      </c>
      <c r="L36" s="158">
        <v>6.3030340645285738</v>
      </c>
      <c r="M36" s="158">
        <v>5.7065020439697802</v>
      </c>
      <c r="N36" s="158">
        <v>3.8703653752454477</v>
      </c>
      <c r="O36" s="158">
        <v>4.0078390688491492</v>
      </c>
      <c r="P36" s="158">
        <v>4.0623981105976403</v>
      </c>
      <c r="Q36" s="158">
        <v>4.1115303156541971</v>
      </c>
    </row>
    <row r="37" spans="1:17" x14ac:dyDescent="0.25">
      <c r="A37" s="92" t="s">
        <v>125</v>
      </c>
      <c r="B37" s="91">
        <v>3.9389040580710043E-2</v>
      </c>
      <c r="C37" s="91">
        <v>1.3362673750335927E-2</v>
      </c>
      <c r="D37" s="91">
        <v>1.3131883288677303E-2</v>
      </c>
      <c r="E37" s="91">
        <v>4.0248960955417787E-2</v>
      </c>
      <c r="F37" s="91">
        <v>4.1372028621459597E-2</v>
      </c>
      <c r="G37" s="91">
        <v>2.9864697485732835E-2</v>
      </c>
      <c r="H37" s="91">
        <v>2.8943931399650007E-2</v>
      </c>
      <c r="I37" s="91">
        <v>2.6962409919101843E-2</v>
      </c>
      <c r="J37" s="91">
        <v>1.4880527918919563E-2</v>
      </c>
      <c r="K37" s="91">
        <v>1.6517218727449486E-2</v>
      </c>
      <c r="L37" s="91">
        <v>1.7681210403041901E-2</v>
      </c>
      <c r="M37" s="91">
        <v>1.8644635697602833E-2</v>
      </c>
      <c r="N37" s="91">
        <v>1.1766792868776962E-2</v>
      </c>
      <c r="O37" s="91">
        <v>2.5064879431845242E-2</v>
      </c>
      <c r="P37" s="91">
        <v>1.1964583786798159E-2</v>
      </c>
      <c r="Q37" s="91">
        <v>2.3323117260738605E-2</v>
      </c>
    </row>
    <row r="38" spans="1:17" x14ac:dyDescent="0.25">
      <c r="A38" s="92" t="s">
        <v>26</v>
      </c>
      <c r="B38" s="91">
        <v>1.3777401365137441</v>
      </c>
      <c r="C38" s="91">
        <v>1.2170350938999577</v>
      </c>
      <c r="D38" s="91">
        <v>1.4582165749557765</v>
      </c>
      <c r="E38" s="91">
        <v>1.8385683147287639</v>
      </c>
      <c r="F38" s="91">
        <v>1.9892349465975874</v>
      </c>
      <c r="G38" s="91">
        <v>1.3719191225001259</v>
      </c>
      <c r="H38" s="91">
        <v>2.0324891779023337</v>
      </c>
      <c r="I38" s="91">
        <v>3.1456346622881814</v>
      </c>
      <c r="J38" s="91">
        <v>1.9462029358983508</v>
      </c>
      <c r="K38" s="91">
        <v>2.4745671446056816</v>
      </c>
      <c r="L38" s="91">
        <v>2.4366693912914812</v>
      </c>
      <c r="M38" s="91">
        <v>1.5669800057907652</v>
      </c>
      <c r="N38" s="91">
        <v>0.98422423169335882</v>
      </c>
      <c r="O38" s="91">
        <v>1.2133795715787214</v>
      </c>
      <c r="P38" s="91">
        <v>1.3989499388625275</v>
      </c>
      <c r="Q38" s="91">
        <v>1.616742193544197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2.7973187238381088</v>
      </c>
      <c r="C40" s="157">
        <v>2.8323715449555902</v>
      </c>
      <c r="D40" s="157">
        <v>2.817977750578792</v>
      </c>
      <c r="E40" s="157">
        <v>2.8611882219409752</v>
      </c>
      <c r="F40" s="157">
        <v>2.998396998330354</v>
      </c>
      <c r="G40" s="157">
        <v>3.4274643371870637</v>
      </c>
      <c r="H40" s="157">
        <v>3.39472163428719</v>
      </c>
      <c r="I40" s="157">
        <v>3.3005696935882134</v>
      </c>
      <c r="J40" s="157">
        <v>3.4175500848709821</v>
      </c>
      <c r="K40" s="157">
        <v>3.3855590238366364</v>
      </c>
      <c r="L40" s="157">
        <v>3.8486834628340509</v>
      </c>
      <c r="M40" s="157">
        <v>4.1208774024814119</v>
      </c>
      <c r="N40" s="157">
        <v>2.8743743506833122</v>
      </c>
      <c r="O40" s="157">
        <v>2.7693946178385827</v>
      </c>
      <c r="P40" s="157">
        <v>2.6514835879483147</v>
      </c>
      <c r="Q40" s="157">
        <v>2.4714650048492617</v>
      </c>
    </row>
    <row r="41" spans="1:17" x14ac:dyDescent="0.25">
      <c r="A41" s="156" t="s">
        <v>238</v>
      </c>
      <c r="B41" s="204">
        <v>38.156473938157376</v>
      </c>
      <c r="C41" s="204">
        <v>37.390694569984326</v>
      </c>
      <c r="D41" s="204">
        <v>36.103950125623008</v>
      </c>
      <c r="E41" s="204">
        <v>37.516653625998643</v>
      </c>
      <c r="F41" s="204">
        <v>37.466094125652994</v>
      </c>
      <c r="G41" s="204">
        <v>39.132251942342634</v>
      </c>
      <c r="H41" s="204">
        <v>37.157008786827312</v>
      </c>
      <c r="I41" s="204">
        <v>37.249295583452607</v>
      </c>
      <c r="J41" s="204">
        <v>33.023285663389906</v>
      </c>
      <c r="K41" s="204">
        <v>31.437265840008553</v>
      </c>
      <c r="L41" s="204">
        <v>41.019647732494334</v>
      </c>
      <c r="M41" s="204">
        <v>42.041780127400898</v>
      </c>
      <c r="N41" s="204">
        <v>27.331116918327524</v>
      </c>
      <c r="O41" s="204">
        <v>21.524428381066627</v>
      </c>
      <c r="P41" s="204">
        <v>22.17096329727827</v>
      </c>
      <c r="Q41" s="204">
        <v>20.24887360403725</v>
      </c>
    </row>
    <row r="42" spans="1:17" x14ac:dyDescent="0.25">
      <c r="A42" s="152" t="s">
        <v>247</v>
      </c>
      <c r="B42" s="151">
        <v>7.5374966446663727</v>
      </c>
      <c r="C42" s="151">
        <v>7.2001801890234276</v>
      </c>
      <c r="D42" s="151">
        <v>7.9682519945179546</v>
      </c>
      <c r="E42" s="151">
        <v>9.0642934376844533</v>
      </c>
      <c r="F42" s="151">
        <v>9.871110463500731</v>
      </c>
      <c r="G42" s="151">
        <v>9.136104095725667</v>
      </c>
      <c r="H42" s="151">
        <v>11.089094451793732</v>
      </c>
      <c r="I42" s="151">
        <v>13.898981790548127</v>
      </c>
      <c r="J42" s="151">
        <v>11.32353799691551</v>
      </c>
      <c r="K42" s="151">
        <v>12.876816158391051</v>
      </c>
      <c r="L42" s="151">
        <v>13.017359129065458</v>
      </c>
      <c r="M42" s="151">
        <v>11.252205612749325</v>
      </c>
      <c r="N42" s="151">
        <v>7.7603014614570318</v>
      </c>
      <c r="O42" s="151">
        <v>8.7727455883163792</v>
      </c>
      <c r="P42" s="151">
        <v>8.8537372672713062</v>
      </c>
      <c r="Q42" s="151">
        <v>9.1989251932251577</v>
      </c>
    </row>
    <row r="43" spans="1:17" x14ac:dyDescent="0.25">
      <c r="A43" s="150" t="s">
        <v>33</v>
      </c>
      <c r="B43" s="87">
        <v>0.89302220799400911</v>
      </c>
      <c r="C43" s="87">
        <v>0.99433333333333307</v>
      </c>
      <c r="D43" s="87">
        <v>0.85238434782608696</v>
      </c>
      <c r="E43" s="87">
        <v>0.99135710144927525</v>
      </c>
      <c r="F43" s="87">
        <v>1.1766353623188404</v>
      </c>
      <c r="G43" s="87">
        <v>0.89303798085201191</v>
      </c>
      <c r="H43" s="87">
        <v>0.60861623188405778</v>
      </c>
      <c r="I43" s="87">
        <v>0.91301971014492744</v>
      </c>
      <c r="J43" s="87">
        <v>0.87240927536231883</v>
      </c>
      <c r="K43" s="87">
        <v>0.95336637681159386</v>
      </c>
      <c r="L43" s="87">
        <v>0.76360857717634978</v>
      </c>
      <c r="M43" s="87">
        <v>0.72548961992465943</v>
      </c>
      <c r="N43" s="87">
        <v>0.6369241952471868</v>
      </c>
      <c r="O43" s="87">
        <v>0.67359991829276045</v>
      </c>
      <c r="P43" s="87">
        <v>0.61888087456974361</v>
      </c>
      <c r="Q43" s="87">
        <v>0.58224650289347868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3.1888695652173914E-2</v>
      </c>
      <c r="K45" s="87">
        <v>3.1871884057970999E-2</v>
      </c>
      <c r="L45" s="87">
        <v>3.1846609322202395E-2</v>
      </c>
      <c r="M45" s="87">
        <v>3.1846332075803528E-2</v>
      </c>
      <c r="N45" s="87">
        <v>3.1846021567845342E-2</v>
      </c>
      <c r="O45" s="87">
        <v>3.1845931957100546E-2</v>
      </c>
      <c r="P45" s="87">
        <v>3.1845105702068041E-2</v>
      </c>
      <c r="Q45" s="87">
        <v>3.1847482025861858E-2</v>
      </c>
    </row>
    <row r="46" spans="1:17" x14ac:dyDescent="0.25">
      <c r="A46" s="150" t="s">
        <v>125</v>
      </c>
      <c r="B46" s="87">
        <v>8.5184548502362331E-2</v>
      </c>
      <c r="C46" s="87">
        <v>2.7816715273795787E-2</v>
      </c>
      <c r="D46" s="87">
        <v>2.7860055417184691E-2</v>
      </c>
      <c r="E46" s="87">
        <v>8.6460781634663336E-2</v>
      </c>
      <c r="F46" s="87">
        <v>8.6340450558481927E-2</v>
      </c>
      <c r="G46" s="87">
        <v>5.6270467879786429E-2</v>
      </c>
      <c r="H46" s="87">
        <v>5.5613513236790972E-2</v>
      </c>
      <c r="I46" s="87">
        <v>5.555573586859535E-2</v>
      </c>
      <c r="J46" s="87">
        <v>2.7656222860833139E-2</v>
      </c>
      <c r="K46" s="87">
        <v>2.7602192072268744E-2</v>
      </c>
      <c r="L46" s="87">
        <v>2.8444223779682368E-2</v>
      </c>
      <c r="M46" s="87">
        <v>2.8400567714954351E-2</v>
      </c>
      <c r="N46" s="87">
        <v>2.8492744048473882E-2</v>
      </c>
      <c r="O46" s="87">
        <v>5.6018180725506399E-2</v>
      </c>
      <c r="P46" s="87">
        <v>2.8385340628222636E-2</v>
      </c>
      <c r="Q46" s="87">
        <v>5.6126426928644599E-2</v>
      </c>
    </row>
    <row r="47" spans="1:17" x14ac:dyDescent="0.25">
      <c r="A47" s="150" t="s">
        <v>29</v>
      </c>
      <c r="B47" s="87">
        <v>1.2184057007813611</v>
      </c>
      <c r="C47" s="87">
        <v>1.3568197101449273</v>
      </c>
      <c r="D47" s="87">
        <v>1.6346437681159418</v>
      </c>
      <c r="E47" s="87">
        <v>1.1622411594202897</v>
      </c>
      <c r="F47" s="87">
        <v>1.1069582608695652</v>
      </c>
      <c r="G47" s="87">
        <v>1.1353765176176065</v>
      </c>
      <c r="H47" s="87">
        <v>0.72128173913043458</v>
      </c>
      <c r="I47" s="87">
        <v>0.80318173913043467</v>
      </c>
      <c r="J47" s="87">
        <v>0.63757942028985504</v>
      </c>
      <c r="K47" s="87">
        <v>0.35934666666666654</v>
      </c>
      <c r="L47" s="87">
        <v>0.55384475714475123</v>
      </c>
      <c r="M47" s="87">
        <v>0.27692443915142823</v>
      </c>
      <c r="N47" s="87">
        <v>0.63691127855425556</v>
      </c>
      <c r="O47" s="87">
        <v>0.52613239214175189</v>
      </c>
      <c r="P47" s="87">
        <v>0.33230892235051157</v>
      </c>
      <c r="Q47" s="87">
        <v>0.3046170117364026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2.9795641059605291</v>
      </c>
      <c r="C49" s="87">
        <v>2.5334689237908976</v>
      </c>
      <c r="D49" s="87">
        <v>3.0936914146620627</v>
      </c>
      <c r="E49" s="87">
        <v>3.9495194361974448</v>
      </c>
      <c r="F49" s="87">
        <v>4.1513903784458437</v>
      </c>
      <c r="G49" s="87">
        <v>2.584942671968733</v>
      </c>
      <c r="H49" s="87">
        <v>3.9052698901944138</v>
      </c>
      <c r="I49" s="87">
        <v>6.4815440816130794</v>
      </c>
      <c r="J49" s="87">
        <v>3.6171177810955379</v>
      </c>
      <c r="K49" s="87">
        <v>4.1352892849702405</v>
      </c>
      <c r="L49" s="87">
        <v>3.9199335262179376</v>
      </c>
      <c r="M49" s="87">
        <v>2.3869129160921072</v>
      </c>
      <c r="N49" s="87">
        <v>2.3832534007084587</v>
      </c>
      <c r="O49" s="87">
        <v>2.7118150045029115</v>
      </c>
      <c r="P49" s="87">
        <v>3.3189345525132365</v>
      </c>
      <c r="Q49" s="87">
        <v>3.8906447013053049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2.3613200814281119</v>
      </c>
      <c r="C51" s="87">
        <v>2.2877415064804736</v>
      </c>
      <c r="D51" s="87">
        <v>2.3596724084966785</v>
      </c>
      <c r="E51" s="87">
        <v>2.8747149589827803</v>
      </c>
      <c r="F51" s="87">
        <v>3.3497860113079989</v>
      </c>
      <c r="G51" s="87">
        <v>4.466476457407528</v>
      </c>
      <c r="H51" s="87">
        <v>4.6450878599567318</v>
      </c>
      <c r="I51" s="87">
        <v>4.4977022629215258</v>
      </c>
      <c r="J51" s="87">
        <v>4.8964092103504449</v>
      </c>
      <c r="K51" s="87">
        <v>5.9290020726528905</v>
      </c>
      <c r="L51" s="87">
        <v>6.3302204422318162</v>
      </c>
      <c r="M51" s="87">
        <v>5.9839506176274675</v>
      </c>
      <c r="N51" s="87">
        <v>2.9185732049451603</v>
      </c>
      <c r="O51" s="87">
        <v>3.6414143685029727</v>
      </c>
      <c r="P51" s="87">
        <v>3.9307836316062623</v>
      </c>
      <c r="Q51" s="87">
        <v>3.4320272986629496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1.153225217391304</v>
      </c>
      <c r="I52" s="87">
        <v>1.147978260869565</v>
      </c>
      <c r="J52" s="87">
        <v>1.2404773913043476</v>
      </c>
      <c r="K52" s="87">
        <v>1.44033768115942</v>
      </c>
      <c r="L52" s="87">
        <v>1.389460993192718</v>
      </c>
      <c r="M52" s="87">
        <v>1.8186811201629047</v>
      </c>
      <c r="N52" s="87">
        <v>1.124300616385651</v>
      </c>
      <c r="O52" s="87">
        <v>1.1319197921933752</v>
      </c>
      <c r="P52" s="87">
        <v>0.59259883990126283</v>
      </c>
      <c r="Q52" s="87">
        <v>0.9014157696725168</v>
      </c>
    </row>
    <row r="53" spans="1:17" x14ac:dyDescent="0.25">
      <c r="A53" s="152" t="s">
        <v>246</v>
      </c>
      <c r="B53" s="151">
        <v>30.618977293491003</v>
      </c>
      <c r="C53" s="151">
        <v>30.190514380960899</v>
      </c>
      <c r="D53" s="151">
        <v>28.135698131105055</v>
      </c>
      <c r="E53" s="151">
        <v>28.452360188314191</v>
      </c>
      <c r="F53" s="151">
        <v>27.594983662152263</v>
      </c>
      <c r="G53" s="151">
        <v>29.996147846616971</v>
      </c>
      <c r="H53" s="151">
        <v>26.067914335033581</v>
      </c>
      <c r="I53" s="151">
        <v>23.35031379290448</v>
      </c>
      <c r="J53" s="151">
        <v>21.699747666474394</v>
      </c>
      <c r="K53" s="151">
        <v>18.560449681617502</v>
      </c>
      <c r="L53" s="151">
        <v>28.00228860342888</v>
      </c>
      <c r="M53" s="151">
        <v>30.789574514651569</v>
      </c>
      <c r="N53" s="151">
        <v>19.570815456870491</v>
      </c>
      <c r="O53" s="151">
        <v>12.75168279275025</v>
      </c>
      <c r="P53" s="151">
        <v>13.317226030006966</v>
      </c>
      <c r="Q53" s="151">
        <v>11.049948410812092</v>
      </c>
    </row>
    <row r="54" spans="1:17" x14ac:dyDescent="0.25">
      <c r="A54" s="156" t="s">
        <v>237</v>
      </c>
      <c r="B54" s="204">
        <v>285.96280718839148</v>
      </c>
      <c r="C54" s="204">
        <v>275.00597907678383</v>
      </c>
      <c r="D54" s="204">
        <v>294.03245681240043</v>
      </c>
      <c r="E54" s="204">
        <v>327.53254491128092</v>
      </c>
      <c r="F54" s="204">
        <v>350.0615060071467</v>
      </c>
      <c r="G54" s="204">
        <v>332.70385058087015</v>
      </c>
      <c r="H54" s="204">
        <v>383.61671194753376</v>
      </c>
      <c r="I54" s="204">
        <v>462.60239277832659</v>
      </c>
      <c r="J54" s="204">
        <v>382.11341852927819</v>
      </c>
      <c r="K54" s="204">
        <v>422.57671118920945</v>
      </c>
      <c r="L54" s="204">
        <v>445.24495191799167</v>
      </c>
      <c r="M54" s="204">
        <v>397.7374701486832</v>
      </c>
      <c r="N54" s="204">
        <v>271.05580305454896</v>
      </c>
      <c r="O54" s="204">
        <v>288.10266503730867</v>
      </c>
      <c r="P54" s="204">
        <v>291.63764252673457</v>
      </c>
      <c r="Q54" s="204">
        <v>297.56239589194536</v>
      </c>
    </row>
    <row r="55" spans="1:17" x14ac:dyDescent="0.25">
      <c r="A55" s="152" t="s">
        <v>245</v>
      </c>
      <c r="B55" s="151">
        <v>226.12489933999123</v>
      </c>
      <c r="C55" s="151">
        <v>216.00540567070288</v>
      </c>
      <c r="D55" s="151">
        <v>239.04755983553866</v>
      </c>
      <c r="E55" s="151">
        <v>271.92880313053365</v>
      </c>
      <c r="F55" s="151">
        <v>296.13331390502196</v>
      </c>
      <c r="G55" s="151">
        <v>274.08312287177</v>
      </c>
      <c r="H55" s="151">
        <v>332.67283355381204</v>
      </c>
      <c r="I55" s="151">
        <v>416.96945371644381</v>
      </c>
      <c r="J55" s="151">
        <v>339.70613990746534</v>
      </c>
      <c r="K55" s="151">
        <v>386.30448475173159</v>
      </c>
      <c r="L55" s="151">
        <v>390.5207738719638</v>
      </c>
      <c r="M55" s="151">
        <v>337.56616838247987</v>
      </c>
      <c r="N55" s="151">
        <v>232.80904384371104</v>
      </c>
      <c r="O55" s="151">
        <v>263.18236764949137</v>
      </c>
      <c r="P55" s="151">
        <v>265.61211801813926</v>
      </c>
      <c r="Q55" s="151">
        <v>275.96775579675477</v>
      </c>
    </row>
    <row r="56" spans="1:17" x14ac:dyDescent="0.25">
      <c r="A56" s="150" t="s">
        <v>33</v>
      </c>
      <c r="B56" s="87">
        <v>26.790666239820276</v>
      </c>
      <c r="C56" s="87">
        <v>29.829999999999995</v>
      </c>
      <c r="D56" s="87">
        <v>25.571530434782613</v>
      </c>
      <c r="E56" s="87">
        <v>29.740713043478269</v>
      </c>
      <c r="F56" s="87">
        <v>35.299060869565217</v>
      </c>
      <c r="G56" s="87">
        <v>26.791139425560356</v>
      </c>
      <c r="H56" s="87">
        <v>18.25848695652174</v>
      </c>
      <c r="I56" s="87">
        <v>27.390591304347826</v>
      </c>
      <c r="J56" s="87">
        <v>26.172278260869572</v>
      </c>
      <c r="K56" s="87">
        <v>28.600991304347822</v>
      </c>
      <c r="L56" s="87">
        <v>22.908257315290502</v>
      </c>
      <c r="M56" s="87">
        <v>21.764688597739784</v>
      </c>
      <c r="N56" s="87">
        <v>19.107725857415605</v>
      </c>
      <c r="O56" s="87">
        <v>20.207997548782814</v>
      </c>
      <c r="P56" s="87">
        <v>18.566426237092312</v>
      </c>
      <c r="Q56" s="87">
        <v>17.467395086804363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0.95666086956521756</v>
      </c>
      <c r="K58" s="87">
        <v>0.95615652173913035</v>
      </c>
      <c r="L58" s="87">
        <v>0.95539827966607216</v>
      </c>
      <c r="M58" s="87">
        <v>0.955389962274106</v>
      </c>
      <c r="N58" s="87">
        <v>0.95538064703536052</v>
      </c>
      <c r="O58" s="87">
        <v>0.95537795871301634</v>
      </c>
      <c r="P58" s="87">
        <v>0.95535317106204132</v>
      </c>
      <c r="Q58" s="87">
        <v>0.95542446077585574</v>
      </c>
    </row>
    <row r="59" spans="1:17" x14ac:dyDescent="0.25">
      <c r="A59" s="150" t="s">
        <v>125</v>
      </c>
      <c r="B59" s="87">
        <v>2.5555364550708703</v>
      </c>
      <c r="C59" s="87">
        <v>0.83450145821387378</v>
      </c>
      <c r="D59" s="87">
        <v>0.83580166251554089</v>
      </c>
      <c r="E59" s="87">
        <v>2.5938234490399004</v>
      </c>
      <c r="F59" s="87">
        <v>2.5902135167544578</v>
      </c>
      <c r="G59" s="87">
        <v>1.6881140363935929</v>
      </c>
      <c r="H59" s="87">
        <v>1.6684053971037296</v>
      </c>
      <c r="I59" s="87">
        <v>1.6666720760578606</v>
      </c>
      <c r="J59" s="87">
        <v>0.82968668582499427</v>
      </c>
      <c r="K59" s="87">
        <v>0.82806576216806271</v>
      </c>
      <c r="L59" s="87">
        <v>0.85332671339047139</v>
      </c>
      <c r="M59" s="87">
        <v>0.85201703144863072</v>
      </c>
      <c r="N59" s="87">
        <v>0.85478232145421673</v>
      </c>
      <c r="O59" s="87">
        <v>1.6805454217651918</v>
      </c>
      <c r="P59" s="87">
        <v>0.85156021884667921</v>
      </c>
      <c r="Q59" s="87">
        <v>1.6837928078593378</v>
      </c>
    </row>
    <row r="60" spans="1:17" x14ac:dyDescent="0.25">
      <c r="A60" s="150" t="s">
        <v>29</v>
      </c>
      <c r="B60" s="87">
        <v>36.552171023440842</v>
      </c>
      <c r="C60" s="87">
        <v>40.704591304347829</v>
      </c>
      <c r="D60" s="87">
        <v>49.039313043478266</v>
      </c>
      <c r="E60" s="87">
        <v>34.867234782608705</v>
      </c>
      <c r="F60" s="87">
        <v>33.208747826086956</v>
      </c>
      <c r="G60" s="87">
        <v>34.061295528528198</v>
      </c>
      <c r="H60" s="87">
        <v>21.638452173913041</v>
      </c>
      <c r="I60" s="87">
        <v>24.095452173913042</v>
      </c>
      <c r="J60" s="87">
        <v>19.127382608695655</v>
      </c>
      <c r="K60" s="87">
        <v>10.780399999999998</v>
      </c>
      <c r="L60" s="87">
        <v>16.615342714342543</v>
      </c>
      <c r="M60" s="87">
        <v>8.3077331745428484</v>
      </c>
      <c r="N60" s="87">
        <v>19.107338356627668</v>
      </c>
      <c r="O60" s="87">
        <v>15.783971764252557</v>
      </c>
      <c r="P60" s="87">
        <v>9.9692676705153485</v>
      </c>
      <c r="Q60" s="87">
        <v>9.1385103520920783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89.386923178815877</v>
      </c>
      <c r="C62" s="87">
        <v>76.004067713726954</v>
      </c>
      <c r="D62" s="87">
        <v>92.810742439861897</v>
      </c>
      <c r="E62" s="87">
        <v>118.48558308592337</v>
      </c>
      <c r="F62" s="87">
        <v>124.54171135337533</v>
      </c>
      <c r="G62" s="87">
        <v>77.548280159061989</v>
      </c>
      <c r="H62" s="87">
        <v>117.15809670583243</v>
      </c>
      <c r="I62" s="87">
        <v>194.44632244839238</v>
      </c>
      <c r="J62" s="87">
        <v>108.51353343286615</v>
      </c>
      <c r="K62" s="87">
        <v>124.05867854910723</v>
      </c>
      <c r="L62" s="87">
        <v>117.59800578653815</v>
      </c>
      <c r="M62" s="87">
        <v>71.607387482763244</v>
      </c>
      <c r="N62" s="87">
        <v>71.497602021253783</v>
      </c>
      <c r="O62" s="87">
        <v>81.354450135087333</v>
      </c>
      <c r="P62" s="87">
        <v>99.568036575397116</v>
      </c>
      <c r="Q62" s="87">
        <v>116.71934103915913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70.839602442843358</v>
      </c>
      <c r="C64" s="87">
        <v>68.63224519441421</v>
      </c>
      <c r="D64" s="87">
        <v>70.790172254900355</v>
      </c>
      <c r="E64" s="87">
        <v>86.241448769483426</v>
      </c>
      <c r="F64" s="87">
        <v>100.49358033923998</v>
      </c>
      <c r="G64" s="87">
        <v>133.99429372222585</v>
      </c>
      <c r="H64" s="87">
        <v>139.35263579870198</v>
      </c>
      <c r="I64" s="87">
        <v>134.93106788764578</v>
      </c>
      <c r="J64" s="87">
        <v>146.89227631051335</v>
      </c>
      <c r="K64" s="87">
        <v>177.87006217958677</v>
      </c>
      <c r="L64" s="87">
        <v>189.90661326695454</v>
      </c>
      <c r="M64" s="87">
        <v>179.51851852882405</v>
      </c>
      <c r="N64" s="87">
        <v>87.557196148354834</v>
      </c>
      <c r="O64" s="87">
        <v>109.24243105508917</v>
      </c>
      <c r="P64" s="87">
        <v>117.92350894818787</v>
      </c>
      <c r="Q64" s="87">
        <v>102.96081895988847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34.596756521739131</v>
      </c>
      <c r="I65" s="87">
        <v>34.439347826086959</v>
      </c>
      <c r="J65" s="87">
        <v>37.214321739130433</v>
      </c>
      <c r="K65" s="87">
        <v>43.210130434782606</v>
      </c>
      <c r="L65" s="87">
        <v>41.683829795781556</v>
      </c>
      <c r="M65" s="87">
        <v>54.560433604887159</v>
      </c>
      <c r="N65" s="87">
        <v>33.729018491569541</v>
      </c>
      <c r="O65" s="87">
        <v>33.957593765801263</v>
      </c>
      <c r="P65" s="87">
        <v>17.777965197037886</v>
      </c>
      <c r="Q65" s="87">
        <v>27.042473090175505</v>
      </c>
    </row>
    <row r="66" spans="1:17" x14ac:dyDescent="0.25">
      <c r="A66" s="152" t="s">
        <v>244</v>
      </c>
      <c r="B66" s="151">
        <v>59.837907848400249</v>
      </c>
      <c r="C66" s="151">
        <v>59.000573406080946</v>
      </c>
      <c r="D66" s="151">
        <v>54.984896976861762</v>
      </c>
      <c r="E66" s="151">
        <v>55.603741780747271</v>
      </c>
      <c r="F66" s="151">
        <v>53.92819210212474</v>
      </c>
      <c r="G66" s="151">
        <v>58.620727709100152</v>
      </c>
      <c r="H66" s="151">
        <v>50.943878393721718</v>
      </c>
      <c r="I66" s="151">
        <v>45.63293906188278</v>
      </c>
      <c r="J66" s="151">
        <v>42.40727862181285</v>
      </c>
      <c r="K66" s="151">
        <v>36.272226437477855</v>
      </c>
      <c r="L66" s="151">
        <v>54.724178046027873</v>
      </c>
      <c r="M66" s="151">
        <v>60.171301766203328</v>
      </c>
      <c r="N66" s="151">
        <v>38.246759210837922</v>
      </c>
      <c r="O66" s="151">
        <v>24.9202973878173</v>
      </c>
      <c r="P66" s="151">
        <v>26.025524508595311</v>
      </c>
      <c r="Q66" s="151">
        <v>21.594640095190584</v>
      </c>
    </row>
    <row r="67" spans="1:17" x14ac:dyDescent="0.25">
      <c r="A67" s="156" t="s">
        <v>236</v>
      </c>
      <c r="B67" s="204">
        <v>39.503657096399877</v>
      </c>
      <c r="C67" s="204">
        <v>38.13942253913666</v>
      </c>
      <c r="D67" s="204">
        <v>39.947038322715002</v>
      </c>
      <c r="E67" s="204">
        <v>43.91889568403024</v>
      </c>
      <c r="F67" s="204">
        <v>46.375308191746385</v>
      </c>
      <c r="G67" s="204">
        <v>44.831856269304247</v>
      </c>
      <c r="H67" s="204">
        <v>49.983793867721033</v>
      </c>
      <c r="I67" s="204">
        <v>58.653713606734655</v>
      </c>
      <c r="J67" s="204">
        <v>48.93227484626474</v>
      </c>
      <c r="K67" s="204">
        <v>53.023334989347617</v>
      </c>
      <c r="L67" s="204">
        <v>57.561737781770042</v>
      </c>
      <c r="M67" s="204">
        <v>52.57825157947331</v>
      </c>
      <c r="N67" s="204">
        <v>35.548547453758395</v>
      </c>
      <c r="O67" s="204">
        <v>36.169616470286002</v>
      </c>
      <c r="P67" s="204">
        <v>36.69546301973827</v>
      </c>
      <c r="Q67" s="204">
        <v>36.931930352350378</v>
      </c>
    </row>
    <row r="68" spans="1:17" x14ac:dyDescent="0.25">
      <c r="A68" s="152" t="s">
        <v>243</v>
      </c>
      <c r="B68" s="151">
        <v>26.38123825633231</v>
      </c>
      <c r="C68" s="151">
        <v>25.200630661581997</v>
      </c>
      <c r="D68" s="151">
        <v>27.88888198081284</v>
      </c>
      <c r="E68" s="151">
        <v>31.725027031895589</v>
      </c>
      <c r="F68" s="151">
        <v>34.54888662225256</v>
      </c>
      <c r="G68" s="151">
        <v>31.976364335039833</v>
      </c>
      <c r="H68" s="151">
        <v>38.811830581278073</v>
      </c>
      <c r="I68" s="151">
        <v>48.64643626691845</v>
      </c>
      <c r="J68" s="151">
        <v>39.632382989204288</v>
      </c>
      <c r="K68" s="151">
        <v>45.068856554368686</v>
      </c>
      <c r="L68" s="151">
        <v>45.560756951729097</v>
      </c>
      <c r="M68" s="151">
        <v>39.38271964462264</v>
      </c>
      <c r="N68" s="151">
        <v>27.161055115099614</v>
      </c>
      <c r="O68" s="151">
        <v>30.704609559107322</v>
      </c>
      <c r="P68" s="151">
        <v>30.988080435449575</v>
      </c>
      <c r="Q68" s="151">
        <v>32.196238176288055</v>
      </c>
    </row>
    <row r="69" spans="1:17" x14ac:dyDescent="0.25">
      <c r="A69" s="150" t="s">
        <v>33</v>
      </c>
      <c r="B69" s="87">
        <v>3.125577727979032</v>
      </c>
      <c r="C69" s="87">
        <v>3.480166666666666</v>
      </c>
      <c r="D69" s="87">
        <v>2.9833452173913049</v>
      </c>
      <c r="E69" s="87">
        <v>3.4697498550724641</v>
      </c>
      <c r="F69" s="87">
        <v>4.1182237681159419</v>
      </c>
      <c r="G69" s="87">
        <v>3.1256329329820418</v>
      </c>
      <c r="H69" s="87">
        <v>2.1301568115942029</v>
      </c>
      <c r="I69" s="87">
        <v>3.1955689855072462</v>
      </c>
      <c r="J69" s="87">
        <v>3.0534324637681154</v>
      </c>
      <c r="K69" s="87">
        <v>3.3367823188405792</v>
      </c>
      <c r="L69" s="87">
        <v>2.6726300201172246</v>
      </c>
      <c r="M69" s="87">
        <v>2.5392136697363079</v>
      </c>
      <c r="N69" s="87">
        <v>2.2292346833651537</v>
      </c>
      <c r="O69" s="87">
        <v>2.3575997140246616</v>
      </c>
      <c r="P69" s="87">
        <v>2.1660830609941031</v>
      </c>
      <c r="Q69" s="87">
        <v>2.0378627601271755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0.11161043478260868</v>
      </c>
      <c r="K71" s="87">
        <v>0.11155159420289854</v>
      </c>
      <c r="L71" s="87">
        <v>0.11146313262770839</v>
      </c>
      <c r="M71" s="87">
        <v>0.11146216226531235</v>
      </c>
      <c r="N71" s="87">
        <v>0.11146107548745871</v>
      </c>
      <c r="O71" s="87">
        <v>0.1114607618498519</v>
      </c>
      <c r="P71" s="87">
        <v>0.11145786995723815</v>
      </c>
      <c r="Q71" s="87">
        <v>0.11146618709051648</v>
      </c>
    </row>
    <row r="72" spans="1:17" x14ac:dyDescent="0.25">
      <c r="A72" s="150" t="s">
        <v>125</v>
      </c>
      <c r="B72" s="87">
        <v>0.29814591975826815</v>
      </c>
      <c r="C72" s="87">
        <v>9.7358503458285256E-2</v>
      </c>
      <c r="D72" s="87">
        <v>9.751019396014643E-2</v>
      </c>
      <c r="E72" s="87">
        <v>0.30261273572132169</v>
      </c>
      <c r="F72" s="87">
        <v>0.30219157695468674</v>
      </c>
      <c r="G72" s="87">
        <v>0.19694663757925254</v>
      </c>
      <c r="H72" s="87">
        <v>0.19464729632876843</v>
      </c>
      <c r="I72" s="87">
        <v>0.19444507554008375</v>
      </c>
      <c r="J72" s="87">
        <v>9.6796780012915973E-2</v>
      </c>
      <c r="K72" s="87">
        <v>9.6607672252940632E-2</v>
      </c>
      <c r="L72" s="87">
        <v>9.9554783228888305E-2</v>
      </c>
      <c r="M72" s="87">
        <v>9.9401987002340236E-2</v>
      </c>
      <c r="N72" s="87">
        <v>9.9724604169658587E-2</v>
      </c>
      <c r="O72" s="87">
        <v>0.19606363253927236</v>
      </c>
      <c r="P72" s="87">
        <v>9.9348692198779232E-2</v>
      </c>
      <c r="Q72" s="87">
        <v>0.19644249425025609</v>
      </c>
    </row>
    <row r="73" spans="1:17" x14ac:dyDescent="0.25">
      <c r="A73" s="150" t="s">
        <v>29</v>
      </c>
      <c r="B73" s="87">
        <v>4.2644199527347633</v>
      </c>
      <c r="C73" s="87">
        <v>4.7488689855072463</v>
      </c>
      <c r="D73" s="87">
        <v>5.7212531884057976</v>
      </c>
      <c r="E73" s="87">
        <v>4.0678440579710147</v>
      </c>
      <c r="F73" s="87">
        <v>3.8743539130434788</v>
      </c>
      <c r="G73" s="87">
        <v>3.9738178116616236</v>
      </c>
      <c r="H73" s="87">
        <v>2.5244860869565211</v>
      </c>
      <c r="I73" s="87">
        <v>2.8111360869565218</v>
      </c>
      <c r="J73" s="87">
        <v>2.2315279710144926</v>
      </c>
      <c r="K73" s="87">
        <v>1.257713333333333</v>
      </c>
      <c r="L73" s="87">
        <v>1.9384566500066294</v>
      </c>
      <c r="M73" s="87">
        <v>0.96923553702999876</v>
      </c>
      <c r="N73" s="87">
        <v>2.2291894749398944</v>
      </c>
      <c r="O73" s="87">
        <v>1.8414633724961313</v>
      </c>
      <c r="P73" s="87">
        <v>1.1630812282267906</v>
      </c>
      <c r="Q73" s="87">
        <v>1.066159541077409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10.428474370861851</v>
      </c>
      <c r="C75" s="87">
        <v>8.8671412332681427</v>
      </c>
      <c r="D75" s="87">
        <v>10.82791995131722</v>
      </c>
      <c r="E75" s="87">
        <v>13.823318026691057</v>
      </c>
      <c r="F75" s="87">
        <v>14.529866324560457</v>
      </c>
      <c r="G75" s="87">
        <v>9.0472993518905653</v>
      </c>
      <c r="H75" s="87">
        <v>13.66844461568045</v>
      </c>
      <c r="I75" s="87">
        <v>22.685404285645781</v>
      </c>
      <c r="J75" s="87">
        <v>12.659912233834381</v>
      </c>
      <c r="K75" s="87">
        <v>14.473512497395843</v>
      </c>
      <c r="L75" s="87">
        <v>13.719767341762783</v>
      </c>
      <c r="M75" s="87">
        <v>8.3541952063223768</v>
      </c>
      <c r="N75" s="87">
        <v>8.3413869024796075</v>
      </c>
      <c r="O75" s="87">
        <v>9.4913525157601892</v>
      </c>
      <c r="P75" s="87">
        <v>11.616270933796329</v>
      </c>
      <c r="Q75" s="87">
        <v>13.617256454568567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8.2646202849983919</v>
      </c>
      <c r="C77" s="87">
        <v>8.0070952726816582</v>
      </c>
      <c r="D77" s="87">
        <v>8.2588534297383749</v>
      </c>
      <c r="E77" s="87">
        <v>10.061502356439732</v>
      </c>
      <c r="F77" s="87">
        <v>11.724251039577997</v>
      </c>
      <c r="G77" s="87">
        <v>15.632667600926352</v>
      </c>
      <c r="H77" s="87">
        <v>16.257807509848561</v>
      </c>
      <c r="I77" s="87">
        <v>15.741957920225342</v>
      </c>
      <c r="J77" s="87">
        <v>17.137432236226555</v>
      </c>
      <c r="K77" s="87">
        <v>20.751507254285123</v>
      </c>
      <c r="L77" s="87">
        <v>22.155771547811355</v>
      </c>
      <c r="M77" s="87">
        <v>20.943827161696138</v>
      </c>
      <c r="N77" s="87">
        <v>10.215006217308062</v>
      </c>
      <c r="O77" s="87">
        <v>12.744950289760402</v>
      </c>
      <c r="P77" s="87">
        <v>13.757742710621917</v>
      </c>
      <c r="Q77" s="87">
        <v>12.012095545320321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4.0362882608695649</v>
      </c>
      <c r="I78" s="87">
        <v>4.0179239130434778</v>
      </c>
      <c r="J78" s="87">
        <v>4.3416708695652169</v>
      </c>
      <c r="K78" s="87">
        <v>5.0411818840579699</v>
      </c>
      <c r="L78" s="87">
        <v>4.8631134761745134</v>
      </c>
      <c r="M78" s="87">
        <v>6.3653839205701672</v>
      </c>
      <c r="N78" s="87">
        <v>3.9350521573497792</v>
      </c>
      <c r="O78" s="87">
        <v>3.9617192726768131</v>
      </c>
      <c r="P78" s="87">
        <v>2.0740959396544199</v>
      </c>
      <c r="Q78" s="87">
        <v>3.1549551938538087</v>
      </c>
    </row>
    <row r="79" spans="1:17" x14ac:dyDescent="0.25">
      <c r="A79" s="149" t="s">
        <v>242</v>
      </c>
      <c r="B79" s="148">
        <v>13.122418840067571</v>
      </c>
      <c r="C79" s="148">
        <v>12.938791877554667</v>
      </c>
      <c r="D79" s="148">
        <v>12.058156341902166</v>
      </c>
      <c r="E79" s="148">
        <v>12.19386865213465</v>
      </c>
      <c r="F79" s="148">
        <v>11.826421569493824</v>
      </c>
      <c r="G79" s="148">
        <v>12.855491934264414</v>
      </c>
      <c r="H79" s="148">
        <v>11.17196328644296</v>
      </c>
      <c r="I79" s="148">
        <v>10.007277339816206</v>
      </c>
      <c r="J79" s="148">
        <v>9.2998918570604516</v>
      </c>
      <c r="K79" s="148">
        <v>7.954478434978931</v>
      </c>
      <c r="L79" s="148">
        <v>12.000980830040945</v>
      </c>
      <c r="M79" s="148">
        <v>13.195531934850671</v>
      </c>
      <c r="N79" s="148">
        <v>8.387492338658781</v>
      </c>
      <c r="O79" s="148">
        <v>5.4650069111786763</v>
      </c>
      <c r="P79" s="148">
        <v>5.7073825842886983</v>
      </c>
      <c r="Q79" s="148">
        <v>4.7356921760623223</v>
      </c>
    </row>
    <row r="80" spans="1:17" x14ac:dyDescent="0.25">
      <c r="A80" s="40"/>
      <c r="B80" s="3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</row>
    <row r="81" spans="1:17" ht="12.75" x14ac:dyDescent="0.25">
      <c r="A81" s="97" t="s">
        <v>55</v>
      </c>
      <c r="B81" s="96">
        <v>38.152283493220807</v>
      </c>
      <c r="C81" s="96">
        <v>37.72258526103019</v>
      </c>
      <c r="D81" s="96">
        <v>38.102534415199443</v>
      </c>
      <c r="E81" s="96">
        <v>40.287492139569395</v>
      </c>
      <c r="F81" s="96">
        <v>41.801138686202876</v>
      </c>
      <c r="G81" s="96">
        <v>42.434223757624522</v>
      </c>
      <c r="H81" s="96">
        <v>50.125866667585569</v>
      </c>
      <c r="I81" s="96">
        <v>61.04122063018383</v>
      </c>
      <c r="J81" s="96">
        <v>46.849812307058755</v>
      </c>
      <c r="K81" s="96">
        <v>46.680181824137094</v>
      </c>
      <c r="L81" s="96">
        <v>45.775810382602799</v>
      </c>
      <c r="M81" s="96">
        <v>39.203854002682988</v>
      </c>
      <c r="N81" s="96">
        <v>37.852779932812382</v>
      </c>
      <c r="O81" s="96">
        <v>41.902888690407167</v>
      </c>
      <c r="P81" s="96">
        <v>44.425851974499324</v>
      </c>
      <c r="Q81" s="96">
        <v>47.050949831121443</v>
      </c>
    </row>
    <row r="82" spans="1:17" x14ac:dyDescent="0.25">
      <c r="A82" s="132" t="s">
        <v>83</v>
      </c>
      <c r="B82" s="160">
        <v>1.3418247052656334</v>
      </c>
      <c r="C82" s="160">
        <v>1.3267121182598047</v>
      </c>
      <c r="D82" s="160">
        <v>1.3400750185931405</v>
      </c>
      <c r="E82" s="160">
        <v>1.4169204911594557</v>
      </c>
      <c r="F82" s="160">
        <v>1.4701557930955431</v>
      </c>
      <c r="G82" s="160">
        <v>1.4924215426546585</v>
      </c>
      <c r="H82" s="160">
        <v>1.7629384170247304</v>
      </c>
      <c r="I82" s="160">
        <v>2.1468339606908384</v>
      </c>
      <c r="J82" s="160">
        <v>1.6477188213869181</v>
      </c>
      <c r="K82" s="160">
        <v>1.6417528777549761</v>
      </c>
      <c r="L82" s="160">
        <v>1.6099459233113964</v>
      </c>
      <c r="M82" s="160">
        <v>1.3788086852461723</v>
      </c>
      <c r="N82" s="160">
        <v>1.3312910952199213</v>
      </c>
      <c r="O82" s="160">
        <v>1.473734364465366</v>
      </c>
      <c r="P82" s="160">
        <v>1.5624675713696003</v>
      </c>
      <c r="Q82" s="160">
        <v>1.6547928750013297</v>
      </c>
    </row>
    <row r="83" spans="1:17" x14ac:dyDescent="0.25">
      <c r="A83" s="76" t="s">
        <v>82</v>
      </c>
      <c r="B83" s="159">
        <v>0.59166024274356899</v>
      </c>
      <c r="C83" s="159">
        <v>0.58499654303580295</v>
      </c>
      <c r="D83" s="159">
        <v>0.59088874104345135</v>
      </c>
      <c r="E83" s="159">
        <v>0.62477275791533449</v>
      </c>
      <c r="F83" s="159">
        <v>0.64824617552527286</v>
      </c>
      <c r="G83" s="159">
        <v>0.6580639697105467</v>
      </c>
      <c r="H83" s="159">
        <v>0.77734488541282787</v>
      </c>
      <c r="I83" s="159">
        <v>0.94661865840443404</v>
      </c>
      <c r="J83" s="159">
        <v>0.7265402954717084</v>
      </c>
      <c r="K83" s="159">
        <v>0.72390968981687331</v>
      </c>
      <c r="L83" s="159">
        <v>0.70988482478556758</v>
      </c>
      <c r="M83" s="159">
        <v>0.60796785020305233</v>
      </c>
      <c r="N83" s="159">
        <v>0.58701558368180407</v>
      </c>
      <c r="O83" s="159">
        <v>0.64982410026986559</v>
      </c>
      <c r="P83" s="159">
        <v>0.68894985978998236</v>
      </c>
      <c r="Q83" s="159">
        <v>0.72965950788616096</v>
      </c>
    </row>
    <row r="84" spans="1:17" x14ac:dyDescent="0.25">
      <c r="A84" s="76" t="s">
        <v>81</v>
      </c>
      <c r="B84" s="159">
        <v>4.5892954734714442</v>
      </c>
      <c r="C84" s="159">
        <v>4.5376075541283862</v>
      </c>
      <c r="D84" s="159">
        <v>4.5833112125657136</v>
      </c>
      <c r="E84" s="159">
        <v>4.8461373313734972</v>
      </c>
      <c r="F84" s="159">
        <v>5.0282121800817015</v>
      </c>
      <c r="G84" s="159">
        <v>5.1043652746432366</v>
      </c>
      <c r="H84" s="159">
        <v>6.029584390204568</v>
      </c>
      <c r="I84" s="159">
        <v>7.342580099643345</v>
      </c>
      <c r="J84" s="159">
        <v>5.635511478414541</v>
      </c>
      <c r="K84" s="159">
        <v>5.6151068175094219</v>
      </c>
      <c r="L84" s="159">
        <v>5.5063209891668627</v>
      </c>
      <c r="M84" s="159">
        <v>4.7157877129194015</v>
      </c>
      <c r="N84" s="159">
        <v>4.5532685254562564</v>
      </c>
      <c r="O84" s="159">
        <v>5.0404515741877827</v>
      </c>
      <c r="P84" s="159">
        <v>5.3439360034088059</v>
      </c>
      <c r="Q84" s="159">
        <v>5.6597060860293169</v>
      </c>
    </row>
    <row r="85" spans="1:17" x14ac:dyDescent="0.25">
      <c r="A85" s="76" t="s">
        <v>80</v>
      </c>
      <c r="B85" s="159">
        <v>2.0264308282335248</v>
      </c>
      <c r="C85" s="159">
        <v>2.0036077187149757</v>
      </c>
      <c r="D85" s="159">
        <v>2.0237884420865302</v>
      </c>
      <c r="E85" s="159">
        <v>2.1398408847099706</v>
      </c>
      <c r="F85" s="159">
        <v>2.2202371216925441</v>
      </c>
      <c r="G85" s="159">
        <v>2.2538629754596249</v>
      </c>
      <c r="H85" s="159">
        <v>2.6623990022816737</v>
      </c>
      <c r="I85" s="159">
        <v>3.2421601003250031</v>
      </c>
      <c r="J85" s="159">
        <v>2.4883937542781038</v>
      </c>
      <c r="K85" s="159">
        <v>2.4793839543781404</v>
      </c>
      <c r="L85" s="159">
        <v>2.4313489220943003</v>
      </c>
      <c r="M85" s="159">
        <v>2.0822842321015798</v>
      </c>
      <c r="N85" s="159">
        <v>2.0105229141479843</v>
      </c>
      <c r="O85" s="159">
        <v>2.2256414992661462</v>
      </c>
      <c r="P85" s="159">
        <v>2.3596468617051749</v>
      </c>
      <c r="Q85" s="159">
        <v>2.4990770277851171</v>
      </c>
    </row>
    <row r="86" spans="1:17" x14ac:dyDescent="0.25">
      <c r="A86" s="129" t="s">
        <v>79</v>
      </c>
      <c r="B86" s="158">
        <v>7.0198239147565866</v>
      </c>
      <c r="C86" s="158">
        <v>6.9407616503184357</v>
      </c>
      <c r="D86" s="158">
        <v>7.0106703403003294</v>
      </c>
      <c r="E86" s="158">
        <v>7.4126913225828091</v>
      </c>
      <c r="F86" s="158">
        <v>7.6911945012571481</v>
      </c>
      <c r="G86" s="158">
        <v>7.8076788979310905</v>
      </c>
      <c r="H86" s="158">
        <v>9.2229016290346308</v>
      </c>
      <c r="I86" s="158">
        <v>11.23127061167483</v>
      </c>
      <c r="J86" s="158">
        <v>8.6201244780901778</v>
      </c>
      <c r="K86" s="158">
        <v>8.5889133417791168</v>
      </c>
      <c r="L86" s="158">
        <v>8.4225136484492715</v>
      </c>
      <c r="M86" s="158">
        <v>7.2133074794215188</v>
      </c>
      <c r="N86" s="158">
        <v>6.9647168002300495</v>
      </c>
      <c r="O86" s="158">
        <v>7.7099159786483185</v>
      </c>
      <c r="P86" s="158">
        <v>8.1741282452842032</v>
      </c>
      <c r="Q86" s="158">
        <v>8.6571327479050399</v>
      </c>
    </row>
    <row r="87" spans="1:17" x14ac:dyDescent="0.25">
      <c r="A87" s="92" t="s">
        <v>125</v>
      </c>
      <c r="B87" s="91">
        <v>6.5608624319831277E-2</v>
      </c>
      <c r="C87" s="91">
        <v>2.2828550275860945E-2</v>
      </c>
      <c r="D87" s="91">
        <v>2.1463348834331857E-2</v>
      </c>
      <c r="E87" s="91">
        <v>6.2943623961339498E-2</v>
      </c>
      <c r="F87" s="91">
        <v>6.3273029950430132E-2</v>
      </c>
      <c r="G87" s="91">
        <v>4.8283699814870087E-2</v>
      </c>
      <c r="H87" s="91">
        <v>4.8925854306121688E-2</v>
      </c>
      <c r="I87" s="91">
        <v>4.6781140220960193E-2</v>
      </c>
      <c r="J87" s="91">
        <v>2.3848436930987042E-2</v>
      </c>
      <c r="K87" s="91">
        <v>2.4140474578907181E-2</v>
      </c>
      <c r="L87" s="91">
        <v>2.3626754102250267E-2</v>
      </c>
      <c r="M87" s="91">
        <v>2.3567763420101948E-2</v>
      </c>
      <c r="N87" s="91">
        <v>2.1174326460793345E-2</v>
      </c>
      <c r="O87" s="91">
        <v>4.821753346747238E-2</v>
      </c>
      <c r="P87" s="91">
        <v>2.4074460358674294E-2</v>
      </c>
      <c r="Q87" s="91">
        <v>4.9108557330202446E-2</v>
      </c>
    </row>
    <row r="88" spans="1:17" x14ac:dyDescent="0.25">
      <c r="A88" s="92" t="s">
        <v>26</v>
      </c>
      <c r="B88" s="91">
        <v>2.294842263082455</v>
      </c>
      <c r="C88" s="91">
        <v>2.0791607538786079</v>
      </c>
      <c r="D88" s="91">
        <v>2.3833756618341795</v>
      </c>
      <c r="E88" s="91">
        <v>2.8752581403953847</v>
      </c>
      <c r="F88" s="91">
        <v>3.0422709871477158</v>
      </c>
      <c r="G88" s="91">
        <v>2.2180479515227409</v>
      </c>
      <c r="H88" s="91">
        <v>3.4356517787359415</v>
      </c>
      <c r="I88" s="91">
        <v>5.4578346914072196</v>
      </c>
      <c r="J88" s="91">
        <v>3.1191029125157295</v>
      </c>
      <c r="K88" s="91">
        <v>3.6166636910169885</v>
      </c>
      <c r="L88" s="91">
        <v>3.256032094195267</v>
      </c>
      <c r="M88" s="91">
        <v>1.9807420568295095</v>
      </c>
      <c r="N88" s="91">
        <v>1.7711100573375542</v>
      </c>
      <c r="O88" s="91">
        <v>2.3341891693686536</v>
      </c>
      <c r="P88" s="91">
        <v>2.8148881270803132</v>
      </c>
      <c r="Q88" s="91">
        <v>3.4041708838584346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4.6593730273543006</v>
      </c>
      <c r="C90" s="157">
        <v>4.8387723461639673</v>
      </c>
      <c r="D90" s="157">
        <v>4.6058313296318181</v>
      </c>
      <c r="E90" s="157">
        <v>4.4744895582260851</v>
      </c>
      <c r="F90" s="157">
        <v>4.585650484159002</v>
      </c>
      <c r="G90" s="157">
        <v>5.541347246593479</v>
      </c>
      <c r="H90" s="157">
        <v>5.7383239959925669</v>
      </c>
      <c r="I90" s="157">
        <v>5.7266547800466512</v>
      </c>
      <c r="J90" s="157">
        <v>5.4771731286434608</v>
      </c>
      <c r="K90" s="157">
        <v>4.9481091761832205</v>
      </c>
      <c r="L90" s="157">
        <v>5.1428548001517536</v>
      </c>
      <c r="M90" s="157">
        <v>5.2089976591719074</v>
      </c>
      <c r="N90" s="157">
        <v>5.1724324164317022</v>
      </c>
      <c r="O90" s="157">
        <v>5.3275092758121918</v>
      </c>
      <c r="P90" s="157">
        <v>5.3351656578452156</v>
      </c>
      <c r="Q90" s="157">
        <v>5.203853306716403</v>
      </c>
    </row>
    <row r="91" spans="1:17" x14ac:dyDescent="0.25">
      <c r="A91" s="243" t="s">
        <v>235</v>
      </c>
      <c r="B91" s="242">
        <v>22.583248328750049</v>
      </c>
      <c r="C91" s="242">
        <v>22.328899676572785</v>
      </c>
      <c r="D91" s="242">
        <v>22.553800660610278</v>
      </c>
      <c r="E91" s="242">
        <v>23.847129351828329</v>
      </c>
      <c r="F91" s="242">
        <v>24.743092914550669</v>
      </c>
      <c r="G91" s="242">
        <v>25.117831097225366</v>
      </c>
      <c r="H91" s="242">
        <v>29.670698343627141</v>
      </c>
      <c r="I91" s="242">
        <v>36.131757199445381</v>
      </c>
      <c r="J91" s="242">
        <v>27.731523479417309</v>
      </c>
      <c r="K91" s="242">
        <v>27.631115142898569</v>
      </c>
      <c r="L91" s="242">
        <v>27.095796074795405</v>
      </c>
      <c r="M91" s="242">
        <v>23.205698042791266</v>
      </c>
      <c r="N91" s="242">
        <v>22.405965014076365</v>
      </c>
      <c r="O91" s="242">
        <v>24.803321173569689</v>
      </c>
      <c r="P91" s="242">
        <v>26.296723432941558</v>
      </c>
      <c r="Q91" s="242">
        <v>27.85058158651448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1</v>
      </c>
      <c r="D95" s="77">
        <f t="shared" si="0"/>
        <v>0.99999999999999989</v>
      </c>
      <c r="E95" s="77">
        <f t="shared" si="0"/>
        <v>0.99999999999999989</v>
      </c>
      <c r="F95" s="77">
        <f t="shared" si="0"/>
        <v>1</v>
      </c>
      <c r="G95" s="77">
        <f t="shared" si="0"/>
        <v>1</v>
      </c>
      <c r="H95" s="77">
        <f t="shared" si="0"/>
        <v>0.99999999999999989</v>
      </c>
      <c r="I95" s="77">
        <f t="shared" si="0"/>
        <v>1</v>
      </c>
      <c r="J95" s="77">
        <f t="shared" si="0"/>
        <v>1</v>
      </c>
      <c r="K95" s="77">
        <f t="shared" si="0"/>
        <v>1</v>
      </c>
      <c r="L95" s="77">
        <f t="shared" si="0"/>
        <v>1</v>
      </c>
      <c r="M95" s="77">
        <f t="shared" si="0"/>
        <v>1.0000000000000002</v>
      </c>
      <c r="N95" s="77">
        <f t="shared" si="0"/>
        <v>0.99999999999999989</v>
      </c>
      <c r="O95" s="77">
        <f t="shared" si="0"/>
        <v>0.99999999999999978</v>
      </c>
      <c r="P95" s="77">
        <f t="shared" si="0"/>
        <v>1</v>
      </c>
      <c r="Q95" s="77">
        <f t="shared" si="0"/>
        <v>1</v>
      </c>
    </row>
    <row r="96" spans="1:17" x14ac:dyDescent="0.25">
      <c r="A96" s="132" t="s">
        <v>83</v>
      </c>
      <c r="B96" s="240">
        <f t="shared" ref="B96:Q96" si="1">IF(B$6=0,0,B$6/B$5)</f>
        <v>5.4444047372976846E-3</v>
      </c>
      <c r="C96" s="240">
        <f t="shared" si="1"/>
        <v>5.4444047372976846E-3</v>
      </c>
      <c r="D96" s="240">
        <f t="shared" si="1"/>
        <v>5.4444047372976838E-3</v>
      </c>
      <c r="E96" s="240">
        <f t="shared" si="1"/>
        <v>5.4444047372976846E-3</v>
      </c>
      <c r="F96" s="240">
        <f t="shared" si="1"/>
        <v>5.4444047372976846E-3</v>
      </c>
      <c r="G96" s="240">
        <f t="shared" si="1"/>
        <v>5.4444047372976846E-3</v>
      </c>
      <c r="H96" s="240">
        <f t="shared" si="1"/>
        <v>5.4444047372976838E-3</v>
      </c>
      <c r="I96" s="240">
        <f t="shared" si="1"/>
        <v>5.4444047372976846E-3</v>
      </c>
      <c r="J96" s="240">
        <f t="shared" si="1"/>
        <v>5.4444047372976846E-3</v>
      </c>
      <c r="K96" s="240">
        <f t="shared" si="1"/>
        <v>5.4444047372976846E-3</v>
      </c>
      <c r="L96" s="240">
        <f t="shared" si="1"/>
        <v>5.4444047372976846E-3</v>
      </c>
      <c r="M96" s="240">
        <f t="shared" si="1"/>
        <v>5.4444047372976846E-3</v>
      </c>
      <c r="N96" s="240">
        <f t="shared" si="1"/>
        <v>5.4444047372976846E-3</v>
      </c>
      <c r="O96" s="240">
        <f t="shared" si="1"/>
        <v>5.4444047372976838E-3</v>
      </c>
      <c r="P96" s="240">
        <f t="shared" si="1"/>
        <v>5.4444047372976846E-3</v>
      </c>
      <c r="Q96" s="240">
        <f t="shared" si="1"/>
        <v>5.4444047372976846E-3</v>
      </c>
    </row>
    <row r="97" spans="1:17" x14ac:dyDescent="0.25">
      <c r="A97" s="76" t="s">
        <v>82</v>
      </c>
      <c r="B97" s="239">
        <f t="shared" ref="B97:Q97" si="2">IF(B$7=0,0,B$7/B$5)</f>
        <v>7.6221666322167595E-3</v>
      </c>
      <c r="C97" s="239">
        <f t="shared" si="2"/>
        <v>7.6221666322167595E-3</v>
      </c>
      <c r="D97" s="239">
        <f t="shared" si="2"/>
        <v>7.6221666322167586E-3</v>
      </c>
      <c r="E97" s="239">
        <f t="shared" si="2"/>
        <v>7.6221666322167595E-3</v>
      </c>
      <c r="F97" s="239">
        <f t="shared" si="2"/>
        <v>7.6221666322167604E-3</v>
      </c>
      <c r="G97" s="239">
        <f t="shared" si="2"/>
        <v>7.6221666322167595E-3</v>
      </c>
      <c r="H97" s="239">
        <f t="shared" si="2"/>
        <v>7.6221666322167586E-3</v>
      </c>
      <c r="I97" s="239">
        <f t="shared" si="2"/>
        <v>7.6221666322167595E-3</v>
      </c>
      <c r="J97" s="239">
        <f t="shared" si="2"/>
        <v>7.6221666322167595E-3</v>
      </c>
      <c r="K97" s="239">
        <f t="shared" si="2"/>
        <v>7.6221666322167586E-3</v>
      </c>
      <c r="L97" s="239">
        <f t="shared" si="2"/>
        <v>7.6221666322167595E-3</v>
      </c>
      <c r="M97" s="239">
        <f t="shared" si="2"/>
        <v>7.6221666322167595E-3</v>
      </c>
      <c r="N97" s="239">
        <f t="shared" si="2"/>
        <v>7.6221666322167604E-3</v>
      </c>
      <c r="O97" s="239">
        <f t="shared" si="2"/>
        <v>7.6221666322167586E-3</v>
      </c>
      <c r="P97" s="239">
        <f t="shared" si="2"/>
        <v>7.6221666322167595E-3</v>
      </c>
      <c r="Q97" s="239">
        <f t="shared" si="2"/>
        <v>7.6221666322167595E-3</v>
      </c>
    </row>
    <row r="98" spans="1:17" x14ac:dyDescent="0.25">
      <c r="A98" s="76" t="s">
        <v>81</v>
      </c>
      <c r="B98" s="239">
        <f t="shared" ref="B98:Q98" si="3">IF(B$8=0,0,B$8/B$5)</f>
        <v>4.3555237898381477E-2</v>
      </c>
      <c r="C98" s="239">
        <f t="shared" si="3"/>
        <v>4.3555237898381477E-2</v>
      </c>
      <c r="D98" s="239">
        <f t="shared" si="3"/>
        <v>4.355523789838147E-2</v>
      </c>
      <c r="E98" s="239">
        <f t="shared" si="3"/>
        <v>4.3555237898381477E-2</v>
      </c>
      <c r="F98" s="239">
        <f t="shared" si="3"/>
        <v>4.3555237898381477E-2</v>
      </c>
      <c r="G98" s="239">
        <f t="shared" si="3"/>
        <v>4.3555237898381477E-2</v>
      </c>
      <c r="H98" s="239">
        <f t="shared" si="3"/>
        <v>4.355523789838147E-2</v>
      </c>
      <c r="I98" s="239">
        <f t="shared" si="3"/>
        <v>4.3555237898381477E-2</v>
      </c>
      <c r="J98" s="239">
        <f t="shared" si="3"/>
        <v>4.3555237898381477E-2</v>
      </c>
      <c r="K98" s="239">
        <f t="shared" si="3"/>
        <v>4.3555237898381477E-2</v>
      </c>
      <c r="L98" s="239">
        <f t="shared" si="3"/>
        <v>4.3555237898381477E-2</v>
      </c>
      <c r="M98" s="239">
        <f t="shared" si="3"/>
        <v>4.3555237898381477E-2</v>
      </c>
      <c r="N98" s="239">
        <f t="shared" si="3"/>
        <v>4.3555237898381477E-2</v>
      </c>
      <c r="O98" s="239">
        <f t="shared" si="3"/>
        <v>4.355523789838147E-2</v>
      </c>
      <c r="P98" s="239">
        <f t="shared" si="3"/>
        <v>4.3555237898381477E-2</v>
      </c>
      <c r="Q98" s="239">
        <f t="shared" si="3"/>
        <v>4.3555237898381477E-2</v>
      </c>
    </row>
    <row r="99" spans="1:17" x14ac:dyDescent="0.25">
      <c r="A99" s="76" t="s">
        <v>80</v>
      </c>
      <c r="B99" s="239">
        <f t="shared" ref="B99:Q99" si="4">IF(B$9=0,0,B$9/B$5)</f>
        <v>2.1777618949190738E-2</v>
      </c>
      <c r="C99" s="239">
        <f t="shared" si="4"/>
        <v>2.1777618949190738E-2</v>
      </c>
      <c r="D99" s="239">
        <f t="shared" si="4"/>
        <v>2.1777618949190735E-2</v>
      </c>
      <c r="E99" s="239">
        <f t="shared" si="4"/>
        <v>2.1777618949190738E-2</v>
      </c>
      <c r="F99" s="239">
        <f t="shared" si="4"/>
        <v>2.1777618949190738E-2</v>
      </c>
      <c r="G99" s="239">
        <f t="shared" si="4"/>
        <v>2.1777618949190738E-2</v>
      </c>
      <c r="H99" s="239">
        <f t="shared" si="4"/>
        <v>2.1777618949190735E-2</v>
      </c>
      <c r="I99" s="239">
        <f t="shared" si="4"/>
        <v>2.1777618949190738E-2</v>
      </c>
      <c r="J99" s="239">
        <f t="shared" si="4"/>
        <v>2.1777618949190738E-2</v>
      </c>
      <c r="K99" s="239">
        <f t="shared" si="4"/>
        <v>2.1777618949190738E-2</v>
      </c>
      <c r="L99" s="239">
        <f t="shared" si="4"/>
        <v>2.1777618949190738E-2</v>
      </c>
      <c r="M99" s="239">
        <f t="shared" si="4"/>
        <v>2.1777618949190738E-2</v>
      </c>
      <c r="N99" s="239">
        <f t="shared" si="4"/>
        <v>2.1777618949190738E-2</v>
      </c>
      <c r="O99" s="239">
        <f t="shared" si="4"/>
        <v>2.1777618949190735E-2</v>
      </c>
      <c r="P99" s="239">
        <f t="shared" si="4"/>
        <v>2.1777618949190738E-2</v>
      </c>
      <c r="Q99" s="239">
        <f t="shared" si="4"/>
        <v>2.1777618949190738E-2</v>
      </c>
    </row>
    <row r="100" spans="1:17" x14ac:dyDescent="0.25">
      <c r="A100" s="129" t="s">
        <v>79</v>
      </c>
      <c r="B100" s="238">
        <f t="shared" ref="B100:Q100" si="5">IF(B$10=0,0,B$10/B$5)</f>
        <v>1.3066571369514444E-2</v>
      </c>
      <c r="C100" s="238">
        <f t="shared" si="5"/>
        <v>1.3066571369514442E-2</v>
      </c>
      <c r="D100" s="238">
        <f t="shared" si="5"/>
        <v>1.3066571369514444E-2</v>
      </c>
      <c r="E100" s="238">
        <f t="shared" si="5"/>
        <v>1.3066571369514444E-2</v>
      </c>
      <c r="F100" s="238">
        <f t="shared" si="5"/>
        <v>1.3066571369514444E-2</v>
      </c>
      <c r="G100" s="238">
        <f t="shared" si="5"/>
        <v>1.3066571369514444E-2</v>
      </c>
      <c r="H100" s="238">
        <f t="shared" si="5"/>
        <v>1.3066571369514439E-2</v>
      </c>
      <c r="I100" s="238">
        <f t="shared" si="5"/>
        <v>1.3066571369514446E-2</v>
      </c>
      <c r="J100" s="238">
        <f t="shared" si="5"/>
        <v>1.3066571369514444E-2</v>
      </c>
      <c r="K100" s="238">
        <f t="shared" si="5"/>
        <v>1.3066571369514444E-2</v>
      </c>
      <c r="L100" s="238">
        <f t="shared" si="5"/>
        <v>1.3066571369514444E-2</v>
      </c>
      <c r="M100" s="238">
        <f t="shared" si="5"/>
        <v>1.3066571369514446E-2</v>
      </c>
      <c r="N100" s="238">
        <f t="shared" si="5"/>
        <v>1.3066571369514442E-2</v>
      </c>
      <c r="O100" s="238">
        <f t="shared" si="5"/>
        <v>1.3066571369514442E-2</v>
      </c>
      <c r="P100" s="238">
        <f t="shared" si="5"/>
        <v>1.3066571369514442E-2</v>
      </c>
      <c r="Q100" s="238">
        <f t="shared" si="5"/>
        <v>1.3066571369514444E-2</v>
      </c>
    </row>
    <row r="101" spans="1:17" x14ac:dyDescent="0.25">
      <c r="A101" s="127" t="s">
        <v>241</v>
      </c>
      <c r="B101" s="236">
        <f t="shared" ref="B101:Q101" si="6">IF(B$15=0,0,B$15/B$5)</f>
        <v>3.6592039796323486E-2</v>
      </c>
      <c r="C101" s="236">
        <f t="shared" si="6"/>
        <v>3.697404989085426E-2</v>
      </c>
      <c r="D101" s="236">
        <f t="shared" si="6"/>
        <v>3.4965696788689632E-2</v>
      </c>
      <c r="E101" s="236">
        <f t="shared" si="6"/>
        <v>3.3682482363309139E-2</v>
      </c>
      <c r="F101" s="236">
        <f t="shared" si="6"/>
        <v>3.2494744981857004E-2</v>
      </c>
      <c r="G101" s="236">
        <f t="shared" si="6"/>
        <v>3.4163511515635445E-2</v>
      </c>
      <c r="H101" s="236">
        <f t="shared" si="6"/>
        <v>3.0859907308781413E-2</v>
      </c>
      <c r="I101" s="236">
        <f t="shared" si="6"/>
        <v>2.8162762310654448E-2</v>
      </c>
      <c r="J101" s="236">
        <f t="shared" si="6"/>
        <v>2.9147150023048223E-2</v>
      </c>
      <c r="K101" s="236">
        <f t="shared" si="6"/>
        <v>2.7128329552211811E-2</v>
      </c>
      <c r="L101" s="236">
        <f t="shared" si="6"/>
        <v>3.0087859853831101E-2</v>
      </c>
      <c r="M101" s="236">
        <f t="shared" si="6"/>
        <v>3.2283570691750113E-2</v>
      </c>
      <c r="N101" s="236">
        <f t="shared" si="6"/>
        <v>3.150252646519866E-2</v>
      </c>
      <c r="O101" s="236">
        <f t="shared" si="6"/>
        <v>2.7182120626673287E-2</v>
      </c>
      <c r="P101" s="236">
        <f t="shared" si="6"/>
        <v>2.7404451398897273E-2</v>
      </c>
      <c r="Q101" s="236">
        <f t="shared" si="6"/>
        <v>2.6043465274100959E-2</v>
      </c>
    </row>
    <row r="102" spans="1:17" x14ac:dyDescent="0.25">
      <c r="A102" s="127" t="s">
        <v>240</v>
      </c>
      <c r="B102" s="237">
        <f t="shared" ref="B102:Q102" si="7">IF(B$16=0,0,B$16/B$5)</f>
        <v>0.79062631662524585</v>
      </c>
      <c r="C102" s="237">
        <f t="shared" si="7"/>
        <v>0.78939539520953561</v>
      </c>
      <c r="D102" s="237">
        <f t="shared" si="7"/>
        <v>0.79586675520539929</v>
      </c>
      <c r="E102" s="237">
        <f t="shared" si="7"/>
        <v>0.80000155724273647</v>
      </c>
      <c r="F102" s="237">
        <f t="shared" si="7"/>
        <v>0.80382871102741549</v>
      </c>
      <c r="G102" s="237">
        <f t="shared" si="7"/>
        <v>0.79845157441857395</v>
      </c>
      <c r="H102" s="237">
        <f t="shared" si="7"/>
        <v>0.80909652130732568</v>
      </c>
      <c r="I102" s="237">
        <f t="shared" si="7"/>
        <v>0.81778732185684599</v>
      </c>
      <c r="J102" s="237">
        <f t="shared" si="7"/>
        <v>0.81461540589468828</v>
      </c>
      <c r="K102" s="237">
        <f t="shared" si="7"/>
        <v>0.82112049407849452</v>
      </c>
      <c r="L102" s="237">
        <f t="shared" si="7"/>
        <v>0.81158422977327682</v>
      </c>
      <c r="M102" s="237">
        <f t="shared" si="7"/>
        <v>0.80450916151776009</v>
      </c>
      <c r="N102" s="237">
        <f t="shared" si="7"/>
        <v>0.80702585958109241</v>
      </c>
      <c r="O102" s="237">
        <f t="shared" si="7"/>
        <v>0.82094716728300732</v>
      </c>
      <c r="P102" s="237">
        <f t="shared" si="7"/>
        <v>0.8202307681280635</v>
      </c>
      <c r="Q102" s="237">
        <f t="shared" si="7"/>
        <v>0.82461616786351832</v>
      </c>
    </row>
    <row r="103" spans="1:17" x14ac:dyDescent="0.25">
      <c r="A103" s="142" t="s">
        <v>249</v>
      </c>
      <c r="B103" s="235">
        <f t="shared" ref="B103:Q103" si="8">IF(B$17=0,0,B$17/B$5)</f>
        <v>0.4856926516558846</v>
      </c>
      <c r="C103" s="235">
        <f t="shared" si="8"/>
        <v>0.48127831278575128</v>
      </c>
      <c r="D103" s="235">
        <f t="shared" si="8"/>
        <v>0.50448594863298668</v>
      </c>
      <c r="E103" s="235">
        <f t="shared" si="8"/>
        <v>0.51931420421516139</v>
      </c>
      <c r="F103" s="235">
        <f t="shared" si="8"/>
        <v>0.53303916951194152</v>
      </c>
      <c r="G103" s="235">
        <f t="shared" si="8"/>
        <v>0.51375564512161298</v>
      </c>
      <c r="H103" s="235">
        <f t="shared" si="8"/>
        <v>0.55193062706748153</v>
      </c>
      <c r="I103" s="235">
        <f t="shared" si="8"/>
        <v>0.58309763593472652</v>
      </c>
      <c r="J103" s="235">
        <f t="shared" si="8"/>
        <v>0.57172248903595402</v>
      </c>
      <c r="K103" s="235">
        <f t="shared" si="8"/>
        <v>0.59505108114339689</v>
      </c>
      <c r="L103" s="235">
        <f t="shared" si="8"/>
        <v>0.56085206432468526</v>
      </c>
      <c r="M103" s="235">
        <f t="shared" si="8"/>
        <v>0.53547940575317676</v>
      </c>
      <c r="N103" s="235">
        <f t="shared" si="8"/>
        <v>0.54450480570443782</v>
      </c>
      <c r="O103" s="235">
        <f t="shared" si="8"/>
        <v>0.59442949539406409</v>
      </c>
      <c r="P103" s="235">
        <f t="shared" si="8"/>
        <v>0.59186033980392039</v>
      </c>
      <c r="Q103" s="235">
        <f t="shared" si="8"/>
        <v>0.60758729057934457</v>
      </c>
    </row>
    <row r="104" spans="1:17" x14ac:dyDescent="0.25">
      <c r="A104" s="142" t="s">
        <v>248</v>
      </c>
      <c r="B104" s="235">
        <f t="shared" ref="B104:Q104" si="9">IF(B$28=0,0,B$28/B$5)</f>
        <v>0.30493366496936125</v>
      </c>
      <c r="C104" s="235">
        <f t="shared" si="9"/>
        <v>0.30811708242378433</v>
      </c>
      <c r="D104" s="235">
        <f t="shared" si="9"/>
        <v>0.2913808065724125</v>
      </c>
      <c r="E104" s="235">
        <f t="shared" si="9"/>
        <v>0.28068735302757503</v>
      </c>
      <c r="F104" s="235">
        <f t="shared" si="9"/>
        <v>0.27078954151547396</v>
      </c>
      <c r="G104" s="235">
        <f t="shared" si="9"/>
        <v>0.28469592929696097</v>
      </c>
      <c r="H104" s="235">
        <f t="shared" si="9"/>
        <v>0.2571658942398441</v>
      </c>
      <c r="I104" s="235">
        <f t="shared" si="9"/>
        <v>0.2346896859221195</v>
      </c>
      <c r="J104" s="235">
        <f t="shared" si="9"/>
        <v>0.24289291685873424</v>
      </c>
      <c r="K104" s="235">
        <f t="shared" si="9"/>
        <v>0.22606941293509758</v>
      </c>
      <c r="L104" s="235">
        <f t="shared" si="9"/>
        <v>0.25073216544859156</v>
      </c>
      <c r="M104" s="235">
        <f t="shared" si="9"/>
        <v>0.26902975576458327</v>
      </c>
      <c r="N104" s="235">
        <f t="shared" si="9"/>
        <v>0.26252105387665448</v>
      </c>
      <c r="O104" s="235">
        <f t="shared" si="9"/>
        <v>0.22651767188894317</v>
      </c>
      <c r="P104" s="235">
        <f t="shared" si="9"/>
        <v>0.22837042832414309</v>
      </c>
      <c r="Q104" s="235">
        <f t="shared" si="9"/>
        <v>0.2170288772841738</v>
      </c>
    </row>
    <row r="105" spans="1:17" x14ac:dyDescent="0.25">
      <c r="A105" s="72" t="s">
        <v>239</v>
      </c>
      <c r="B105" s="277">
        <f t="shared" ref="B105:Q105" si="10">IF(B$29=0,0,B$29/B$5)</f>
        <v>8.1315643991829625E-2</v>
      </c>
      <c r="C105" s="277">
        <f t="shared" si="10"/>
        <v>8.2164555313009119E-2</v>
      </c>
      <c r="D105" s="277">
        <f t="shared" si="10"/>
        <v>7.7701548419309971E-2</v>
      </c>
      <c r="E105" s="277">
        <f t="shared" si="10"/>
        <v>7.484996080735333E-2</v>
      </c>
      <c r="F105" s="277">
        <f t="shared" si="10"/>
        <v>7.2210544404126387E-2</v>
      </c>
      <c r="G105" s="277">
        <f t="shared" si="10"/>
        <v>7.5918914479189553E-2</v>
      </c>
      <c r="H105" s="277">
        <f t="shared" si="10"/>
        <v>6.8577571797291736E-2</v>
      </c>
      <c r="I105" s="277">
        <f t="shared" si="10"/>
        <v>6.2583916245898513E-2</v>
      </c>
      <c r="J105" s="277">
        <f t="shared" si="10"/>
        <v>6.4771444495662439E-2</v>
      </c>
      <c r="K105" s="277">
        <f t="shared" si="10"/>
        <v>6.0285176782692663E-2</v>
      </c>
      <c r="L105" s="277">
        <f t="shared" si="10"/>
        <v>6.6861910786291043E-2</v>
      </c>
      <c r="M105" s="277">
        <f t="shared" si="10"/>
        <v>7.1741268203888833E-2</v>
      </c>
      <c r="N105" s="277">
        <f t="shared" si="10"/>
        <v>7.0005614367107838E-2</v>
      </c>
      <c r="O105" s="277">
        <f t="shared" si="10"/>
        <v>6.0404712503718164E-2</v>
      </c>
      <c r="P105" s="277">
        <f t="shared" si="10"/>
        <v>6.0898780886438138E-2</v>
      </c>
      <c r="Q105" s="277">
        <f t="shared" si="10"/>
        <v>5.7874367275779659E-2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0.99999999999999989</v>
      </c>
      <c r="C107" s="77">
        <f t="shared" si="11"/>
        <v>1</v>
      </c>
      <c r="D107" s="77">
        <f t="shared" si="11"/>
        <v>0.99999999999999978</v>
      </c>
      <c r="E107" s="77">
        <f t="shared" si="11"/>
        <v>1</v>
      </c>
      <c r="F107" s="77">
        <f t="shared" si="11"/>
        <v>0.99999999999999989</v>
      </c>
      <c r="G107" s="77">
        <f t="shared" si="11"/>
        <v>1</v>
      </c>
      <c r="H107" s="77">
        <f t="shared" si="11"/>
        <v>1</v>
      </c>
      <c r="I107" s="77">
        <f t="shared" si="11"/>
        <v>1</v>
      </c>
      <c r="J107" s="77">
        <f t="shared" si="11"/>
        <v>0.99999999999999978</v>
      </c>
      <c r="K107" s="77">
        <f t="shared" si="11"/>
        <v>0.99999999999999978</v>
      </c>
      <c r="L107" s="77">
        <f t="shared" si="11"/>
        <v>0.99999999999999989</v>
      </c>
      <c r="M107" s="77">
        <f t="shared" si="11"/>
        <v>1</v>
      </c>
      <c r="N107" s="77">
        <f t="shared" si="11"/>
        <v>1</v>
      </c>
      <c r="O107" s="77">
        <f t="shared" si="11"/>
        <v>1</v>
      </c>
      <c r="P107" s="77">
        <f t="shared" si="11"/>
        <v>0.99999999999999989</v>
      </c>
      <c r="Q107" s="77">
        <f t="shared" si="11"/>
        <v>1</v>
      </c>
    </row>
    <row r="108" spans="1:17" x14ac:dyDescent="0.25">
      <c r="A108" s="132" t="s">
        <v>83</v>
      </c>
      <c r="B108" s="203">
        <f t="shared" ref="B108:Q108" si="12">IF(B$32=0,0,B$32/B$31)</f>
        <v>4.5260968213673971E-3</v>
      </c>
      <c r="C108" s="203">
        <f t="shared" si="12"/>
        <v>4.5260968213673963E-3</v>
      </c>
      <c r="D108" s="203">
        <f t="shared" si="12"/>
        <v>4.5260968213673963E-3</v>
      </c>
      <c r="E108" s="203">
        <f t="shared" si="12"/>
        <v>4.526096821367398E-3</v>
      </c>
      <c r="F108" s="203">
        <f t="shared" si="12"/>
        <v>4.5260968213673971E-3</v>
      </c>
      <c r="G108" s="203">
        <f t="shared" si="12"/>
        <v>4.5260968213673971E-3</v>
      </c>
      <c r="H108" s="203">
        <f t="shared" si="12"/>
        <v>4.5260968213673971E-3</v>
      </c>
      <c r="I108" s="203">
        <f t="shared" si="12"/>
        <v>4.526096821367398E-3</v>
      </c>
      <c r="J108" s="203">
        <f t="shared" si="12"/>
        <v>4.5260968213673971E-3</v>
      </c>
      <c r="K108" s="203">
        <f t="shared" si="12"/>
        <v>4.5260968213673954E-3</v>
      </c>
      <c r="L108" s="203">
        <f t="shared" si="12"/>
        <v>4.5260968213673971E-3</v>
      </c>
      <c r="M108" s="203">
        <f t="shared" si="12"/>
        <v>4.5260968213673954E-3</v>
      </c>
      <c r="N108" s="203">
        <f t="shared" si="12"/>
        <v>4.5260968213673971E-3</v>
      </c>
      <c r="O108" s="203">
        <f t="shared" si="12"/>
        <v>4.5260968213673963E-3</v>
      </c>
      <c r="P108" s="203">
        <f t="shared" si="12"/>
        <v>4.526096821367398E-3</v>
      </c>
      <c r="Q108" s="203">
        <f t="shared" si="12"/>
        <v>4.5260968213673954E-3</v>
      </c>
    </row>
    <row r="109" spans="1:17" x14ac:dyDescent="0.25">
      <c r="A109" s="76" t="s">
        <v>82</v>
      </c>
      <c r="B109" s="202">
        <f t="shared" ref="B109:Q109" si="13">IF(B$33=0,0,B$33/B$31)</f>
        <v>6.4228714983091736E-3</v>
      </c>
      <c r="C109" s="202">
        <f t="shared" si="13"/>
        <v>6.4228714983091727E-3</v>
      </c>
      <c r="D109" s="202">
        <f t="shared" si="13"/>
        <v>6.4228714983091727E-3</v>
      </c>
      <c r="E109" s="202">
        <f t="shared" si="13"/>
        <v>6.4228714983091744E-3</v>
      </c>
      <c r="F109" s="202">
        <f t="shared" si="13"/>
        <v>6.4228714983091736E-3</v>
      </c>
      <c r="G109" s="202">
        <f t="shared" si="13"/>
        <v>6.4228714983091727E-3</v>
      </c>
      <c r="H109" s="202">
        <f t="shared" si="13"/>
        <v>6.4228714983091736E-3</v>
      </c>
      <c r="I109" s="202">
        <f t="shared" si="13"/>
        <v>6.4228714983091753E-3</v>
      </c>
      <c r="J109" s="202">
        <f t="shared" si="13"/>
        <v>6.4228714983091736E-3</v>
      </c>
      <c r="K109" s="202">
        <f t="shared" si="13"/>
        <v>6.4228714983091718E-3</v>
      </c>
      <c r="L109" s="202">
        <f t="shared" si="13"/>
        <v>6.4228714983091736E-3</v>
      </c>
      <c r="M109" s="202">
        <f t="shared" si="13"/>
        <v>6.4228714983091727E-3</v>
      </c>
      <c r="N109" s="202">
        <f t="shared" si="13"/>
        <v>6.4228714983091736E-3</v>
      </c>
      <c r="O109" s="202">
        <f t="shared" si="13"/>
        <v>6.4228714983091727E-3</v>
      </c>
      <c r="P109" s="202">
        <f t="shared" si="13"/>
        <v>6.4228714983091744E-3</v>
      </c>
      <c r="Q109" s="202">
        <f t="shared" si="13"/>
        <v>6.4228714983091718E-3</v>
      </c>
    </row>
    <row r="110" spans="1:17" x14ac:dyDescent="0.25">
      <c r="A110" s="76" t="s">
        <v>81</v>
      </c>
      <c r="B110" s="202">
        <f t="shared" ref="B110:Q110" si="14">IF(B$34=0,0,B$34/B$31)</f>
        <v>2.2855128779538273E-2</v>
      </c>
      <c r="C110" s="202">
        <f t="shared" si="14"/>
        <v>2.285512877953827E-2</v>
      </c>
      <c r="D110" s="202">
        <f t="shared" si="14"/>
        <v>2.285512877953827E-2</v>
      </c>
      <c r="E110" s="202">
        <f t="shared" si="14"/>
        <v>2.2855128779538273E-2</v>
      </c>
      <c r="F110" s="202">
        <f t="shared" si="14"/>
        <v>2.2855128779538273E-2</v>
      </c>
      <c r="G110" s="202">
        <f t="shared" si="14"/>
        <v>2.285512877953827E-2</v>
      </c>
      <c r="H110" s="202">
        <f t="shared" si="14"/>
        <v>2.2855128779538273E-2</v>
      </c>
      <c r="I110" s="202">
        <f t="shared" si="14"/>
        <v>2.285512877953828E-2</v>
      </c>
      <c r="J110" s="202">
        <f t="shared" si="14"/>
        <v>2.2855128779538273E-2</v>
      </c>
      <c r="K110" s="202">
        <f t="shared" si="14"/>
        <v>2.285512877953827E-2</v>
      </c>
      <c r="L110" s="202">
        <f t="shared" si="14"/>
        <v>2.2855128779538273E-2</v>
      </c>
      <c r="M110" s="202">
        <f t="shared" si="14"/>
        <v>2.2855128779538266E-2</v>
      </c>
      <c r="N110" s="202">
        <f t="shared" si="14"/>
        <v>2.2855128779538273E-2</v>
      </c>
      <c r="O110" s="202">
        <f t="shared" si="14"/>
        <v>2.285512877953827E-2</v>
      </c>
      <c r="P110" s="202">
        <f t="shared" si="14"/>
        <v>2.2855128779538277E-2</v>
      </c>
      <c r="Q110" s="202">
        <f t="shared" si="14"/>
        <v>2.2855128779538266E-2</v>
      </c>
    </row>
    <row r="111" spans="1:17" x14ac:dyDescent="0.25">
      <c r="A111" s="76" t="s">
        <v>80</v>
      </c>
      <c r="B111" s="202">
        <f t="shared" ref="B111:Q111" si="15">IF(B$35=0,0,B$35/B$31)</f>
        <v>1.8104387285469589E-2</v>
      </c>
      <c r="C111" s="202">
        <f t="shared" si="15"/>
        <v>1.8104387285469585E-2</v>
      </c>
      <c r="D111" s="202">
        <f t="shared" si="15"/>
        <v>1.8104387285469585E-2</v>
      </c>
      <c r="E111" s="202">
        <f t="shared" si="15"/>
        <v>1.8104387285469592E-2</v>
      </c>
      <c r="F111" s="202">
        <f t="shared" si="15"/>
        <v>1.8104387285469589E-2</v>
      </c>
      <c r="G111" s="202">
        <f t="shared" si="15"/>
        <v>1.8104387285469589E-2</v>
      </c>
      <c r="H111" s="202">
        <f t="shared" si="15"/>
        <v>1.8104387285469589E-2</v>
      </c>
      <c r="I111" s="202">
        <f t="shared" si="15"/>
        <v>1.8104387285469592E-2</v>
      </c>
      <c r="J111" s="202">
        <f t="shared" si="15"/>
        <v>1.8104387285469589E-2</v>
      </c>
      <c r="K111" s="202">
        <f t="shared" si="15"/>
        <v>1.8104387285469582E-2</v>
      </c>
      <c r="L111" s="202">
        <f t="shared" si="15"/>
        <v>1.8104387285469589E-2</v>
      </c>
      <c r="M111" s="202">
        <f t="shared" si="15"/>
        <v>1.8104387285469582E-2</v>
      </c>
      <c r="N111" s="202">
        <f t="shared" si="15"/>
        <v>1.8104387285469589E-2</v>
      </c>
      <c r="O111" s="202">
        <f t="shared" si="15"/>
        <v>1.8104387285469585E-2</v>
      </c>
      <c r="P111" s="202">
        <f t="shared" si="15"/>
        <v>1.8104387285469592E-2</v>
      </c>
      <c r="Q111" s="202">
        <f t="shared" si="15"/>
        <v>1.8104387285469582E-2</v>
      </c>
    </row>
    <row r="112" spans="1:17" x14ac:dyDescent="0.25">
      <c r="A112" s="129" t="s">
        <v>79</v>
      </c>
      <c r="B112" s="201">
        <f t="shared" ref="B112:Q112" si="16">IF(B$36=0,0,B$36/B$31)</f>
        <v>1.0862632371281754E-2</v>
      </c>
      <c r="C112" s="201">
        <f t="shared" si="16"/>
        <v>1.0862632371281751E-2</v>
      </c>
      <c r="D112" s="201">
        <f t="shared" si="16"/>
        <v>1.0862632371281751E-2</v>
      </c>
      <c r="E112" s="201">
        <f t="shared" si="16"/>
        <v>1.0862632371281754E-2</v>
      </c>
      <c r="F112" s="201">
        <f t="shared" si="16"/>
        <v>1.0862632371281752E-2</v>
      </c>
      <c r="G112" s="201">
        <f t="shared" si="16"/>
        <v>1.0862632371281752E-2</v>
      </c>
      <c r="H112" s="201">
        <f t="shared" si="16"/>
        <v>1.0862632371281752E-2</v>
      </c>
      <c r="I112" s="201">
        <f t="shared" si="16"/>
        <v>1.0862632371281756E-2</v>
      </c>
      <c r="J112" s="201">
        <f t="shared" si="16"/>
        <v>1.0862632371281752E-2</v>
      </c>
      <c r="K112" s="201">
        <f t="shared" si="16"/>
        <v>1.0862632371281751E-2</v>
      </c>
      <c r="L112" s="201">
        <f t="shared" si="16"/>
        <v>1.0862632371281752E-2</v>
      </c>
      <c r="M112" s="201">
        <f t="shared" si="16"/>
        <v>1.0862632371281752E-2</v>
      </c>
      <c r="N112" s="201">
        <f t="shared" si="16"/>
        <v>1.0862632371281752E-2</v>
      </c>
      <c r="O112" s="201">
        <f t="shared" si="16"/>
        <v>1.0862632371281751E-2</v>
      </c>
      <c r="P112" s="201">
        <f t="shared" si="16"/>
        <v>1.0862632371281754E-2</v>
      </c>
      <c r="Q112" s="201">
        <f t="shared" si="16"/>
        <v>1.0862632371281749E-2</v>
      </c>
    </row>
    <row r="113" spans="1:17" x14ac:dyDescent="0.25">
      <c r="A113" s="127" t="s">
        <v>238</v>
      </c>
      <c r="B113" s="200">
        <f t="shared" ref="B113:Q113" si="17">IF(B$41=0,0,B$41/B$31)</f>
        <v>9.8347341981112585E-2</v>
      </c>
      <c r="C113" s="200">
        <f t="shared" si="17"/>
        <v>9.9971555845021945E-2</v>
      </c>
      <c r="D113" s="200">
        <f t="shared" si="17"/>
        <v>9.1432527691412857E-2</v>
      </c>
      <c r="E113" s="200">
        <f t="shared" si="17"/>
        <v>8.5976612546993639E-2</v>
      </c>
      <c r="F113" s="200">
        <f t="shared" si="17"/>
        <v>8.0926642535055757E-2</v>
      </c>
      <c r="G113" s="200">
        <f t="shared" si="17"/>
        <v>8.8021831323509547E-2</v>
      </c>
      <c r="H113" s="200">
        <f t="shared" si="17"/>
        <v>7.3975710997206651E-2</v>
      </c>
      <c r="I113" s="200">
        <f t="shared" si="17"/>
        <v>6.2508107492350348E-2</v>
      </c>
      <c r="J113" s="200">
        <f t="shared" si="17"/>
        <v>6.6693484247631787E-2</v>
      </c>
      <c r="K113" s="200">
        <f t="shared" si="17"/>
        <v>5.8109951392291567E-2</v>
      </c>
      <c r="L113" s="200">
        <f t="shared" si="17"/>
        <v>7.069315329027874E-2</v>
      </c>
      <c r="M113" s="200">
        <f t="shared" si="17"/>
        <v>8.0028780895786411E-2</v>
      </c>
      <c r="N113" s="200">
        <f t="shared" si="17"/>
        <v>7.6707971107632986E-2</v>
      </c>
      <c r="O113" s="200">
        <f t="shared" si="17"/>
        <v>5.8338657937343046E-2</v>
      </c>
      <c r="P113" s="200">
        <f t="shared" si="17"/>
        <v>5.9283954220844225E-2</v>
      </c>
      <c r="Q113" s="200">
        <f t="shared" si="17"/>
        <v>5.349737275577153E-2</v>
      </c>
    </row>
    <row r="114" spans="1:17" x14ac:dyDescent="0.25">
      <c r="A114" s="142" t="s">
        <v>247</v>
      </c>
      <c r="B114" s="199">
        <f t="shared" ref="B114:Q114" si="18">IF(B$42=0,0,B$42/B$31)</f>
        <v>1.9427706066235385E-2</v>
      </c>
      <c r="C114" s="199">
        <f t="shared" si="18"/>
        <v>1.9251132511430048E-2</v>
      </c>
      <c r="D114" s="199">
        <f t="shared" si="18"/>
        <v>2.017943794531947E-2</v>
      </c>
      <c r="E114" s="199">
        <f t="shared" si="18"/>
        <v>2.077256816860645E-2</v>
      </c>
      <c r="F114" s="199">
        <f t="shared" si="18"/>
        <v>2.1321566780477662E-2</v>
      </c>
      <c r="G114" s="199">
        <f t="shared" si="18"/>
        <v>2.0550225804864521E-2</v>
      </c>
      <c r="H114" s="199">
        <f t="shared" si="18"/>
        <v>2.2077225082699263E-2</v>
      </c>
      <c r="I114" s="199">
        <f t="shared" si="18"/>
        <v>2.3323905437389058E-2</v>
      </c>
      <c r="J114" s="199">
        <f t="shared" si="18"/>
        <v>2.2868899561438161E-2</v>
      </c>
      <c r="K114" s="199">
        <f t="shared" si="18"/>
        <v>2.3802043245735871E-2</v>
      </c>
      <c r="L114" s="199">
        <f t="shared" si="18"/>
        <v>2.2434082572987412E-2</v>
      </c>
      <c r="M114" s="199">
        <f t="shared" si="18"/>
        <v>2.1419176230127068E-2</v>
      </c>
      <c r="N114" s="199">
        <f t="shared" si="18"/>
        <v>2.1780192228177512E-2</v>
      </c>
      <c r="O114" s="199">
        <f t="shared" si="18"/>
        <v>2.3777179815762575E-2</v>
      </c>
      <c r="P114" s="199">
        <f t="shared" si="18"/>
        <v>2.3674413592156815E-2</v>
      </c>
      <c r="Q114" s="199">
        <f t="shared" si="18"/>
        <v>2.4303491623173776E-2</v>
      </c>
    </row>
    <row r="115" spans="1:17" x14ac:dyDescent="0.25">
      <c r="A115" s="142" t="s">
        <v>246</v>
      </c>
      <c r="B115" s="199">
        <f t="shared" ref="B115:Q115" si="19">IF(B$53=0,0,B$53/B$31)</f>
        <v>7.8919635914877204E-2</v>
      </c>
      <c r="C115" s="199">
        <f t="shared" si="19"/>
        <v>8.072042333359189E-2</v>
      </c>
      <c r="D115" s="199">
        <f t="shared" si="19"/>
        <v>7.1253089746093387E-2</v>
      </c>
      <c r="E115" s="199">
        <f t="shared" si="19"/>
        <v>6.5204044378387185E-2</v>
      </c>
      <c r="F115" s="199">
        <f t="shared" si="19"/>
        <v>5.9605075754578095E-2</v>
      </c>
      <c r="G115" s="199">
        <f t="shared" si="19"/>
        <v>6.7471605518645034E-2</v>
      </c>
      <c r="H115" s="199">
        <f t="shared" si="19"/>
        <v>5.1898485914507388E-2</v>
      </c>
      <c r="I115" s="199">
        <f t="shared" si="19"/>
        <v>3.9184202054961294E-2</v>
      </c>
      <c r="J115" s="199">
        <f t="shared" si="19"/>
        <v>4.3824584686193616E-2</v>
      </c>
      <c r="K115" s="199">
        <f t="shared" si="19"/>
        <v>3.4307908146555696E-2</v>
      </c>
      <c r="L115" s="199">
        <f t="shared" si="19"/>
        <v>4.8259070717291332E-2</v>
      </c>
      <c r="M115" s="199">
        <f t="shared" si="19"/>
        <v>5.8609604665659336E-2</v>
      </c>
      <c r="N115" s="199">
        <f t="shared" si="19"/>
        <v>5.4927778879455477E-2</v>
      </c>
      <c r="O115" s="199">
        <f t="shared" si="19"/>
        <v>3.4561478121580481E-2</v>
      </c>
      <c r="P115" s="199">
        <f t="shared" si="19"/>
        <v>3.5609540628687417E-2</v>
      </c>
      <c r="Q115" s="199">
        <f t="shared" si="19"/>
        <v>2.9193881132597754E-2</v>
      </c>
    </row>
    <row r="116" spans="1:17" x14ac:dyDescent="0.25">
      <c r="A116" s="127" t="s">
        <v>237</v>
      </c>
      <c r="B116" s="200">
        <f t="shared" ref="B116:Q116" si="20">IF(B$54=0,0,B$54/B$31)</f>
        <v>0.73706186892472136</v>
      </c>
      <c r="C116" s="200">
        <f t="shared" si="20"/>
        <v>0.73528389646603864</v>
      </c>
      <c r="D116" s="200">
        <f t="shared" si="20"/>
        <v>0.74463128428139114</v>
      </c>
      <c r="E116" s="200">
        <f t="shared" si="20"/>
        <v>0.7506036916590374</v>
      </c>
      <c r="F116" s="200">
        <f t="shared" si="20"/>
        <v>0.75613172451105848</v>
      </c>
      <c r="G116" s="200">
        <f t="shared" si="20"/>
        <v>0.74836485923836493</v>
      </c>
      <c r="H116" s="200">
        <f t="shared" si="20"/>
        <v>0.7637406762083051</v>
      </c>
      <c r="I116" s="200">
        <f t="shared" si="20"/>
        <v>0.77629387726869548</v>
      </c>
      <c r="J116" s="200">
        <f t="shared" si="20"/>
        <v>0.77171228566585681</v>
      </c>
      <c r="K116" s="200">
        <f t="shared" si="20"/>
        <v>0.78110839128599963</v>
      </c>
      <c r="L116" s="200">
        <f t="shared" si="20"/>
        <v>0.76733398206945991</v>
      </c>
      <c r="M116" s="200">
        <f t="shared" si="20"/>
        <v>0.75711458354323435</v>
      </c>
      <c r="N116" s="200">
        <f t="shared" si="20"/>
        <v>0.76074976267515582</v>
      </c>
      <c r="O116" s="200">
        <f t="shared" si="20"/>
        <v>0.78085803389941588</v>
      </c>
      <c r="P116" s="200">
        <f t="shared" si="20"/>
        <v>0.77982324975263184</v>
      </c>
      <c r="Q116" s="200">
        <f t="shared" si="20"/>
        <v>0.78615762646461207</v>
      </c>
    </row>
    <row r="117" spans="1:17" x14ac:dyDescent="0.25">
      <c r="A117" s="142" t="s">
        <v>245</v>
      </c>
      <c r="B117" s="199">
        <f t="shared" ref="B117:Q117" si="21">IF(B$55=0,0,B$55/B$31)</f>
        <v>0.58283118198706163</v>
      </c>
      <c r="C117" s="199">
        <f t="shared" si="21"/>
        <v>0.57753397534290163</v>
      </c>
      <c r="D117" s="199">
        <f t="shared" si="21"/>
        <v>0.60538313835958413</v>
      </c>
      <c r="E117" s="199">
        <f t="shared" si="21"/>
        <v>0.62317704505819371</v>
      </c>
      <c r="F117" s="199">
        <f t="shared" si="21"/>
        <v>0.63964700341433001</v>
      </c>
      <c r="G117" s="199">
        <f t="shared" si="21"/>
        <v>0.61650677414593558</v>
      </c>
      <c r="H117" s="199">
        <f t="shared" si="21"/>
        <v>0.66231675248097799</v>
      </c>
      <c r="I117" s="199">
        <f t="shared" si="21"/>
        <v>0.69971716312167176</v>
      </c>
      <c r="J117" s="199">
        <f t="shared" si="21"/>
        <v>0.68606698684314493</v>
      </c>
      <c r="K117" s="199">
        <f t="shared" si="21"/>
        <v>0.71406129737207624</v>
      </c>
      <c r="L117" s="199">
        <f t="shared" si="21"/>
        <v>0.67302247718962238</v>
      </c>
      <c r="M117" s="199">
        <f t="shared" si="21"/>
        <v>0.64257528690381227</v>
      </c>
      <c r="N117" s="199">
        <f t="shared" si="21"/>
        <v>0.65340576684532559</v>
      </c>
      <c r="O117" s="199">
        <f t="shared" si="21"/>
        <v>0.71331539447287728</v>
      </c>
      <c r="P117" s="199">
        <f t="shared" si="21"/>
        <v>0.71023240776470464</v>
      </c>
      <c r="Q117" s="199">
        <f t="shared" si="21"/>
        <v>0.72910474869521347</v>
      </c>
    </row>
    <row r="118" spans="1:17" x14ac:dyDescent="0.25">
      <c r="A118" s="142" t="s">
        <v>244</v>
      </c>
      <c r="B118" s="199">
        <f t="shared" ref="B118:Q118" si="22">IF(B$66=0,0,B$66/B$31)</f>
        <v>0.15423068693765968</v>
      </c>
      <c r="C118" s="199">
        <f t="shared" si="22"/>
        <v>0.1577499211231371</v>
      </c>
      <c r="D118" s="199">
        <f t="shared" si="22"/>
        <v>0.13924814592180704</v>
      </c>
      <c r="E118" s="199">
        <f t="shared" si="22"/>
        <v>0.12742664660084368</v>
      </c>
      <c r="F118" s="199">
        <f t="shared" si="22"/>
        <v>0.11648472109672847</v>
      </c>
      <c r="G118" s="199">
        <f t="shared" si="22"/>
        <v>0.13185808509242927</v>
      </c>
      <c r="H118" s="199">
        <f t="shared" si="22"/>
        <v>0.10142392372732714</v>
      </c>
      <c r="I118" s="199">
        <f t="shared" si="22"/>
        <v>7.6576714147023689E-2</v>
      </c>
      <c r="J118" s="199">
        <f t="shared" si="22"/>
        <v>8.5645298822711935E-2</v>
      </c>
      <c r="K118" s="199">
        <f t="shared" si="22"/>
        <v>6.7047093913923453E-2</v>
      </c>
      <c r="L118" s="199">
        <f t="shared" si="22"/>
        <v>9.4311504879837499E-2</v>
      </c>
      <c r="M118" s="199">
        <f t="shared" si="22"/>
        <v>0.1145392966394221</v>
      </c>
      <c r="N118" s="199">
        <f t="shared" si="22"/>
        <v>0.1073439958298302</v>
      </c>
      <c r="O118" s="199">
        <f t="shared" si="22"/>
        <v>6.7542639426538584E-2</v>
      </c>
      <c r="P118" s="199">
        <f t="shared" si="22"/>
        <v>6.9590841987927129E-2</v>
      </c>
      <c r="Q118" s="199">
        <f t="shared" si="22"/>
        <v>5.7052877769398672E-2</v>
      </c>
    </row>
    <row r="119" spans="1:17" x14ac:dyDescent="0.25">
      <c r="A119" s="127" t="s">
        <v>236</v>
      </c>
      <c r="B119" s="200">
        <f t="shared" ref="B119:Q119" si="23">IF(B$67=0,0,B$67/B$31)</f>
        <v>0.10181967233819979</v>
      </c>
      <c r="C119" s="200">
        <f t="shared" si="23"/>
        <v>0.10197343093297311</v>
      </c>
      <c r="D119" s="200">
        <f t="shared" si="23"/>
        <v>0.10116507127122958</v>
      </c>
      <c r="E119" s="200">
        <f t="shared" si="23"/>
        <v>0.1006485790380028</v>
      </c>
      <c r="F119" s="200">
        <f t="shared" si="23"/>
        <v>0.10017051619791957</v>
      </c>
      <c r="G119" s="200">
        <f t="shared" si="23"/>
        <v>0.1008421926821594</v>
      </c>
      <c r="H119" s="200">
        <f t="shared" si="23"/>
        <v>9.9512496038522025E-2</v>
      </c>
      <c r="I119" s="200">
        <f t="shared" si="23"/>
        <v>9.8426898482987982E-2</v>
      </c>
      <c r="J119" s="200">
        <f t="shared" si="23"/>
        <v>9.8823113330545109E-2</v>
      </c>
      <c r="K119" s="200">
        <f t="shared" si="23"/>
        <v>9.8010540565742293E-2</v>
      </c>
      <c r="L119" s="200">
        <f t="shared" si="23"/>
        <v>9.9201747884295061E-2</v>
      </c>
      <c r="M119" s="200">
        <f t="shared" si="23"/>
        <v>0.10008551880501303</v>
      </c>
      <c r="N119" s="200">
        <f t="shared" si="23"/>
        <v>9.9771149461245073E-2</v>
      </c>
      <c r="O119" s="200">
        <f t="shared" si="23"/>
        <v>9.8032191407274927E-2</v>
      </c>
      <c r="P119" s="200">
        <f t="shared" si="23"/>
        <v>9.8121679270557746E-2</v>
      </c>
      <c r="Q119" s="200">
        <f t="shared" si="23"/>
        <v>9.7573884023650123E-2</v>
      </c>
    </row>
    <row r="120" spans="1:17" x14ac:dyDescent="0.25">
      <c r="A120" s="142" t="s">
        <v>243</v>
      </c>
      <c r="B120" s="199">
        <f t="shared" ref="B120:Q120" si="24">IF(B$68=0,0,B$68/B$31)</f>
        <v>6.7996971231823855E-2</v>
      </c>
      <c r="C120" s="199">
        <f t="shared" si="24"/>
        <v>6.7378963790005172E-2</v>
      </c>
      <c r="D120" s="199">
        <f t="shared" si="24"/>
        <v>7.0628032808618138E-2</v>
      </c>
      <c r="E120" s="199">
        <f t="shared" si="24"/>
        <v>7.2703988590122587E-2</v>
      </c>
      <c r="F120" s="199">
        <f t="shared" si="24"/>
        <v>7.4625483731671827E-2</v>
      </c>
      <c r="G120" s="199">
        <f t="shared" si="24"/>
        <v>7.1925790317025826E-2</v>
      </c>
      <c r="H120" s="199">
        <f t="shared" si="24"/>
        <v>7.7270287789447431E-2</v>
      </c>
      <c r="I120" s="199">
        <f t="shared" si="24"/>
        <v>8.1633669030861708E-2</v>
      </c>
      <c r="J120" s="199">
        <f t="shared" si="24"/>
        <v>8.004114846503356E-2</v>
      </c>
      <c r="K120" s="199">
        <f t="shared" si="24"/>
        <v>8.3307151360075563E-2</v>
      </c>
      <c r="L120" s="199">
        <f t="shared" si="24"/>
        <v>7.8519289005455933E-2</v>
      </c>
      <c r="M120" s="199">
        <f t="shared" si="24"/>
        <v>7.4967116805444739E-2</v>
      </c>
      <c r="N120" s="199">
        <f t="shared" si="24"/>
        <v>7.6230672798621307E-2</v>
      </c>
      <c r="O120" s="199">
        <f t="shared" si="24"/>
        <v>8.3220129355168995E-2</v>
      </c>
      <c r="P120" s="199">
        <f t="shared" si="24"/>
        <v>8.2860447572548859E-2</v>
      </c>
      <c r="Q120" s="199">
        <f t="shared" si="24"/>
        <v>8.5062220681108233E-2</v>
      </c>
    </row>
    <row r="121" spans="1:17" x14ac:dyDescent="0.25">
      <c r="A121" s="140" t="s">
        <v>242</v>
      </c>
      <c r="B121" s="198">
        <f t="shared" ref="B121:Q121" si="25">IF(B$79=0,0,B$79/B$31)</f>
        <v>3.3822701106375939E-2</v>
      </c>
      <c r="C121" s="198">
        <f t="shared" si="25"/>
        <v>3.4594467142967947E-2</v>
      </c>
      <c r="D121" s="198">
        <f t="shared" si="25"/>
        <v>3.0537038462611448E-2</v>
      </c>
      <c r="E121" s="198">
        <f t="shared" si="25"/>
        <v>2.7944590447880214E-2</v>
      </c>
      <c r="F121" s="198">
        <f t="shared" si="25"/>
        <v>2.5545032466247748E-2</v>
      </c>
      <c r="G121" s="198">
        <f t="shared" si="25"/>
        <v>2.891640236513358E-2</v>
      </c>
      <c r="H121" s="198">
        <f t="shared" si="25"/>
        <v>2.2242208249074587E-2</v>
      </c>
      <c r="I121" s="198">
        <f t="shared" si="25"/>
        <v>1.679322945212627E-2</v>
      </c>
      <c r="J121" s="198">
        <f t="shared" si="25"/>
        <v>1.8781964865511543E-2</v>
      </c>
      <c r="K121" s="198">
        <f t="shared" si="25"/>
        <v>1.4703389205666729E-2</v>
      </c>
      <c r="L121" s="198">
        <f t="shared" si="25"/>
        <v>2.0682458878839134E-2</v>
      </c>
      <c r="M121" s="198">
        <f t="shared" si="25"/>
        <v>2.5118401999568284E-2</v>
      </c>
      <c r="N121" s="198">
        <f t="shared" si="25"/>
        <v>2.3540476662623773E-2</v>
      </c>
      <c r="O121" s="198">
        <f t="shared" si="25"/>
        <v>1.4812062052105912E-2</v>
      </c>
      <c r="P121" s="198">
        <f t="shared" si="25"/>
        <v>1.5261231698008889E-2</v>
      </c>
      <c r="Q121" s="198">
        <f t="shared" si="25"/>
        <v>1.2511663342541886E-2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3.5170233139624765E-2</v>
      </c>
      <c r="C124" s="203">
        <f t="shared" si="27"/>
        <v>3.5170233139624765E-2</v>
      </c>
      <c r="D124" s="203">
        <f t="shared" si="27"/>
        <v>3.5170233139624765E-2</v>
      </c>
      <c r="E124" s="203">
        <f t="shared" si="27"/>
        <v>3.5170233139624765E-2</v>
      </c>
      <c r="F124" s="203">
        <f t="shared" si="27"/>
        <v>3.5170233139624765E-2</v>
      </c>
      <c r="G124" s="203">
        <f t="shared" si="27"/>
        <v>3.5170233139624765E-2</v>
      </c>
      <c r="H124" s="203">
        <f t="shared" si="27"/>
        <v>3.5170233139624765E-2</v>
      </c>
      <c r="I124" s="203">
        <f t="shared" si="27"/>
        <v>3.5170233139624765E-2</v>
      </c>
      <c r="J124" s="203">
        <f t="shared" si="27"/>
        <v>3.5170233139624765E-2</v>
      </c>
      <c r="K124" s="203">
        <f t="shared" si="27"/>
        <v>3.5170233139624765E-2</v>
      </c>
      <c r="L124" s="203">
        <f t="shared" si="27"/>
        <v>3.5170233139624765E-2</v>
      </c>
      <c r="M124" s="203">
        <f t="shared" si="27"/>
        <v>3.5170233139624765E-2</v>
      </c>
      <c r="N124" s="203">
        <f t="shared" si="27"/>
        <v>3.5170233139624765E-2</v>
      </c>
      <c r="O124" s="203">
        <f t="shared" si="27"/>
        <v>3.5170233139624765E-2</v>
      </c>
      <c r="P124" s="203">
        <f t="shared" si="27"/>
        <v>3.5170233139624765E-2</v>
      </c>
      <c r="Q124" s="203">
        <f t="shared" si="27"/>
        <v>3.5170233139624765E-2</v>
      </c>
    </row>
    <row r="125" spans="1:17" x14ac:dyDescent="0.25">
      <c r="A125" s="76" t="s">
        <v>82</v>
      </c>
      <c r="B125" s="202">
        <f t="shared" ref="B125:Q125" si="28">IF(B$83=0,0,B$83/B$81)</f>
        <v>1.5507859256935427E-2</v>
      </c>
      <c r="C125" s="202">
        <f t="shared" si="28"/>
        <v>1.5507859256935428E-2</v>
      </c>
      <c r="D125" s="202">
        <f t="shared" si="28"/>
        <v>1.5507859256935427E-2</v>
      </c>
      <c r="E125" s="202">
        <f t="shared" si="28"/>
        <v>1.5507859256935427E-2</v>
      </c>
      <c r="F125" s="202">
        <f t="shared" si="28"/>
        <v>1.5507859256935427E-2</v>
      </c>
      <c r="G125" s="202">
        <f t="shared" si="28"/>
        <v>1.5507859256935428E-2</v>
      </c>
      <c r="H125" s="202">
        <f t="shared" si="28"/>
        <v>1.5507859256935428E-2</v>
      </c>
      <c r="I125" s="202">
        <f t="shared" si="28"/>
        <v>1.5507859256935427E-2</v>
      </c>
      <c r="J125" s="202">
        <f t="shared" si="28"/>
        <v>1.5507859256935427E-2</v>
      </c>
      <c r="K125" s="202">
        <f t="shared" si="28"/>
        <v>1.5507859256935427E-2</v>
      </c>
      <c r="L125" s="202">
        <f t="shared" si="28"/>
        <v>1.5507859256935425E-2</v>
      </c>
      <c r="M125" s="202">
        <f t="shared" si="28"/>
        <v>1.5507859256935427E-2</v>
      </c>
      <c r="N125" s="202">
        <f t="shared" si="28"/>
        <v>1.5507859256935427E-2</v>
      </c>
      <c r="O125" s="202">
        <f t="shared" si="28"/>
        <v>1.5507859256935427E-2</v>
      </c>
      <c r="P125" s="202">
        <f t="shared" si="28"/>
        <v>1.5507859256935427E-2</v>
      </c>
      <c r="Q125" s="202">
        <f t="shared" si="28"/>
        <v>1.5507859256935425E-2</v>
      </c>
    </row>
    <row r="126" spans="1:17" x14ac:dyDescent="0.25">
      <c r="A126" s="76" t="s">
        <v>81</v>
      </c>
      <c r="B126" s="202">
        <f t="shared" ref="B126:Q126" si="29">IF(B$84=0,0,B$84/B$81)</f>
        <v>0.12028888059313424</v>
      </c>
      <c r="C126" s="202">
        <f t="shared" si="29"/>
        <v>0.12028888059313424</v>
      </c>
      <c r="D126" s="202">
        <f t="shared" si="29"/>
        <v>0.12028888059313424</v>
      </c>
      <c r="E126" s="202">
        <f t="shared" si="29"/>
        <v>0.12028888059313424</v>
      </c>
      <c r="F126" s="202">
        <f t="shared" si="29"/>
        <v>0.12028888059313422</v>
      </c>
      <c r="G126" s="202">
        <f t="shared" si="29"/>
        <v>0.12028888059313425</v>
      </c>
      <c r="H126" s="202">
        <f t="shared" si="29"/>
        <v>0.12028888059313424</v>
      </c>
      <c r="I126" s="202">
        <f t="shared" si="29"/>
        <v>0.12028888059313424</v>
      </c>
      <c r="J126" s="202">
        <f t="shared" si="29"/>
        <v>0.12028888059313422</v>
      </c>
      <c r="K126" s="202">
        <f t="shared" si="29"/>
        <v>0.12028888059313424</v>
      </c>
      <c r="L126" s="202">
        <f t="shared" si="29"/>
        <v>0.12028888059313424</v>
      </c>
      <c r="M126" s="202">
        <f t="shared" si="29"/>
        <v>0.12028888059313424</v>
      </c>
      <c r="N126" s="202">
        <f t="shared" si="29"/>
        <v>0.12028888059313424</v>
      </c>
      <c r="O126" s="202">
        <f t="shared" si="29"/>
        <v>0.12028888059313424</v>
      </c>
      <c r="P126" s="202">
        <f t="shared" si="29"/>
        <v>0.12028888059313424</v>
      </c>
      <c r="Q126" s="202">
        <f t="shared" si="29"/>
        <v>0.12028888059313424</v>
      </c>
    </row>
    <row r="127" spans="1:17" x14ac:dyDescent="0.25">
      <c r="A127" s="76" t="s">
        <v>80</v>
      </c>
      <c r="B127" s="202">
        <f t="shared" ref="B127:Q127" si="30">IF(B$85=0,0,B$85/B$81)</f>
        <v>5.3114273712963914E-2</v>
      </c>
      <c r="C127" s="202">
        <f t="shared" si="30"/>
        <v>5.3114273712963914E-2</v>
      </c>
      <c r="D127" s="202">
        <f t="shared" si="30"/>
        <v>5.31142737129639E-2</v>
      </c>
      <c r="E127" s="202">
        <f t="shared" si="30"/>
        <v>5.3114273712963907E-2</v>
      </c>
      <c r="F127" s="202">
        <f t="shared" si="30"/>
        <v>5.3114273712963907E-2</v>
      </c>
      <c r="G127" s="202">
        <f t="shared" si="30"/>
        <v>5.3114273712963914E-2</v>
      </c>
      <c r="H127" s="202">
        <f t="shared" si="30"/>
        <v>5.31142737129639E-2</v>
      </c>
      <c r="I127" s="202">
        <f t="shared" si="30"/>
        <v>5.3114273712963907E-2</v>
      </c>
      <c r="J127" s="202">
        <f t="shared" si="30"/>
        <v>5.3114273712963907E-2</v>
      </c>
      <c r="K127" s="202">
        <f t="shared" si="30"/>
        <v>5.3114273712963907E-2</v>
      </c>
      <c r="L127" s="202">
        <f t="shared" si="30"/>
        <v>5.3114273712963914E-2</v>
      </c>
      <c r="M127" s="202">
        <f t="shared" si="30"/>
        <v>5.3114273712963907E-2</v>
      </c>
      <c r="N127" s="202">
        <f t="shared" si="30"/>
        <v>5.3114273712963907E-2</v>
      </c>
      <c r="O127" s="202">
        <f t="shared" si="30"/>
        <v>5.3114273712963914E-2</v>
      </c>
      <c r="P127" s="202">
        <f t="shared" si="30"/>
        <v>5.31142737129639E-2</v>
      </c>
      <c r="Q127" s="202">
        <f t="shared" si="30"/>
        <v>5.3114273712963907E-2</v>
      </c>
    </row>
    <row r="128" spans="1:17" x14ac:dyDescent="0.25">
      <c r="A128" s="129" t="s">
        <v>79</v>
      </c>
      <c r="B128" s="201">
        <f t="shared" ref="B128:Q128" si="31">IF(B$86=0,0,B$86/B$81)</f>
        <v>0.18399485619265549</v>
      </c>
      <c r="C128" s="201">
        <f t="shared" si="31"/>
        <v>0.18399485619265549</v>
      </c>
      <c r="D128" s="201">
        <f t="shared" si="31"/>
        <v>0.18399485619265551</v>
      </c>
      <c r="E128" s="201">
        <f t="shared" si="31"/>
        <v>0.18399485619265549</v>
      </c>
      <c r="F128" s="201">
        <f t="shared" si="31"/>
        <v>0.18399485619265554</v>
      </c>
      <c r="G128" s="201">
        <f t="shared" si="31"/>
        <v>0.18399485619265551</v>
      </c>
      <c r="H128" s="201">
        <f t="shared" si="31"/>
        <v>0.18399485619265551</v>
      </c>
      <c r="I128" s="201">
        <f t="shared" si="31"/>
        <v>0.18399485619265551</v>
      </c>
      <c r="J128" s="201">
        <f t="shared" si="31"/>
        <v>0.18399485619265551</v>
      </c>
      <c r="K128" s="201">
        <f t="shared" si="31"/>
        <v>0.18399485619265551</v>
      </c>
      <c r="L128" s="201">
        <f t="shared" si="31"/>
        <v>0.18399485619265557</v>
      </c>
      <c r="M128" s="201">
        <f t="shared" si="31"/>
        <v>0.18399485619265551</v>
      </c>
      <c r="N128" s="201">
        <f t="shared" si="31"/>
        <v>0.18399485619265549</v>
      </c>
      <c r="O128" s="201">
        <f t="shared" si="31"/>
        <v>0.18399485619265554</v>
      </c>
      <c r="P128" s="201">
        <f t="shared" si="31"/>
        <v>0.18399485619265549</v>
      </c>
      <c r="Q128" s="201">
        <f t="shared" si="31"/>
        <v>0.18399485619265554</v>
      </c>
    </row>
    <row r="129" spans="1:17" x14ac:dyDescent="0.25">
      <c r="A129" s="72" t="s">
        <v>235</v>
      </c>
      <c r="B129" s="276">
        <f t="shared" ref="B129:Q129" si="32">IF(B$91=0,0,B$91/B$81)</f>
        <v>0.59192389710468618</v>
      </c>
      <c r="C129" s="276">
        <f t="shared" si="32"/>
        <v>0.59192389710468618</v>
      </c>
      <c r="D129" s="276">
        <f t="shared" si="32"/>
        <v>0.59192389710468618</v>
      </c>
      <c r="E129" s="276">
        <f t="shared" si="32"/>
        <v>0.59192389710468618</v>
      </c>
      <c r="F129" s="276">
        <f t="shared" si="32"/>
        <v>0.59192389710468618</v>
      </c>
      <c r="G129" s="276">
        <f t="shared" si="32"/>
        <v>0.59192389710468618</v>
      </c>
      <c r="H129" s="276">
        <f t="shared" si="32"/>
        <v>0.59192389710468618</v>
      </c>
      <c r="I129" s="276">
        <f t="shared" si="32"/>
        <v>0.59192389710468618</v>
      </c>
      <c r="J129" s="276">
        <f t="shared" si="32"/>
        <v>0.59192389710468618</v>
      </c>
      <c r="K129" s="276">
        <f t="shared" si="32"/>
        <v>0.59192389710468618</v>
      </c>
      <c r="L129" s="276">
        <f t="shared" si="32"/>
        <v>0.59192389710468618</v>
      </c>
      <c r="M129" s="276">
        <f t="shared" si="32"/>
        <v>0.59192389710468618</v>
      </c>
      <c r="N129" s="276">
        <f t="shared" si="32"/>
        <v>0.59192389710468618</v>
      </c>
      <c r="O129" s="276">
        <f t="shared" si="32"/>
        <v>0.59192389710468618</v>
      </c>
      <c r="P129" s="276">
        <f t="shared" si="32"/>
        <v>0.59192389710468618</v>
      </c>
      <c r="Q129" s="276">
        <f t="shared" si="32"/>
        <v>0.59192389710468618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118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 t="shared" ref="B133:Q133" si="33">SUM(B$134:B$141)</f>
        <v>249.31402638758985</v>
      </c>
      <c r="C133" s="230">
        <f t="shared" si="33"/>
        <v>249.46628174746479</v>
      </c>
      <c r="D133" s="230">
        <f t="shared" si="33"/>
        <v>264.61407241754495</v>
      </c>
      <c r="E133" s="230">
        <f t="shared" si="33"/>
        <v>262.50084091520534</v>
      </c>
      <c r="F133" s="230">
        <f t="shared" si="33"/>
        <v>266.65796506900006</v>
      </c>
      <c r="G133" s="230">
        <f t="shared" si="33"/>
        <v>264.16519659500852</v>
      </c>
      <c r="H133" s="230">
        <f t="shared" si="33"/>
        <v>301.36431060799481</v>
      </c>
      <c r="I133" s="230">
        <f t="shared" si="33"/>
        <v>351.2424461970636</v>
      </c>
      <c r="J133" s="230">
        <f t="shared" si="33"/>
        <v>214.56524126974281</v>
      </c>
      <c r="K133" s="230">
        <f t="shared" si="33"/>
        <v>246.41870045196717</v>
      </c>
      <c r="L133" s="230">
        <f t="shared" si="33"/>
        <v>266.44029635387449</v>
      </c>
      <c r="M133" s="230">
        <f t="shared" si="33"/>
        <v>233.42983997881072</v>
      </c>
      <c r="N133" s="230">
        <f t="shared" si="33"/>
        <v>134.64046571046194</v>
      </c>
      <c r="O133" s="230">
        <f t="shared" si="33"/>
        <v>143.0750958066329</v>
      </c>
      <c r="P133" s="230">
        <f t="shared" si="33"/>
        <v>139.13389866067072</v>
      </c>
      <c r="Q133" s="230">
        <f t="shared" si="33"/>
        <v>139.24643108168968</v>
      </c>
    </row>
    <row r="134" spans="1:17" x14ac:dyDescent="0.25">
      <c r="A134" s="132" t="s">
        <v>83</v>
      </c>
      <c r="B134" s="229">
        <f>IF(B$6=0,0,B$6/PPA!B$10*1000)</f>
        <v>1.3573664663393541</v>
      </c>
      <c r="C134" s="229">
        <f>IF(C$6=0,0,C$6/PPA!C$10*1000)</f>
        <v>1.3581954061419363</v>
      </c>
      <c r="D134" s="229">
        <f>IF(D$6=0,0,D$6/PPA!D$10*1000)</f>
        <v>1.4406661094257138</v>
      </c>
      <c r="E134" s="229">
        <f>IF(E$6=0,0,E$6/PPA!E$10*1000)</f>
        <v>1.4291608218233698</v>
      </c>
      <c r="F134" s="229">
        <f>IF(F$6=0,0,F$6/PPA!F$10*1000)</f>
        <v>1.4517938882598245</v>
      </c>
      <c r="G134" s="229">
        <f>IF(G$6=0,0,G$6/PPA!G$10*1000)</f>
        <v>1.4382222477710385</v>
      </c>
      <c r="H134" s="229">
        <f>IF(H$6=0,0,H$6/PPA!H$10*1000)</f>
        <v>1.6407492803266179</v>
      </c>
      <c r="I134" s="229">
        <f>IF(I$6=0,0,I$6/PPA!I$10*1000)</f>
        <v>1.9123060380153203</v>
      </c>
      <c r="J134" s="229">
        <f>IF(J$6=0,0,J$6/PPA!J$10*1000)</f>
        <v>1.1681800160284084</v>
      </c>
      <c r="K134" s="229">
        <f>IF(K$6=0,0,K$6/PPA!K$10*1000)</f>
        <v>1.3416031400994288</v>
      </c>
      <c r="L134" s="229">
        <f>IF(L$6=0,0,L$6/PPA!L$10*1000)</f>
        <v>1.4506088116760332</v>
      </c>
      <c r="M134" s="229">
        <f>IF(M$6=0,0,M$6/PPA!M$10*1000)</f>
        <v>1.2708865266072775</v>
      </c>
      <c r="N134" s="229">
        <f>IF(N$6=0,0,N$6/PPA!N$10*1000)</f>
        <v>0.73303718934600537</v>
      </c>
      <c r="O134" s="229">
        <f>IF(O$6=0,0,O$6/PPA!O$10*1000)</f>
        <v>0.77895872939895217</v>
      </c>
      <c r="P134" s="229">
        <f>IF(P$6=0,0,P$6/PPA!P$10*1000)</f>
        <v>0.75750125698685156</v>
      </c>
      <c r="Q134" s="229">
        <f>IF(Q$6=0,0,Q$6/PPA!Q$10*1000)</f>
        <v>0.75811392903294683</v>
      </c>
    </row>
    <row r="135" spans="1:17" x14ac:dyDescent="0.25">
      <c r="A135" s="76" t="s">
        <v>82</v>
      </c>
      <c r="B135" s="228">
        <f>IF(B$7=0,0,B$7/PPA!B$10*1000)</f>
        <v>1.900313052875096</v>
      </c>
      <c r="C135" s="228">
        <f>IF(C$7=0,0,C$7/PPA!C$10*1000)</f>
        <v>1.9014735685987112</v>
      </c>
      <c r="D135" s="228">
        <f>IF(D$7=0,0,D$7/PPA!D$10*1000)</f>
        <v>2.0169325531959998</v>
      </c>
      <c r="E135" s="228">
        <f>IF(E$7=0,0,E$7/PPA!E$10*1000)</f>
        <v>2.0008251505527177</v>
      </c>
      <c r="F135" s="228">
        <f>IF(F$7=0,0,F$7/PPA!F$10*1000)</f>
        <v>2.0325114435637546</v>
      </c>
      <c r="G135" s="228">
        <f>IF(G$7=0,0,G$7/PPA!G$10*1000)</f>
        <v>2.0135111468794542</v>
      </c>
      <c r="H135" s="228">
        <f>IF(H$7=0,0,H$7/PPA!H$10*1000)</f>
        <v>2.297048992457265</v>
      </c>
      <c r="I135" s="228">
        <f>IF(I$7=0,0,I$7/PPA!I$10*1000)</f>
        <v>2.6772284532214483</v>
      </c>
      <c r="J135" s="228">
        <f>IF(J$7=0,0,J$7/PPA!J$10*1000)</f>
        <v>1.6354520224397719</v>
      </c>
      <c r="K135" s="228">
        <f>IF(K$7=0,0,K$7/PPA!K$10*1000)</f>
        <v>1.8782443961392008</v>
      </c>
      <c r="L135" s="228">
        <f>IF(L$7=0,0,L$7/PPA!L$10*1000)</f>
        <v>2.030852336346447</v>
      </c>
      <c r="M135" s="228">
        <f>IF(M$7=0,0,M$7/PPA!M$10*1000)</f>
        <v>1.7792411372501888</v>
      </c>
      <c r="N135" s="228">
        <f>IF(N$7=0,0,N$7/PPA!N$10*1000)</f>
        <v>1.0262520650844076</v>
      </c>
      <c r="O135" s="228">
        <f>IF(O$7=0,0,O$7/PPA!O$10*1000)</f>
        <v>1.0905422211585332</v>
      </c>
      <c r="P135" s="228">
        <f>IF(P$7=0,0,P$7/PPA!P$10*1000)</f>
        <v>1.0605017597815924</v>
      </c>
      <c r="Q135" s="228">
        <f>IF(Q$7=0,0,Q$7/PPA!Q$10*1000)</f>
        <v>1.0613595006461256</v>
      </c>
    </row>
    <row r="136" spans="1:17" x14ac:dyDescent="0.25">
      <c r="A136" s="76" t="s">
        <v>81</v>
      </c>
      <c r="B136" s="228">
        <f>IF(B$8=0,0,B$8/PPA!B$10*1000)</f>
        <v>10.858931730714833</v>
      </c>
      <c r="C136" s="228">
        <f>IF(C$8=0,0,C$8/PPA!C$10*1000)</f>
        <v>10.865563249135491</v>
      </c>
      <c r="D136" s="228">
        <f>IF(D$8=0,0,D$8/PPA!D$10*1000)</f>
        <v>11.525328875405711</v>
      </c>
      <c r="E136" s="228">
        <f>IF(E$8=0,0,E$8/PPA!E$10*1000)</f>
        <v>11.433286574586958</v>
      </c>
      <c r="F136" s="228">
        <f>IF(F$8=0,0,F$8/PPA!F$10*1000)</f>
        <v>11.614351106078596</v>
      </c>
      <c r="G136" s="228">
        <f>IF(G$8=0,0,G$8/PPA!G$10*1000)</f>
        <v>11.505777982168308</v>
      </c>
      <c r="H136" s="228">
        <f>IF(H$8=0,0,H$8/PPA!H$10*1000)</f>
        <v>13.125994242612943</v>
      </c>
      <c r="I136" s="228">
        <f>IF(I$8=0,0,I$8/PPA!I$10*1000)</f>
        <v>15.298448304122562</v>
      </c>
      <c r="J136" s="228">
        <f>IF(J$8=0,0,J$8/PPA!J$10*1000)</f>
        <v>9.345440128227267</v>
      </c>
      <c r="K136" s="228">
        <f>IF(K$8=0,0,K$8/PPA!K$10*1000)</f>
        <v>10.732825120795431</v>
      </c>
      <c r="L136" s="228">
        <f>IF(L$8=0,0,L$8/PPA!L$10*1000)</f>
        <v>11.604870493408265</v>
      </c>
      <c r="M136" s="228">
        <f>IF(M$8=0,0,M$8/PPA!M$10*1000)</f>
        <v>10.16709221285822</v>
      </c>
      <c r="N136" s="228">
        <f>IF(N$8=0,0,N$8/PPA!N$10*1000)</f>
        <v>5.864297514768043</v>
      </c>
      <c r="O136" s="228">
        <f>IF(O$8=0,0,O$8/PPA!O$10*1000)</f>
        <v>6.2316698351916173</v>
      </c>
      <c r="P136" s="228">
        <f>IF(P$8=0,0,P$8/PPA!P$10*1000)</f>
        <v>6.0600100558948125</v>
      </c>
      <c r="Q136" s="228">
        <f>IF(Q$8=0,0,Q$8/PPA!Q$10*1000)</f>
        <v>6.0649114322635747</v>
      </c>
    </row>
    <row r="137" spans="1:17" x14ac:dyDescent="0.25">
      <c r="A137" s="76" t="s">
        <v>80</v>
      </c>
      <c r="B137" s="228">
        <f>IF(B$9=0,0,B$9/PPA!B$10*1000)</f>
        <v>5.4294658653574164</v>
      </c>
      <c r="C137" s="228">
        <f>IF(C$9=0,0,C$9/PPA!C$10*1000)</f>
        <v>5.4327816245677454</v>
      </c>
      <c r="D137" s="228">
        <f>IF(D$9=0,0,D$9/PPA!D$10*1000)</f>
        <v>5.7626644377028553</v>
      </c>
      <c r="E137" s="228">
        <f>IF(E$9=0,0,E$9/PPA!E$10*1000)</f>
        <v>5.7166432872934791</v>
      </c>
      <c r="F137" s="228">
        <f>IF(F$9=0,0,F$9/PPA!F$10*1000)</f>
        <v>5.8071755530392979</v>
      </c>
      <c r="G137" s="228">
        <f>IF(G$9=0,0,G$9/PPA!G$10*1000)</f>
        <v>5.7528889910841539</v>
      </c>
      <c r="H137" s="228">
        <f>IF(H$9=0,0,H$9/PPA!H$10*1000)</f>
        <v>6.5629971213064717</v>
      </c>
      <c r="I137" s="228">
        <f>IF(I$9=0,0,I$9/PPA!I$10*1000)</f>
        <v>7.6492241520612811</v>
      </c>
      <c r="J137" s="228">
        <f>IF(J$9=0,0,J$9/PPA!J$10*1000)</f>
        <v>4.6727200641136335</v>
      </c>
      <c r="K137" s="228">
        <f>IF(K$9=0,0,K$9/PPA!K$10*1000)</f>
        <v>5.3664125603977153</v>
      </c>
      <c r="L137" s="228">
        <f>IF(L$9=0,0,L$9/PPA!L$10*1000)</f>
        <v>5.8024352467041327</v>
      </c>
      <c r="M137" s="228">
        <f>IF(M$9=0,0,M$9/PPA!M$10*1000)</f>
        <v>5.0835461064291101</v>
      </c>
      <c r="N137" s="228">
        <f>IF(N$9=0,0,N$9/PPA!N$10*1000)</f>
        <v>2.9321487573840215</v>
      </c>
      <c r="O137" s="228">
        <f>IF(O$9=0,0,O$9/PPA!O$10*1000)</f>
        <v>3.1158349175958087</v>
      </c>
      <c r="P137" s="228">
        <f>IF(P$9=0,0,P$9/PPA!P$10*1000)</f>
        <v>3.0300050279474062</v>
      </c>
      <c r="Q137" s="228">
        <f>IF(Q$9=0,0,Q$9/PPA!Q$10*1000)</f>
        <v>3.0324557161317873</v>
      </c>
    </row>
    <row r="138" spans="1:17" x14ac:dyDescent="0.25">
      <c r="A138" s="129" t="s">
        <v>79</v>
      </c>
      <c r="B138" s="227">
        <f>IF(B$10=0,0,B$10/PPA!B$10*1000)</f>
        <v>3.2576795192144501</v>
      </c>
      <c r="C138" s="227">
        <f>IF(C$10=0,0,C$10/PPA!C$10*1000)</f>
        <v>3.2596689747406464</v>
      </c>
      <c r="D138" s="227">
        <f>IF(D$10=0,0,D$10/PPA!D$10*1000)</f>
        <v>3.4575986626217139</v>
      </c>
      <c r="E138" s="227">
        <f>IF(E$10=0,0,E$10/PPA!E$10*1000)</f>
        <v>3.4299859723760879</v>
      </c>
      <c r="F138" s="227">
        <f>IF(F$10=0,0,F$10/PPA!F$10*1000)</f>
        <v>3.4843053318235793</v>
      </c>
      <c r="G138" s="227">
        <f>IF(G$10=0,0,G$10/PPA!G$10*1000)</f>
        <v>3.4517333946504931</v>
      </c>
      <c r="H138" s="227">
        <f>IF(H$10=0,0,H$10/PPA!H$10*1000)</f>
        <v>3.9377982727838816</v>
      </c>
      <c r="I138" s="227">
        <f>IF(I$10=0,0,I$10/PPA!I$10*1000)</f>
        <v>4.589534491236769</v>
      </c>
      <c r="J138" s="227">
        <f>IF(J$10=0,0,J$10/PPA!J$10*1000)</f>
        <v>2.8036320384681805</v>
      </c>
      <c r="K138" s="227">
        <f>IF(K$10=0,0,K$10/PPA!K$10*1000)</f>
        <v>3.2198475362386301</v>
      </c>
      <c r="L138" s="227">
        <f>IF(L$10=0,0,L$10/PPA!L$10*1000)</f>
        <v>3.4814611480224804</v>
      </c>
      <c r="M138" s="227">
        <f>IF(M$10=0,0,M$10/PPA!M$10*1000)</f>
        <v>3.0501276638574666</v>
      </c>
      <c r="N138" s="227">
        <f>IF(N$10=0,0,N$10/PPA!N$10*1000)</f>
        <v>1.7592892544304126</v>
      </c>
      <c r="O138" s="227">
        <f>IF(O$10=0,0,O$10/PPA!O$10*1000)</f>
        <v>1.8695009505574856</v>
      </c>
      <c r="P138" s="227">
        <f>IF(P$10=0,0,P$10/PPA!P$10*1000)</f>
        <v>1.8180030167684438</v>
      </c>
      <c r="Q138" s="227">
        <f>IF(Q$10=0,0,Q$10/PPA!Q$10*1000)</f>
        <v>1.8194734296790724</v>
      </c>
    </row>
    <row r="139" spans="1:17" x14ac:dyDescent="0.25">
      <c r="A139" s="127" t="s">
        <v>241</v>
      </c>
      <c r="B139" s="225">
        <f>IF(B$15=0,0,B$15/PPA!B$10*1000)</f>
        <v>9.1229087753563309</v>
      </c>
      <c r="C139" s="225">
        <f>IF(C$15=0,0,C$15/PPA!C$10*1000)</f>
        <v>9.2237787474166684</v>
      </c>
      <c r="D139" s="225">
        <f>IF(D$15=0,0,D$15/PPA!D$10*1000)</f>
        <v>9.2524154221722359</v>
      </c>
      <c r="E139" s="225">
        <f>IF(E$15=0,0,E$15/PPA!E$10*1000)</f>
        <v>8.8416799444802212</v>
      </c>
      <c r="F139" s="225">
        <f>IF(F$15=0,0,F$15/PPA!F$10*1000)</f>
        <v>8.6649825722980882</v>
      </c>
      <c r="G139" s="225">
        <f>IF(G$15=0,0,G$15/PPA!G$10*1000)</f>
        <v>9.0248107359036744</v>
      </c>
      <c r="H139" s="225">
        <f>IF(H$15=0,0,H$15/PPA!H$10*1000)</f>
        <v>9.3000746915375316</v>
      </c>
      <c r="I139" s="225">
        <f>IF(I$15=0,0,I$15/PPA!I$10*1000)</f>
        <v>9.8919575256607359</v>
      </c>
      <c r="J139" s="225">
        <f>IF(J$15=0,0,J$15/PPA!J$10*1000)</f>
        <v>6.2539652770207308</v>
      </c>
      <c r="K139" s="225">
        <f>IF(K$15=0,0,K$15/PPA!K$10*1000)</f>
        <v>6.6849277136887295</v>
      </c>
      <c r="L139" s="225">
        <f>IF(L$15=0,0,L$15/PPA!L$10*1000)</f>
        <v>8.0166182961086001</v>
      </c>
      <c r="M139" s="225">
        <f>IF(M$15=0,0,M$15/PPA!M$10*1000)</f>
        <v>7.5359487405198529</v>
      </c>
      <c r="N139" s="225">
        <f>IF(N$15=0,0,N$15/PPA!N$10*1000)</f>
        <v>4.2415148343304994</v>
      </c>
      <c r="O139" s="225">
        <f>IF(O$15=0,0,O$15/PPA!O$10*1000)</f>
        <v>3.8890845128887332</v>
      </c>
      <c r="P139" s="225">
        <f>IF(P$15=0,0,P$15/PPA!P$10*1000)</f>
        <v>3.8128881637854488</v>
      </c>
      <c r="Q139" s="225">
        <f>IF(Q$15=0,0,Q$15/PPA!Q$10*1000)</f>
        <v>3.6264595924184775</v>
      </c>
    </row>
    <row r="140" spans="1:17" x14ac:dyDescent="0.25">
      <c r="A140" s="127" t="s">
        <v>240</v>
      </c>
      <c r="B140" s="226">
        <f>IF(B$16=0,0,B$16/PPA!B$10*1000)</f>
        <v>197.11423036582951</v>
      </c>
      <c r="C140" s="226">
        <f>IF(C$16=0,0,C$16/PPA!C$10*1000)</f>
        <v>196.92753407149331</v>
      </c>
      <c r="D140" s="226">
        <f>IF(D$16=0,0,D$16/PPA!D$10*1000)</f>
        <v>210.59754319663801</v>
      </c>
      <c r="E140" s="226">
        <f>IF(E$16=0,0,E$16/PPA!E$10*1000)</f>
        <v>210.00108150969211</v>
      </c>
      <c r="F140" s="226">
        <f>IF(F$16=0,0,F$16/PPA!F$10*1000)</f>
        <v>214.34732834660792</v>
      </c>
      <c r="G140" s="226">
        <f>IF(G$16=0,0,G$16/PPA!G$10*1000)</f>
        <v>210.92311712787665</v>
      </c>
      <c r="H140" s="226">
        <f>IF(H$16=0,0,H$16/PPA!H$10*1000)</f>
        <v>243.83281535910902</v>
      </c>
      <c r="I140" s="226">
        <f>IF(I$16=0,0,I$16/PPA!I$10*1000)</f>
        <v>287.24161939794396</v>
      </c>
      <c r="J140" s="226">
        <f>IF(J$16=0,0,J$16/PPA!J$10*1000)</f>
        <v>174.78815110784325</v>
      </c>
      <c r="K140" s="226">
        <f>IF(K$16=0,0,K$16/PPA!K$10*1000)</f>
        <v>202.3394450652998</v>
      </c>
      <c r="L140" s="226">
        <f>IF(L$16=0,0,L$16/PPA!L$10*1000)</f>
        <v>216.23874269692283</v>
      </c>
      <c r="M140" s="226">
        <f>IF(M$16=0,0,M$16/PPA!M$10*1000)</f>
        <v>187.7964448345779</v>
      </c>
      <c r="N140" s="226">
        <f>IF(N$16=0,0,N$16/PPA!N$10*1000)</f>
        <v>108.65833757438413</v>
      </c>
      <c r="O140" s="226">
        <f>IF(O$16=0,0,O$16/PPA!O$10*1000)</f>
        <v>117.45709461120018</v>
      </c>
      <c r="P140" s="226">
        <f>IF(P$16=0,0,P$16/PPA!P$10*1000)</f>
        <v>114.12190457109409</v>
      </c>
      <c r="Q140" s="226">
        <f>IF(Q$16=0,0,Q$16/PPA!Q$10*1000)</f>
        <v>114.82485838725445</v>
      </c>
    </row>
    <row r="141" spans="1:17" x14ac:dyDescent="0.25">
      <c r="A141" s="72" t="s">
        <v>239</v>
      </c>
      <c r="B141" s="258">
        <f>IF(B$29=0,0,B$29/PPA!B$10*1000)</f>
        <v>20.273130611902875</v>
      </c>
      <c r="C141" s="258">
        <f>IF(C$29=0,0,C$29/PPA!C$10*1000)</f>
        <v>20.497286105370286</v>
      </c>
      <c r="D141" s="258">
        <f>IF(D$29=0,0,D$29/PPA!D$10*1000)</f>
        <v>20.560923160382661</v>
      </c>
      <c r="E141" s="258">
        <f>IF(E$29=0,0,E$29/PPA!E$10*1000)</f>
        <v>19.648177654400413</v>
      </c>
      <c r="F141" s="258">
        <f>IF(F$29=0,0,F$29/PPA!F$10*1000)</f>
        <v>19.255516827329011</v>
      </c>
      <c r="G141" s="258">
        <f>IF(G$29=0,0,G$29/PPA!G$10*1000)</f>
        <v>20.055134968674746</v>
      </c>
      <c r="H141" s="258">
        <f>IF(H$29=0,0,H$29/PPA!H$10*1000)</f>
        <v>20.666832647861096</v>
      </c>
      <c r="I141" s="258">
        <f>IF(I$29=0,0,I$29/PPA!I$10*1000)</f>
        <v>21.982127834801542</v>
      </c>
      <c r="J141" s="258">
        <f>IF(J$29=0,0,J$29/PPA!J$10*1000)</f>
        <v>13.897700615601567</v>
      </c>
      <c r="K141" s="258">
        <f>IF(K$29=0,0,K$29/PPA!K$10*1000)</f>
        <v>14.855394919308228</v>
      </c>
      <c r="L141" s="258">
        <f>IF(L$29=0,0,L$29/PPA!L$10*1000)</f>
        <v>17.814707324685706</v>
      </c>
      <c r="M141" s="258">
        <f>IF(M$29=0,0,M$29/PPA!M$10*1000)</f>
        <v>16.746552756710713</v>
      </c>
      <c r="N141" s="258">
        <f>IF(N$29=0,0,N$29/PPA!N$10*1000)</f>
        <v>9.4255885207344043</v>
      </c>
      <c r="O141" s="258">
        <f>IF(O$29=0,0,O$29/PPA!O$10*1000)</f>
        <v>8.6424100286415939</v>
      </c>
      <c r="P141" s="258">
        <f>IF(P$29=0,0,P$29/PPA!P$10*1000)</f>
        <v>8.4730848084120733</v>
      </c>
      <c r="Q141" s="258">
        <f>IF(Q$29=0,0,Q$29/PPA!Q$10*1000)</f>
        <v>8.0587990942632484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 t="shared" ref="B143:Q143" si="34">SUM(B$144:B$151)</f>
        <v>218.33239554200762</v>
      </c>
      <c r="C143" s="230">
        <f t="shared" si="34"/>
        <v>218.46573050890572</v>
      </c>
      <c r="D143" s="230">
        <f t="shared" si="34"/>
        <v>231.73114309754965</v>
      </c>
      <c r="E143" s="230">
        <f t="shared" si="34"/>
        <v>227.38865292916347</v>
      </c>
      <c r="F143" s="230">
        <f t="shared" si="34"/>
        <v>236.56803980433776</v>
      </c>
      <c r="G143" s="230">
        <f t="shared" si="34"/>
        <v>234.35655757306199</v>
      </c>
      <c r="H143" s="230">
        <f t="shared" si="34"/>
        <v>264.77944426903167</v>
      </c>
      <c r="I143" s="230">
        <f t="shared" si="34"/>
        <v>308.60250014384599</v>
      </c>
      <c r="J143" s="230">
        <f t="shared" si="34"/>
        <v>246.77426951082617</v>
      </c>
      <c r="K143" s="230">
        <f t="shared" si="34"/>
        <v>271.85741248486949</v>
      </c>
      <c r="L143" s="230">
        <f t="shared" si="34"/>
        <v>293.94591163581424</v>
      </c>
      <c r="M143" s="230">
        <f t="shared" si="34"/>
        <v>257.52766400034807</v>
      </c>
      <c r="N143" s="230">
        <f t="shared" si="34"/>
        <v>175.38462004216359</v>
      </c>
      <c r="O143" s="230">
        <f t="shared" si="34"/>
        <v>185.85125278480979</v>
      </c>
      <c r="P143" s="230">
        <f t="shared" si="34"/>
        <v>180.73172850338665</v>
      </c>
      <c r="Q143" s="230">
        <f t="shared" si="34"/>
        <v>176.11093171832161</v>
      </c>
    </row>
    <row r="144" spans="1:17" x14ac:dyDescent="0.25">
      <c r="A144" s="132" t="s">
        <v>83</v>
      </c>
      <c r="B144" s="229">
        <f>IF(B$32=0,0,B$32/PPA!B$11*1000)</f>
        <v>0.98819356146421</v>
      </c>
      <c r="C144" s="229">
        <f>IF(C$32=0,0,C$32/PPA!C$11*1000)</f>
        <v>0.98879704843406446</v>
      </c>
      <c r="D144" s="229">
        <f>IF(D$32=0,0,D$32/PPA!D$11*1000)</f>
        <v>1.0488375901856528</v>
      </c>
      <c r="E144" s="229">
        <f>IF(E$32=0,0,E$32/PPA!E$11*1000)</f>
        <v>1.0291830592377011</v>
      </c>
      <c r="F144" s="229">
        <f>IF(F$32=0,0,F$32/PPA!F$11*1000)</f>
        <v>1.0707298529955289</v>
      </c>
      <c r="G144" s="229">
        <f>IF(G$32=0,0,G$32/PPA!G$11*1000)</f>
        <v>1.0607204702980415</v>
      </c>
      <c r="H144" s="229">
        <f>IF(H$32=0,0,H$32/PPA!H$11*1000)</f>
        <v>1.1984174010694901</v>
      </c>
      <c r="I144" s="229">
        <f>IF(I$32=0,0,I$32/PPA!I$11*1000)</f>
        <v>1.3967647949670932</v>
      </c>
      <c r="J144" s="229">
        <f>IF(J$32=0,0,J$32/PPA!J$11*1000)</f>
        <v>1.1169242368282117</v>
      </c>
      <c r="K144" s="229">
        <f>IF(K$32=0,0,K$32/PPA!K$11*1000)</f>
        <v>1.230452970512933</v>
      </c>
      <c r="L144" s="229">
        <f>IF(L$32=0,0,L$32/PPA!L$11*1000)</f>
        <v>1.3304276563088009</v>
      </c>
      <c r="M144" s="229">
        <f>IF(M$32=0,0,M$32/PPA!M$11*1000)</f>
        <v>1.1655951414461461</v>
      </c>
      <c r="N144" s="229">
        <f>IF(N$32=0,0,N$32/PPA!N$11*1000)</f>
        <v>0.79380777128956514</v>
      </c>
      <c r="O144" s="229">
        <f>IF(O$32=0,0,O$32/PPA!O$11*1000)</f>
        <v>0.84118076447647605</v>
      </c>
      <c r="P144" s="229">
        <f>IF(P$32=0,0,P$32/PPA!P$11*1000)</f>
        <v>0.81800930189941401</v>
      </c>
      <c r="Q144" s="229">
        <f>IF(Q$32=0,0,Q$32/PPA!Q$11*1000)</f>
        <v>0.79709512825834594</v>
      </c>
    </row>
    <row r="145" spans="1:17" x14ac:dyDescent="0.25">
      <c r="A145" s="76" t="s">
        <v>82</v>
      </c>
      <c r="B145" s="228">
        <f>IF(B$33=0,0,B$33/PPA!B$11*1000)</f>
        <v>1.4023209204843259</v>
      </c>
      <c r="C145" s="228">
        <f>IF(C$33=0,0,C$33/PPA!C$11*1000)</f>
        <v>1.4031773138429433</v>
      </c>
      <c r="D145" s="228">
        <f>IF(D$33=0,0,D$33/PPA!D$11*1000)</f>
        <v>1.4883793542718562</v>
      </c>
      <c r="E145" s="228">
        <f>IF(E$33=0,0,E$33/PPA!E$11*1000)</f>
        <v>1.4604880979376411</v>
      </c>
      <c r="F145" s="228">
        <f>IF(F$33=0,0,F$33/PPA!F$11*1000)</f>
        <v>1.519446120270151</v>
      </c>
      <c r="G145" s="228">
        <f>IF(G$33=0,0,G$33/PPA!G$11*1000)</f>
        <v>1.5052420540778728</v>
      </c>
      <c r="H145" s="228">
        <f>IF(H$33=0,0,H$33/PPA!H$11*1000)</f>
        <v>1.7006443459337057</v>
      </c>
      <c r="I145" s="228">
        <f>IF(I$33=0,0,I$33/PPA!I$11*1000)</f>
        <v>1.9821142024808611</v>
      </c>
      <c r="J145" s="228">
        <f>IF(J$33=0,0,J$33/PPA!J$11*1000)</f>
        <v>1.5849994221571519</v>
      </c>
      <c r="K145" s="228">
        <f>IF(K$33=0,0,K$33/PPA!K$11*1000)</f>
        <v>1.7461052262531485</v>
      </c>
      <c r="L145" s="228">
        <f>IF(L$33=0,0,L$33/PPA!L$11*1000)</f>
        <v>1.8879768178901783</v>
      </c>
      <c r="M145" s="228">
        <f>IF(M$33=0,0,M$33/PPA!M$11*1000)</f>
        <v>1.6540670931339767</v>
      </c>
      <c r="N145" s="228">
        <f>IF(N$33=0,0,N$33/PPA!N$11*1000)</f>
        <v>1.1264728773105965</v>
      </c>
      <c r="O145" s="228">
        <f>IF(O$33=0,0,O$33/PPA!O$11*1000)</f>
        <v>1.193698714436608</v>
      </c>
      <c r="P145" s="228">
        <f>IF(P$33=0,0,P$33/PPA!P$11*1000)</f>
        <v>1.1608166678445537</v>
      </c>
      <c r="Q145" s="228">
        <f>IF(Q$33=0,0,Q$33/PPA!Q$11*1000)</f>
        <v>1.1311378838742807</v>
      </c>
    </row>
    <row r="146" spans="1:17" x14ac:dyDescent="0.25">
      <c r="A146" s="76" t="s">
        <v>81</v>
      </c>
      <c r="B146" s="228">
        <f>IF(B$34=0,0,B$34/PPA!B$11*1000)</f>
        <v>4.9900150168576731</v>
      </c>
      <c r="C146" s="228">
        <f>IF(C$34=0,0,C$34/PPA!C$11*1000)</f>
        <v>4.9930624046969427</v>
      </c>
      <c r="D146" s="228">
        <f>IF(D$34=0,0,D$34/PPA!D$11*1000)</f>
        <v>5.2962451177241077</v>
      </c>
      <c r="E146" s="228">
        <f>IF(E$34=0,0,E$34/PPA!E$11*1000)</f>
        <v>5.1969969457017653</v>
      </c>
      <c r="F146" s="228">
        <f>IF(F$34=0,0,F$34/PPA!F$11*1000)</f>
        <v>5.4067930148510754</v>
      </c>
      <c r="G146" s="228">
        <f>IF(G$34=0,0,G$34/PPA!G$11*1000)</f>
        <v>5.3562493036616079</v>
      </c>
      <c r="H146" s="228">
        <f>IF(H$34=0,0,H$34/PPA!H$11*1000)</f>
        <v>6.0515682969432962</v>
      </c>
      <c r="I146" s="228">
        <f>IF(I$34=0,0,I$34/PPA!I$11*1000)</f>
        <v>7.05314988247508</v>
      </c>
      <c r="J146" s="228">
        <f>IF(J$34=0,0,J$34/PPA!J$11*1000)</f>
        <v>5.6400577091464177</v>
      </c>
      <c r="K146" s="228">
        <f>IF(K$34=0,0,K$34/PPA!K$11*1000)</f>
        <v>6.2133361720137481</v>
      </c>
      <c r="L146" s="228">
        <f>IF(L$34=0,0,L$34/PPA!L$11*1000)</f>
        <v>6.718171664655312</v>
      </c>
      <c r="M146" s="228">
        <f>IF(M$34=0,0,M$34/PPA!M$11*1000)</f>
        <v>5.8858279250216157</v>
      </c>
      <c r="N146" s="228">
        <f>IF(N$34=0,0,N$34/PPA!N$11*1000)</f>
        <v>4.0084380770140378</v>
      </c>
      <c r="O146" s="228">
        <f>IF(O$34=0,0,O$34/PPA!O$11*1000)</f>
        <v>4.2476543162353479</v>
      </c>
      <c r="P146" s="228">
        <f>IF(P$34=0,0,P$34/PPA!P$11*1000)</f>
        <v>4.1306469294934507</v>
      </c>
      <c r="Q146" s="228">
        <f>IF(Q$34=0,0,Q$34/PPA!Q$11*1000)</f>
        <v>4.0250380239067116</v>
      </c>
    </row>
    <row r="147" spans="1:17" x14ac:dyDescent="0.25">
      <c r="A147" s="76" t="s">
        <v>80</v>
      </c>
      <c r="B147" s="228">
        <f>IF(B$35=0,0,B$35/PPA!B$11*1000)</f>
        <v>3.95277424585684</v>
      </c>
      <c r="C147" s="228">
        <f>IF(C$35=0,0,C$35/PPA!C$11*1000)</f>
        <v>3.9551881937362579</v>
      </c>
      <c r="D147" s="228">
        <f>IF(D$35=0,0,D$35/PPA!D$11*1000)</f>
        <v>4.1953503607426113</v>
      </c>
      <c r="E147" s="228">
        <f>IF(E$35=0,0,E$35/PPA!E$11*1000)</f>
        <v>4.1167322369508046</v>
      </c>
      <c r="F147" s="228">
        <f>IF(F$35=0,0,F$35/PPA!F$11*1000)</f>
        <v>4.2829194119821157</v>
      </c>
      <c r="G147" s="228">
        <f>IF(G$35=0,0,G$35/PPA!G$11*1000)</f>
        <v>4.242881881192166</v>
      </c>
      <c r="H147" s="228">
        <f>IF(H$35=0,0,H$35/PPA!H$11*1000)</f>
        <v>4.7936696042779605</v>
      </c>
      <c r="I147" s="228">
        <f>IF(I$35=0,0,I$35/PPA!I$11*1000)</f>
        <v>5.5870591798683726</v>
      </c>
      <c r="J147" s="228">
        <f>IF(J$35=0,0,J$35/PPA!J$11*1000)</f>
        <v>4.4676969473128469</v>
      </c>
      <c r="K147" s="228">
        <f>IF(K$35=0,0,K$35/PPA!K$11*1000)</f>
        <v>4.921811882051732</v>
      </c>
      <c r="L147" s="228">
        <f>IF(L$35=0,0,L$35/PPA!L$11*1000)</f>
        <v>5.3217106252352036</v>
      </c>
      <c r="M147" s="228">
        <f>IF(M$35=0,0,M$35/PPA!M$11*1000)</f>
        <v>4.6623805657845843</v>
      </c>
      <c r="N147" s="228">
        <f>IF(N$35=0,0,N$35/PPA!N$11*1000)</f>
        <v>3.1752310851582606</v>
      </c>
      <c r="O147" s="228">
        <f>IF(O$35=0,0,O$35/PPA!O$11*1000)</f>
        <v>3.3647230579059042</v>
      </c>
      <c r="P147" s="228">
        <f>IF(P$35=0,0,P$35/PPA!P$11*1000)</f>
        <v>3.272037207597656</v>
      </c>
      <c r="Q147" s="228">
        <f>IF(Q$35=0,0,Q$35/PPA!Q$11*1000)</f>
        <v>3.1883805130333838</v>
      </c>
    </row>
    <row r="148" spans="1:17" x14ac:dyDescent="0.25">
      <c r="A148" s="129" t="s">
        <v>79</v>
      </c>
      <c r="B148" s="227">
        <f>IF(B$36=0,0,B$36/PPA!B$11*1000)</f>
        <v>2.3716645475141043</v>
      </c>
      <c r="C148" s="227">
        <f>IF(C$36=0,0,C$36/PPA!C$11*1000)</f>
        <v>2.3731129162417544</v>
      </c>
      <c r="D148" s="227">
        <f>IF(D$36=0,0,D$36/PPA!D$11*1000)</f>
        <v>2.5172102164455668</v>
      </c>
      <c r="E148" s="227">
        <f>IF(E$36=0,0,E$36/PPA!E$11*1000)</f>
        <v>2.4700393421704834</v>
      </c>
      <c r="F148" s="227">
        <f>IF(F$36=0,0,F$36/PPA!F$11*1000)</f>
        <v>2.5697516471892694</v>
      </c>
      <c r="G148" s="227">
        <f>IF(G$36=0,0,G$36/PPA!G$11*1000)</f>
        <v>2.5457291287152994</v>
      </c>
      <c r="H148" s="227">
        <f>IF(H$36=0,0,H$36/PPA!H$11*1000)</f>
        <v>2.876201762566776</v>
      </c>
      <c r="I148" s="227">
        <f>IF(I$36=0,0,I$36/PPA!I$11*1000)</f>
        <v>3.3522355079210242</v>
      </c>
      <c r="J148" s="227">
        <f>IF(J$36=0,0,J$36/PPA!J$11*1000)</f>
        <v>2.6806181683877082</v>
      </c>
      <c r="K148" s="227">
        <f>IF(K$36=0,0,K$36/PPA!K$11*1000)</f>
        <v>2.9530871292310392</v>
      </c>
      <c r="L148" s="227">
        <f>IF(L$36=0,0,L$36/PPA!L$11*1000)</f>
        <v>3.1930263751411214</v>
      </c>
      <c r="M148" s="227">
        <f>IF(M$36=0,0,M$36/PPA!M$11*1000)</f>
        <v>2.7974283394707511</v>
      </c>
      <c r="N148" s="227">
        <f>IF(N$36=0,0,N$36/PPA!N$11*1000)</f>
        <v>1.9051386510949564</v>
      </c>
      <c r="O148" s="227">
        <f>IF(O$36=0,0,O$36/PPA!O$11*1000)</f>
        <v>2.0188338347435422</v>
      </c>
      <c r="P148" s="227">
        <f>IF(P$36=0,0,P$36/PPA!P$11*1000)</f>
        <v>1.9632223245585934</v>
      </c>
      <c r="Q148" s="227">
        <f>IF(Q$36=0,0,Q$36/PPA!Q$11*1000)</f>
        <v>1.9130283078200303</v>
      </c>
    </row>
    <row r="149" spans="1:17" x14ac:dyDescent="0.25">
      <c r="A149" s="127" t="s">
        <v>238</v>
      </c>
      <c r="B149" s="225">
        <f>IF(B$41=0,0,B$41/PPA!B$11*1000)</f>
        <v>21.472410769925368</v>
      </c>
      <c r="C149" s="225">
        <f>IF(C$41=0,0,C$41/PPA!C$11*1000)</f>
        <v>21.840358977794583</v>
      </c>
      <c r="D149" s="225">
        <f>IF(D$41=0,0,D$41/PPA!D$11*1000)</f>
        <v>21.187764158229466</v>
      </c>
      <c r="E149" s="225">
        <f>IF(E$41=0,0,E$41/PPA!E$11*1000)</f>
        <v>19.5501061104735</v>
      </c>
      <c r="F149" s="225">
        <f>IF(F$41=0,0,F$41/PPA!F$11*1000)</f>
        <v>19.144657192464486</v>
      </c>
      <c r="G149" s="225">
        <f>IF(G$41=0,0,G$41/PPA!G$11*1000)</f>
        <v>20.628493380254419</v>
      </c>
      <c r="H149" s="225">
        <f>IF(H$41=0,0,H$41/PPA!H$11*1000)</f>
        <v>19.587247647246869</v>
      </c>
      <c r="I149" s="225">
        <f>IF(I$41=0,0,I$41/PPA!I$11*1000)</f>
        <v>19.290158251399589</v>
      </c>
      <c r="J149" s="225">
        <f>IF(J$41=0,0,J$41/PPA!J$11*1000)</f>
        <v>16.458235856341126</v>
      </c>
      <c r="K149" s="225">
        <f>IF(K$41=0,0,K$41/PPA!K$11*1000)</f>
        <v>15.797621025129928</v>
      </c>
      <c r="L149" s="225">
        <f>IF(L$41=0,0,L$41/PPA!L$11*1000)</f>
        <v>20.779963390321342</v>
      </c>
      <c r="M149" s="225">
        <f>IF(M$41=0,0,M$41/PPA!M$11*1000)</f>
        <v>20.609624996887558</v>
      </c>
      <c r="N149" s="225">
        <f>IF(N$41=0,0,N$41/PPA!N$11*1000)</f>
        <v>13.453398366917474</v>
      </c>
      <c r="O149" s="225">
        <f>IF(O$41=0,0,O$41/PPA!O$11*1000)</f>
        <v>10.842312663439692</v>
      </c>
      <c r="P149" s="225">
        <f>IF(P$41=0,0,P$41/PPA!P$11*1000)</f>
        <v>10.714491518848821</v>
      </c>
      <c r="Q149" s="225">
        <f>IF(Q$41=0,0,Q$41/PPA!Q$11*1000)</f>
        <v>9.4214721605012812</v>
      </c>
    </row>
    <row r="150" spans="1:17" x14ac:dyDescent="0.25">
      <c r="A150" s="127" t="s">
        <v>237</v>
      </c>
      <c r="B150" s="226">
        <f>IF(B$54=0,0,B$54/PPA!B$11*1000)</f>
        <v>160.92448350500365</v>
      </c>
      <c r="C150" s="226">
        <f>IF(C$54=0,0,C$54/PPA!C$11*1000)</f>
        <v>160.63433357288775</v>
      </c>
      <c r="D150" s="226">
        <f>IF(D$54=0,0,D$54/PPA!D$11*1000)</f>
        <v>172.55425869272327</v>
      </c>
      <c r="E150" s="226">
        <f>IF(E$54=0,0,E$54/PPA!E$11*1000)</f>
        <v>170.6787623300057</v>
      </c>
      <c r="F150" s="226">
        <f>IF(F$54=0,0,F$54/PPA!F$11*1000)</f>
        <v>178.87659990145463</v>
      </c>
      <c r="G150" s="226">
        <f>IF(G$54=0,0,G$54/PPA!G$11*1000)</f>
        <v>175.3842122197523</v>
      </c>
      <c r="H150" s="226">
        <f>IF(H$54=0,0,H$54/PPA!H$11*1000)</f>
        <v>202.22283181208951</v>
      </c>
      <c r="I150" s="226">
        <f>IF(I$54=0,0,I$54/PPA!I$11*1000)</f>
        <v>239.56623137147935</v>
      </c>
      <c r="J150" s="226">
        <f>IF(J$54=0,0,J$54/PPA!J$11*1000)</f>
        <v>190.43873556772184</v>
      </c>
      <c r="K150" s="226">
        <f>IF(K$54=0,0,K$54/PPA!K$11*1000)</f>
        <v>212.35010612523089</v>
      </c>
      <c r="L150" s="226">
        <f>IF(L$54=0,0,L$54/PPA!L$11*1000)</f>
        <v>225.55468688854694</v>
      </c>
      <c r="M150" s="226">
        <f>IF(M$54=0,0,M$54/PPA!M$11*1000)</f>
        <v>194.97795008048553</v>
      </c>
      <c r="N150" s="226">
        <f>IF(N$54=0,0,N$54/PPA!N$11*1000)</f>
        <v>133.42380807394832</v>
      </c>
      <c r="O150" s="226">
        <f>IF(O$54=0,0,O$54/PPA!O$11*1000)</f>
        <v>145.12344384728991</v>
      </c>
      <c r="P150" s="226">
        <f>IF(P$54=0,0,P$54/PPA!P$11*1000)</f>
        <v>140.93880385492133</v>
      </c>
      <c r="Q150" s="226">
        <f>IF(Q$54=0,0,Q$54/PPA!Q$11*1000)</f>
        <v>138.4509520741471</v>
      </c>
    </row>
    <row r="151" spans="1:17" x14ac:dyDescent="0.25">
      <c r="A151" s="72" t="s">
        <v>236</v>
      </c>
      <c r="B151" s="258">
        <f>IF(B$67=0,0,B$67/PPA!B$11*1000)</f>
        <v>22.230532974901447</v>
      </c>
      <c r="C151" s="258">
        <f>IF(C$67=0,0,C$67/PPA!C$11*1000)</f>
        <v>22.277700081271416</v>
      </c>
      <c r="D151" s="258">
        <f>IF(D$67=0,0,D$67/PPA!D$11*1000)</f>
        <v>23.443097607227116</v>
      </c>
      <c r="E151" s="258">
        <f>IF(E$67=0,0,E$67/PPA!E$11*1000)</f>
        <v>22.886344806685898</v>
      </c>
      <c r="F151" s="258">
        <f>IF(F$67=0,0,F$67/PPA!F$11*1000)</f>
        <v>23.697142663130499</v>
      </c>
      <c r="G151" s="258">
        <f>IF(G$67=0,0,G$67/PPA!G$11*1000)</f>
        <v>23.633029135110306</v>
      </c>
      <c r="H151" s="258">
        <f>IF(H$67=0,0,H$67/PPA!H$11*1000)</f>
        <v>26.348863398904076</v>
      </c>
      <c r="I151" s="258">
        <f>IF(I$67=0,0,I$67/PPA!I$11*1000)</f>
        <v>30.37478695325461</v>
      </c>
      <c r="J151" s="258">
        <f>IF(J$67=0,0,J$67/PPA!J$11*1000)</f>
        <v>24.387001602930859</v>
      </c>
      <c r="K151" s="258">
        <f>IF(K$67=0,0,K$67/PPA!K$11*1000)</f>
        <v>26.644891954446042</v>
      </c>
      <c r="L151" s="258">
        <f>IF(L$67=0,0,L$67/PPA!L$11*1000)</f>
        <v>29.159948217715318</v>
      </c>
      <c r="M151" s="258">
        <f>IF(M$67=0,0,M$67/PPA!M$11*1000)</f>
        <v>25.774789858117909</v>
      </c>
      <c r="N151" s="258">
        <f>IF(N$67=0,0,N$67/PPA!N$11*1000)</f>
        <v>17.498325139430381</v>
      </c>
      <c r="O151" s="258">
        <f>IF(O$67=0,0,O$67/PPA!O$11*1000)</f>
        <v>18.21940558628231</v>
      </c>
      <c r="P151" s="258">
        <f>IF(P$67=0,0,P$67/PPA!P$11*1000)</f>
        <v>17.733700698222826</v>
      </c>
      <c r="Q151" s="258">
        <f>IF(Q$67=0,0,Q$67/PPA!Q$11*1000)</f>
        <v>17.183827626780481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 t="shared" ref="B153:Q153" si="35">SUM(B$154:B$159)</f>
        <v>174.71104055369844</v>
      </c>
      <c r="C153" s="230">
        <f t="shared" si="35"/>
        <v>174.81773608438732</v>
      </c>
      <c r="D153" s="230">
        <f t="shared" si="35"/>
        <v>185.43280780098945</v>
      </c>
      <c r="E153" s="230">
        <f t="shared" si="35"/>
        <v>187.14663386360041</v>
      </c>
      <c r="F153" s="230">
        <f t="shared" si="35"/>
        <v>188.01480325105715</v>
      </c>
      <c r="G153" s="230">
        <f t="shared" si="35"/>
        <v>186.25720574570335</v>
      </c>
      <c r="H153" s="230">
        <f t="shared" si="35"/>
        <v>203.58868730617152</v>
      </c>
      <c r="I153" s="230">
        <f t="shared" si="35"/>
        <v>228.47839676169107</v>
      </c>
      <c r="J153" s="230">
        <f t="shared" si="35"/>
        <v>174.68578557452645</v>
      </c>
      <c r="K153" s="230">
        <f t="shared" si="35"/>
        <v>200.61890739605161</v>
      </c>
      <c r="L153" s="230">
        <f t="shared" si="35"/>
        <v>216.91925589557181</v>
      </c>
      <c r="M153" s="230">
        <f t="shared" si="35"/>
        <v>190.04417832043757</v>
      </c>
      <c r="N153" s="230">
        <f t="shared" si="35"/>
        <v>121.99855395005197</v>
      </c>
      <c r="O153" s="230">
        <f t="shared" si="35"/>
        <v>126.99158211002678</v>
      </c>
      <c r="P153" s="230">
        <f t="shared" si="35"/>
        <v>122.07333310213632</v>
      </c>
      <c r="Q153" s="230">
        <f t="shared" si="35"/>
        <v>119.81489089453805</v>
      </c>
    </row>
    <row r="154" spans="1:17" x14ac:dyDescent="0.25">
      <c r="A154" s="132" t="s">
        <v>83</v>
      </c>
      <c r="B154" s="275">
        <f>IF(B$82=0,0,B$82/PPA!B$12*1000)</f>
        <v>6.1446280283400112</v>
      </c>
      <c r="C154" s="275">
        <f>IF(C$82=0,0,C$82/PPA!C$12*1000)</f>
        <v>6.1483805350292942</v>
      </c>
      <c r="D154" s="275">
        <f>IF(D$82=0,0,D$82/PPA!D$12*1000)</f>
        <v>6.521715082096029</v>
      </c>
      <c r="E154" s="275">
        <f>IF(E$82=0,0,E$82/PPA!E$12*1000)</f>
        <v>6.5819907442788219</v>
      </c>
      <c r="F154" s="275">
        <f>IF(F$82=0,0,F$82/PPA!F$12*1000)</f>
        <v>6.6125244640403595</v>
      </c>
      <c r="G154" s="275">
        <f>IF(G$82=0,0,G$82/PPA!G$12*1000)</f>
        <v>6.5507093500114433</v>
      </c>
      <c r="H154" s="275">
        <f>IF(H$82=0,0,H$82/PPA!H$12*1000)</f>
        <v>7.1602615971482173</v>
      </c>
      <c r="I154" s="275">
        <f>IF(I$82=0,0,I$82/PPA!I$12*1000)</f>
        <v>8.0356384814763633</v>
      </c>
      <c r="J154" s="275">
        <f>IF(J$82=0,0,J$82/PPA!J$12*1000)</f>
        <v>6.1437398048345964</v>
      </c>
      <c r="K154" s="275">
        <f>IF(K$82=0,0,K$82/PPA!K$12*1000)</f>
        <v>7.0558137453359269</v>
      </c>
      <c r="L154" s="275">
        <f>IF(L$82=0,0,L$82/PPA!L$12*1000)</f>
        <v>7.6291008023211822</v>
      </c>
      <c r="M154" s="275">
        <f>IF(M$82=0,0,M$82/PPA!M$12*1000)</f>
        <v>6.6838980583582117</v>
      </c>
      <c r="N154" s="275">
        <f>IF(N$82=0,0,N$82/PPA!N$12*1000)</f>
        <v>4.2907175851204178</v>
      </c>
      <c r="O154" s="275">
        <f>IF(O$82=0,0,O$82/PPA!O$12*1000)</f>
        <v>4.4663235495794433</v>
      </c>
      <c r="P154" s="275">
        <f>IF(P$82=0,0,P$82/PPA!P$12*1000)</f>
        <v>4.2933475853332066</v>
      </c>
      <c r="Q154" s="275">
        <f>IF(Q$82=0,0,Q$82/PPA!Q$12*1000)</f>
        <v>4.2139176463596071</v>
      </c>
    </row>
    <row r="155" spans="1:17" x14ac:dyDescent="0.25">
      <c r="A155" s="76" t="s">
        <v>82</v>
      </c>
      <c r="B155" s="274">
        <f>IF(B$83=0,0,B$83/PPA!B$12*1000)</f>
        <v>2.7093942275394931</v>
      </c>
      <c r="C155" s="274">
        <f>IF(C$83=0,0,C$83/PPA!C$12*1000)</f>
        <v>2.7110488468127598</v>
      </c>
      <c r="D155" s="274">
        <f>IF(D$83=0,0,D$83/PPA!D$12*1000)</f>
        <v>2.8756658849961019</v>
      </c>
      <c r="E155" s="274">
        <f>IF(E$83=0,0,E$83/PPA!E$12*1000)</f>
        <v>2.9022436583659408</v>
      </c>
      <c r="F155" s="274">
        <f>IF(F$83=0,0,F$83/PPA!F$12*1000)</f>
        <v>2.9157071070377998</v>
      </c>
      <c r="G155" s="274">
        <f>IF(G$83=0,0,G$83/PPA!G$12*1000)</f>
        <v>2.8884505322944318</v>
      </c>
      <c r="H155" s="274">
        <f>IF(H$83=0,0,H$83/PPA!H$12*1000)</f>
        <v>3.1572247090483438</v>
      </c>
      <c r="I155" s="274">
        <f>IF(I$83=0,0,I$83/PPA!I$12*1000)</f>
        <v>3.5432108202305561</v>
      </c>
      <c r="J155" s="274">
        <f>IF(J$83=0,0,J$83/PPA!J$12*1000)</f>
        <v>2.7090025768769572</v>
      </c>
      <c r="K155" s="274">
        <f>IF(K$83=0,0,K$83/PPA!K$12*1000)</f>
        <v>3.11116978017813</v>
      </c>
      <c r="L155" s="274">
        <f>IF(L$83=0,0,L$83/PPA!L$12*1000)</f>
        <v>3.3639532905476868</v>
      </c>
      <c r="M155" s="274">
        <f>IF(M$83=0,0,M$83/PPA!M$12*1000)</f>
        <v>2.9471783699932845</v>
      </c>
      <c r="N155" s="274">
        <f>IF(N$83=0,0,N$83/PPA!N$12*1000)</f>
        <v>1.8919364042070494</v>
      </c>
      <c r="O155" s="274">
        <f>IF(O$83=0,0,O$83/PPA!O$12*1000)</f>
        <v>1.9693675821778542</v>
      </c>
      <c r="P155" s="274">
        <f>IF(P$83=0,0,P$83/PPA!P$12*1000)</f>
        <v>1.8930960687729264</v>
      </c>
      <c r="Q155" s="274">
        <f>IF(Q$83=0,0,Q$83/PPA!Q$12*1000)</f>
        <v>1.8580724648775697</v>
      </c>
    </row>
    <row r="156" spans="1:17" x14ac:dyDescent="0.25">
      <c r="A156" s="76" t="s">
        <v>81</v>
      </c>
      <c r="B156" s="274">
        <f>IF(B$84=0,0,B$84/PPA!B$12*1000)</f>
        <v>21.015795495466065</v>
      </c>
      <c r="C156" s="274">
        <f>IF(C$84=0,0,C$84/PPA!C$12*1000)</f>
        <v>21.028629781416917</v>
      </c>
      <c r="D156" s="274">
        <f>IF(D$84=0,0,D$84/PPA!D$12*1000)</f>
        <v>22.30550487562283</v>
      </c>
      <c r="E156" s="274">
        <f>IF(E$84=0,0,E$84/PPA!E$12*1000)</f>
        <v>22.511659094225646</v>
      </c>
      <c r="F156" s="274">
        <f>IF(F$84=0,0,F$84/PPA!F$12*1000)</f>
        <v>22.616090218008036</v>
      </c>
      <c r="G156" s="274">
        <f>IF(G$84=0,0,G$84/PPA!G$12*1000)</f>
        <v>22.404670781555744</v>
      </c>
      <c r="H156" s="274">
        <f>IF(H$84=0,0,H$84/PPA!H$12*1000)</f>
        <v>24.489455297485009</v>
      </c>
      <c r="I156" s="274">
        <f>IF(I$84=0,0,I$84/PPA!I$12*1000)</f>
        <v>27.483410586177804</v>
      </c>
      <c r="J156" s="274">
        <f>IF(J$84=0,0,J$84/PPA!J$12*1000)</f>
        <v>21.012757602292059</v>
      </c>
      <c r="K156" s="274">
        <f>IF(K$84=0,0,K$84/PPA!K$12*1000)</f>
        <v>24.132223796488706</v>
      </c>
      <c r="L156" s="274">
        <f>IF(L$84=0,0,L$84/PPA!L$12*1000)</f>
        <v>26.092974470773964</v>
      </c>
      <c r="M156" s="274">
        <f>IF(M$84=0,0,M$84/PPA!M$12*1000)</f>
        <v>22.860201473407425</v>
      </c>
      <c r="N156" s="274">
        <f>IF(N$84=0,0,N$84/PPA!N$12*1000)</f>
        <v>14.675069488632847</v>
      </c>
      <c r="O156" s="274">
        <f>IF(O$84=0,0,O$84/PPA!O$12*1000)</f>
        <v>15.275675256766213</v>
      </c>
      <c r="P156" s="274">
        <f>IF(P$84=0,0,P$84/PPA!P$12*1000)</f>
        <v>14.684064589128774</v>
      </c>
      <c r="Q156" s="274">
        <f>IF(Q$84=0,0,Q$84/PPA!Q$12*1000)</f>
        <v>14.412399104092493</v>
      </c>
    </row>
    <row r="157" spans="1:17" x14ac:dyDescent="0.25">
      <c r="A157" s="76" t="s">
        <v>80</v>
      </c>
      <c r="B157" s="274">
        <f>IF(B$85=0,0,B$85/PPA!B$12*1000)</f>
        <v>9.2796500286458752</v>
      </c>
      <c r="C157" s="274">
        <f>IF(C$85=0,0,C$85/PPA!C$12*1000)</f>
        <v>9.2853170842668344</v>
      </c>
      <c r="D157" s="274">
        <f>IF(D$85=0,0,D$85/PPA!D$12*1000)</f>
        <v>9.8491289089051826</v>
      </c>
      <c r="E157" s="274">
        <f>IF(E$85=0,0,E$85/PPA!E$12*1000)</f>
        <v>9.9401575354911138</v>
      </c>
      <c r="F157" s="274">
        <f>IF(F$85=0,0,F$85/PPA!F$12*1000)</f>
        <v>9.9862697219657051</v>
      </c>
      <c r="G157" s="274">
        <f>IF(G$85=0,0,G$85/PPA!G$12*1000)</f>
        <v>9.8929162069891223</v>
      </c>
      <c r="H157" s="274">
        <f>IF(H$85=0,0,H$85/PPA!H$12*1000)</f>
        <v>10.813465262443014</v>
      </c>
      <c r="I157" s="274">
        <f>IF(I$85=0,0,I$85/PPA!I$12*1000)</f>
        <v>12.135464103099626</v>
      </c>
      <c r="J157" s="274">
        <f>IF(J$85=0,0,J$85/PPA!J$12*1000)</f>
        <v>9.2783086287695191</v>
      </c>
      <c r="K157" s="274">
        <f>IF(K$85=0,0,K$85/PPA!K$12*1000)</f>
        <v>10.655727559429643</v>
      </c>
      <c r="L157" s="274">
        <f>IF(L$85=0,0,L$85/PPA!L$12*1000)</f>
        <v>11.52150873124986</v>
      </c>
      <c r="M157" s="274">
        <f>IF(M$85=0,0,M$85/PPA!M$12*1000)</f>
        <v>10.094058504867041</v>
      </c>
      <c r="N157" s="274">
        <f>IF(N$85=0,0,N$85/PPA!N$12*1000)</f>
        <v>6.479864587088854</v>
      </c>
      <c r="O157" s="274">
        <f>IF(O$85=0,0,O$85/PPA!O$12*1000)</f>
        <v>6.7450656514342935</v>
      </c>
      <c r="P157" s="274">
        <f>IF(P$85=0,0,P$85/PPA!P$12*1000)</f>
        <v>6.4838364274406839</v>
      </c>
      <c r="Q157" s="274">
        <f>IF(Q$85=0,0,Q$85/PPA!Q$12*1000)</f>
        <v>6.3638809098614004</v>
      </c>
    </row>
    <row r="158" spans="1:17" x14ac:dyDescent="0.25">
      <c r="A158" s="129" t="s">
        <v>79</v>
      </c>
      <c r="B158" s="273">
        <f>IF(B$86=0,0,B$86/PPA!B$12*1000)</f>
        <v>32.145932781946946</v>
      </c>
      <c r="C158" s="273">
        <f>IF(C$86=0,0,C$86/PPA!C$12*1000)</f>
        <v>32.165564210772445</v>
      </c>
      <c r="D158" s="273">
        <f>IF(D$86=0,0,D$86/PPA!D$12*1000)</f>
        <v>34.118682804743386</v>
      </c>
      <c r="E158" s="273">
        <f>IF(E$86=0,0,E$86/PPA!E$12*1000)</f>
        <v>34.434017984672707</v>
      </c>
      <c r="F158" s="273">
        <f>IF(F$86=0,0,F$86/PPA!F$12*1000)</f>
        <v>34.593756686268684</v>
      </c>
      <c r="G158" s="273">
        <f>IF(G$86=0,0,G$86/PPA!G$12*1000)</f>
        <v>34.27036778602654</v>
      </c>
      <c r="H158" s="273">
        <f>IF(H$86=0,0,H$86/PPA!H$12*1000)</f>
        <v>37.459271243350535</v>
      </c>
      <c r="I158" s="273">
        <f>IF(I$86=0,0,I$86/PPA!I$12*1000)</f>
        <v>42.038849755295836</v>
      </c>
      <c r="J158" s="273">
        <f>IF(J$86=0,0,J$86/PPA!J$12*1000)</f>
        <v>32.141285995686047</v>
      </c>
      <c r="K158" s="273">
        <f>IF(K$86=0,0,K$86/PPA!K$12*1000)</f>
        <v>36.912847015864187</v>
      </c>
      <c r="L158" s="273">
        <f>IF(L$86=0,0,L$86/PPA!L$12*1000)</f>
        <v>39.912027293923579</v>
      </c>
      <c r="M158" s="273">
        <f>IF(M$86=0,0,M$86/PPA!M$12*1000)</f>
        <v>34.967151260320286</v>
      </c>
      <c r="N158" s="273">
        <f>IF(N$86=0,0,N$86/PPA!N$12*1000)</f>
        <v>22.447106389751731</v>
      </c>
      <c r="O158" s="273">
        <f>IF(O$86=0,0,O$86/PPA!O$12*1000)</f>
        <v>23.365797888012182</v>
      </c>
      <c r="P158" s="273">
        <f>IF(P$86=0,0,P$86/PPA!P$12*1000)</f>
        <v>22.460865369085699</v>
      </c>
      <c r="Q158" s="273">
        <f>IF(Q$86=0,0,Q$86/PPA!Q$12*1000)</f>
        <v>22.045323619879241</v>
      </c>
    </row>
    <row r="159" spans="1:17" x14ac:dyDescent="0.25">
      <c r="A159" s="72" t="s">
        <v>235</v>
      </c>
      <c r="B159" s="272">
        <f>IF(B$91=0,0,B$91/PPA!B$12*1000)</f>
        <v>103.41563999176005</v>
      </c>
      <c r="C159" s="272">
        <f>IF(C$91=0,0,C$91/PPA!C$12*1000)</f>
        <v>103.47879562608905</v>
      </c>
      <c r="D159" s="272">
        <f>IF(D$91=0,0,D$91/PPA!D$12*1000)</f>
        <v>109.76211024462593</v>
      </c>
      <c r="E159" s="272">
        <f>IF(E$91=0,0,E$91/PPA!E$12*1000)</f>
        <v>110.7765648465662</v>
      </c>
      <c r="F159" s="272">
        <f>IF(F$91=0,0,F$91/PPA!F$12*1000)</f>
        <v>111.29045505373657</v>
      </c>
      <c r="G159" s="272">
        <f>IF(G$91=0,0,G$91/PPA!G$12*1000)</f>
        <v>110.25009108882605</v>
      </c>
      <c r="H159" s="272">
        <f>IF(H$91=0,0,H$91/PPA!H$12*1000)</f>
        <v>120.50900919669641</v>
      </c>
      <c r="I159" s="272">
        <f>IF(I$91=0,0,I$91/PPA!I$12*1000)</f>
        <v>135.24182301541089</v>
      </c>
      <c r="J159" s="272">
        <f>IF(J$91=0,0,J$91/PPA!J$12*1000)</f>
        <v>103.40069096606727</v>
      </c>
      <c r="K159" s="272">
        <f>IF(K$91=0,0,K$91/PPA!K$12*1000)</f>
        <v>118.75112549875502</v>
      </c>
      <c r="L159" s="272">
        <f>IF(L$91=0,0,L$91/PPA!L$12*1000)</f>
        <v>128.39969130675553</v>
      </c>
      <c r="M159" s="272">
        <f>IF(M$91=0,0,M$91/PPA!M$12*1000)</f>
        <v>112.49169065349132</v>
      </c>
      <c r="N159" s="272">
        <f>IF(N$91=0,0,N$91/PPA!N$12*1000)</f>
        <v>72.213859495251072</v>
      </c>
      <c r="O159" s="272">
        <f>IF(O$91=0,0,O$91/PPA!O$12*1000)</f>
        <v>75.169352182056798</v>
      </c>
      <c r="P159" s="272">
        <f>IF(P$91=0,0,P$91/PPA!P$12*1000)</f>
        <v>72.25812306237502</v>
      </c>
      <c r="Q159" s="272">
        <f>IF(Q$91=0,0,Q$91/PPA!Q$12*1000)</f>
        <v>70.921297149467733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56.513433884744011</v>
      </c>
      <c r="C5" s="96">
        <v>53.159974996389117</v>
      </c>
      <c r="D5" s="96">
        <v>64.765380554547491</v>
      </c>
      <c r="E5" s="96">
        <v>68.628505806451145</v>
      </c>
      <c r="F5" s="96">
        <v>76.080914648265662</v>
      </c>
      <c r="G5" s="96">
        <v>72.238952937810097</v>
      </c>
      <c r="H5" s="96">
        <v>87.120839374378974</v>
      </c>
      <c r="I5" s="96">
        <v>100.3251097874644</v>
      </c>
      <c r="J5" s="96">
        <v>117.49300106196293</v>
      </c>
      <c r="K5" s="96">
        <v>100.60874697223151</v>
      </c>
      <c r="L5" s="96">
        <v>72.006430789162195</v>
      </c>
      <c r="M5" s="96">
        <v>70.414528799833548</v>
      </c>
      <c r="N5" s="96">
        <v>193.23285212633226</v>
      </c>
      <c r="O5" s="96">
        <v>204.47937488129355</v>
      </c>
      <c r="P5" s="96">
        <v>201.86824972689681</v>
      </c>
      <c r="Q5" s="96">
        <v>198.15590828254668</v>
      </c>
    </row>
    <row r="6" spans="1:17" x14ac:dyDescent="0.25">
      <c r="A6" s="132" t="s">
        <v>83</v>
      </c>
      <c r="B6" s="160">
        <v>0.23637830570264914</v>
      </c>
      <c r="C6" s="160">
        <v>0.22225447287307831</v>
      </c>
      <c r="D6" s="160">
        <v>0.27125795669657565</v>
      </c>
      <c r="E6" s="160">
        <v>0.28779620727933203</v>
      </c>
      <c r="F6" s="160">
        <v>0.31936693419713985</v>
      </c>
      <c r="G6" s="160">
        <v>0.30270328779750005</v>
      </c>
      <c r="H6" s="160">
        <v>0.36616503463107103</v>
      </c>
      <c r="I6" s="160">
        <v>0.42276473969847328</v>
      </c>
      <c r="J6" s="160">
        <v>0.49448796015341823</v>
      </c>
      <c r="K6" s="160">
        <v>0.42422062163478313</v>
      </c>
      <c r="L6" s="160">
        <v>0.30284300870217956</v>
      </c>
      <c r="M6" s="160">
        <v>0.29549870841861225</v>
      </c>
      <c r="N6" s="160">
        <v>0.81137318469834774</v>
      </c>
      <c r="O6" s="160">
        <v>0.86181005245488385</v>
      </c>
      <c r="P6" s="160">
        <v>0.85076092860051744</v>
      </c>
      <c r="Q6" s="160">
        <v>0.83620799214332597</v>
      </c>
    </row>
    <row r="7" spans="1:17" x14ac:dyDescent="0.25">
      <c r="A7" s="76" t="s">
        <v>82</v>
      </c>
      <c r="B7" s="159">
        <v>8.6333573636981062E-2</v>
      </c>
      <c r="C7" s="159">
        <v>8.117505895009583E-2</v>
      </c>
      <c r="D7" s="159">
        <v>9.9072834579583727E-2</v>
      </c>
      <c r="E7" s="159">
        <v>0.10511317855391335</v>
      </c>
      <c r="F7" s="159">
        <v>0.11664390540733391</v>
      </c>
      <c r="G7" s="159">
        <v>0.11055776252198114</v>
      </c>
      <c r="H7" s="159">
        <v>0.1337361983649035</v>
      </c>
      <c r="I7" s="159">
        <v>0.15440837803360319</v>
      </c>
      <c r="J7" s="159">
        <v>0.18060419120783655</v>
      </c>
      <c r="K7" s="159">
        <v>0.15494011672248811</v>
      </c>
      <c r="L7" s="159">
        <v>0.11060879345300044</v>
      </c>
      <c r="M7" s="159">
        <v>0.10792639970515343</v>
      </c>
      <c r="N7" s="159">
        <v>0.2963416899871687</v>
      </c>
      <c r="O7" s="159">
        <v>0.31476298725272728</v>
      </c>
      <c r="P7" s="159">
        <v>0.31072746315896788</v>
      </c>
      <c r="Q7" s="159">
        <v>0.30541222491184322</v>
      </c>
    </row>
    <row r="8" spans="1:17" x14ac:dyDescent="0.25">
      <c r="A8" s="76" t="s">
        <v>81</v>
      </c>
      <c r="B8" s="159">
        <v>2.721517199555584</v>
      </c>
      <c r="C8" s="159">
        <v>2.5589039095793118</v>
      </c>
      <c r="D8" s="159">
        <v>3.1231004574281496</v>
      </c>
      <c r="E8" s="159">
        <v>3.3135118967425106</v>
      </c>
      <c r="F8" s="159">
        <v>3.6769981991503533</v>
      </c>
      <c r="G8" s="159">
        <v>3.4851430280544888</v>
      </c>
      <c r="H8" s="159">
        <v>4.2158032932087197</v>
      </c>
      <c r="I8" s="159">
        <v>4.8674581494901528</v>
      </c>
      <c r="J8" s="159">
        <v>5.6932360375895597</v>
      </c>
      <c r="K8" s="159">
        <v>4.8842202957387775</v>
      </c>
      <c r="L8" s="159">
        <v>3.4867516902542306</v>
      </c>
      <c r="M8" s="159">
        <v>3.4021938477694271</v>
      </c>
      <c r="N8" s="159">
        <v>9.3416613290751549</v>
      </c>
      <c r="O8" s="159">
        <v>9.9223609947365006</v>
      </c>
      <c r="P8" s="159">
        <v>9.7951480488602201</v>
      </c>
      <c r="Q8" s="159">
        <v>9.6275943186033128</v>
      </c>
    </row>
    <row r="9" spans="1:17" x14ac:dyDescent="0.25">
      <c r="A9" s="76" t="s">
        <v>80</v>
      </c>
      <c r="B9" s="159">
        <v>0.95240909944695995</v>
      </c>
      <c r="C9" s="159">
        <v>0.89550173281716272</v>
      </c>
      <c r="D9" s="159">
        <v>1.0929452492996385</v>
      </c>
      <c r="E9" s="159">
        <v>1.1595807228771726</v>
      </c>
      <c r="F9" s="159">
        <v>1.2867846450107863</v>
      </c>
      <c r="G9" s="159">
        <v>1.2196439299870145</v>
      </c>
      <c r="H9" s="159">
        <v>1.4753422901703912</v>
      </c>
      <c r="I9" s="159">
        <v>1.7033922965868808</v>
      </c>
      <c r="J9" s="159">
        <v>1.9923775636564396</v>
      </c>
      <c r="K9" s="159">
        <v>1.7092582968517542</v>
      </c>
      <c r="L9" s="159">
        <v>1.2202068896909695</v>
      </c>
      <c r="M9" s="159">
        <v>1.1906154329016168</v>
      </c>
      <c r="N9" s="159">
        <v>3.2691629710133112</v>
      </c>
      <c r="O9" s="159">
        <v>3.4723818394121539</v>
      </c>
      <c r="P9" s="159">
        <v>3.4278630073284142</v>
      </c>
      <c r="Q9" s="159">
        <v>3.3692267079256335</v>
      </c>
    </row>
    <row r="10" spans="1:17" x14ac:dyDescent="0.25">
      <c r="A10" s="129" t="s">
        <v>79</v>
      </c>
      <c r="B10" s="158">
        <v>0.93921909838277884</v>
      </c>
      <c r="C10" s="158">
        <v>0.88979784813455254</v>
      </c>
      <c r="D10" s="158">
        <v>1.0768392271539933</v>
      </c>
      <c r="E10" s="158">
        <v>1.1290542056361519</v>
      </c>
      <c r="F10" s="158">
        <v>1.2509492270275611</v>
      </c>
      <c r="G10" s="158">
        <v>1.2147816951261043</v>
      </c>
      <c r="H10" s="158">
        <v>1.4426106516615456</v>
      </c>
      <c r="I10" s="158">
        <v>1.6258390666042168</v>
      </c>
      <c r="J10" s="158">
        <v>1.9540922010675965</v>
      </c>
      <c r="K10" s="158">
        <v>1.6552554906734089</v>
      </c>
      <c r="L10" s="158">
        <v>1.1904432139592307</v>
      </c>
      <c r="M10" s="158">
        <v>1.1892426074858569</v>
      </c>
      <c r="N10" s="158">
        <v>3.27946042757684</v>
      </c>
      <c r="O10" s="158">
        <v>3.4449397991461517</v>
      </c>
      <c r="P10" s="158">
        <v>3.3743163361994277</v>
      </c>
      <c r="Q10" s="158">
        <v>3.279553011173149</v>
      </c>
    </row>
    <row r="11" spans="1:17" x14ac:dyDescent="0.25">
      <c r="A11" s="92" t="s">
        <v>125</v>
      </c>
      <c r="B11" s="91">
        <v>6.8071139491969459E-3</v>
      </c>
      <c r="C11" s="91">
        <v>2.2523838452210595E-3</v>
      </c>
      <c r="D11" s="91">
        <v>2.5588281285554046E-3</v>
      </c>
      <c r="E11" s="91">
        <v>7.5297678435973176E-3</v>
      </c>
      <c r="F11" s="91">
        <v>8.095347183913951E-3</v>
      </c>
      <c r="G11" s="91">
        <v>5.7678828012118618E-3</v>
      </c>
      <c r="H11" s="91">
        <v>5.9850585609607324E-3</v>
      </c>
      <c r="I11" s="91">
        <v>5.4257697720524814E-3</v>
      </c>
      <c r="J11" s="91">
        <v>4.2152447532908758E-3</v>
      </c>
      <c r="K11" s="91">
        <v>3.6738384136625266E-3</v>
      </c>
      <c r="L11" s="91">
        <v>2.6175837277203403E-3</v>
      </c>
      <c r="M11" s="91">
        <v>2.9748166521839903E-3</v>
      </c>
      <c r="N11" s="91">
        <v>7.6005931405707184E-3</v>
      </c>
      <c r="O11" s="91">
        <v>1.6606862620447693E-2</v>
      </c>
      <c r="P11" s="91">
        <v>7.7204629383147375E-3</v>
      </c>
      <c r="Q11" s="91">
        <v>1.4615649011871753E-2</v>
      </c>
    </row>
    <row r="12" spans="1:17" x14ac:dyDescent="0.25">
      <c r="A12" s="92" t="s">
        <v>26</v>
      </c>
      <c r="B12" s="91">
        <v>0.26414967568690728</v>
      </c>
      <c r="C12" s="91">
        <v>0.22758691733929556</v>
      </c>
      <c r="D12" s="91">
        <v>0.31523271727403812</v>
      </c>
      <c r="E12" s="91">
        <v>0.38159426372585825</v>
      </c>
      <c r="F12" s="91">
        <v>0.43182710235233623</v>
      </c>
      <c r="G12" s="91">
        <v>0.29395575706647226</v>
      </c>
      <c r="H12" s="91">
        <v>0.46626657018246342</v>
      </c>
      <c r="I12" s="91">
        <v>0.70227319075453642</v>
      </c>
      <c r="J12" s="91">
        <v>0.61162852832573866</v>
      </c>
      <c r="K12" s="91">
        <v>0.61062914144499247</v>
      </c>
      <c r="L12" s="91">
        <v>0.40020301036147116</v>
      </c>
      <c r="M12" s="91">
        <v>0.27737346394714901</v>
      </c>
      <c r="N12" s="91">
        <v>0.70530763190795787</v>
      </c>
      <c r="O12" s="91">
        <v>0.89189515610061976</v>
      </c>
      <c r="P12" s="91">
        <v>1.0014818295025056</v>
      </c>
      <c r="Q12" s="91">
        <v>1.1240029089645227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0.66826230874667458</v>
      </c>
      <c r="C14" s="157">
        <v>0.65995854695003586</v>
      </c>
      <c r="D14" s="157">
        <v>0.75904768175139969</v>
      </c>
      <c r="E14" s="157">
        <v>0.73993017406669637</v>
      </c>
      <c r="F14" s="157">
        <v>0.81102677749131091</v>
      </c>
      <c r="G14" s="157">
        <v>0.91505805525842021</v>
      </c>
      <c r="H14" s="157">
        <v>0.97035902291812148</v>
      </c>
      <c r="I14" s="157">
        <v>0.91814010607762786</v>
      </c>
      <c r="J14" s="157">
        <v>1.3382484279885671</v>
      </c>
      <c r="K14" s="157">
        <v>1.0409525108147539</v>
      </c>
      <c r="L14" s="157">
        <v>0.78762261987003912</v>
      </c>
      <c r="M14" s="157">
        <v>0.90889432688652383</v>
      </c>
      <c r="N14" s="157">
        <v>2.5665522025283116</v>
      </c>
      <c r="O14" s="157">
        <v>2.5364377804250839</v>
      </c>
      <c r="P14" s="157">
        <v>2.3651140437586076</v>
      </c>
      <c r="Q14" s="157">
        <v>2.1409344531967545</v>
      </c>
    </row>
    <row r="15" spans="1:17" x14ac:dyDescent="0.25">
      <c r="A15" s="156" t="s">
        <v>241</v>
      </c>
      <c r="B15" s="155">
        <v>1.9755148745120747</v>
      </c>
      <c r="C15" s="155">
        <v>1.876867446980657</v>
      </c>
      <c r="D15" s="155">
        <v>2.1662608065059747</v>
      </c>
      <c r="E15" s="155">
        <v>2.2139878150680472</v>
      </c>
      <c r="F15" s="155">
        <v>2.3702226898289376</v>
      </c>
      <c r="G15" s="155">
        <v>2.3619228657507345</v>
      </c>
      <c r="H15" s="155">
        <v>2.5808190582751789</v>
      </c>
      <c r="I15" s="155">
        <v>2.7193184985432208</v>
      </c>
      <c r="J15" s="155">
        <v>3.2918337012479979</v>
      </c>
      <c r="K15" s="155">
        <v>2.6284571270946206</v>
      </c>
      <c r="L15" s="155">
        <v>2.0811094377207251</v>
      </c>
      <c r="M15" s="155">
        <v>2.1788293630048203</v>
      </c>
      <c r="N15" s="155">
        <v>5.8378388796971352</v>
      </c>
      <c r="O15" s="155">
        <v>5.3503348111645632</v>
      </c>
      <c r="P15" s="155">
        <v>5.3249399938136168</v>
      </c>
      <c r="Q15" s="155">
        <v>4.9739240890277356</v>
      </c>
    </row>
    <row r="16" spans="1:17" x14ac:dyDescent="0.25">
      <c r="A16" s="156" t="s">
        <v>240</v>
      </c>
      <c r="B16" s="206">
        <v>45.190549439470999</v>
      </c>
      <c r="C16" s="206">
        <v>42.44425130547458</v>
      </c>
      <c r="D16" s="206">
        <v>52.098437950981833</v>
      </c>
      <c r="E16" s="206">
        <v>55.475416766494327</v>
      </c>
      <c r="F16" s="206">
        <v>61.76701672367615</v>
      </c>
      <c r="G16" s="206">
        <v>58.26980233985708</v>
      </c>
      <c r="H16" s="206">
        <v>71.143148836795632</v>
      </c>
      <c r="I16" s="206">
        <v>82.759432246307583</v>
      </c>
      <c r="J16" s="206">
        <v>96.535392185689503</v>
      </c>
      <c r="K16" s="206">
        <v>83.282800681236537</v>
      </c>
      <c r="L16" s="206">
        <v>58.967152775277327</v>
      </c>
      <c r="M16" s="206">
        <v>57.184689588573775</v>
      </c>
      <c r="N16" s="206">
        <v>157.36056511096413</v>
      </c>
      <c r="O16" s="206">
        <v>169.16497873836593</v>
      </c>
      <c r="P16" s="206">
        <v>166.89339732861049</v>
      </c>
      <c r="Q16" s="206">
        <v>164.65674516351436</v>
      </c>
    </row>
    <row r="17" spans="1:17" x14ac:dyDescent="0.25">
      <c r="A17" s="152" t="s">
        <v>249</v>
      </c>
      <c r="B17" s="264">
        <v>26.670097490920373</v>
      </c>
      <c r="C17" s="264">
        <v>24.848618990030992</v>
      </c>
      <c r="D17" s="264">
        <v>31.789742889988396</v>
      </c>
      <c r="E17" s="264">
        <v>34.719281000231462</v>
      </c>
      <c r="F17" s="264">
        <v>39.546179006529947</v>
      </c>
      <c r="G17" s="264">
        <v>36.126775473444035</v>
      </c>
      <c r="H17" s="264">
        <v>46.947970165465932</v>
      </c>
      <c r="I17" s="264">
        <v>57.26582132246498</v>
      </c>
      <c r="J17" s="264">
        <v>65.674451236489645</v>
      </c>
      <c r="K17" s="264">
        <v>58.64101511472456</v>
      </c>
      <c r="L17" s="264">
        <v>39.456751796645605</v>
      </c>
      <c r="M17" s="264">
        <v>36.758164310403664</v>
      </c>
      <c r="N17" s="264">
        <v>102.63082561380369</v>
      </c>
      <c r="O17" s="264">
        <v>119.00558988369835</v>
      </c>
      <c r="P17" s="264">
        <v>116.97208488660803</v>
      </c>
      <c r="Q17" s="264">
        <v>118.02620682887952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26.670097490920373</v>
      </c>
      <c r="C26" s="87">
        <v>24.848618990030992</v>
      </c>
      <c r="D26" s="87">
        <v>31.789742889988396</v>
      </c>
      <c r="E26" s="87">
        <v>34.719281000231462</v>
      </c>
      <c r="F26" s="87">
        <v>39.546179006529947</v>
      </c>
      <c r="G26" s="87">
        <v>36.126775473444035</v>
      </c>
      <c r="H26" s="87">
        <v>46.947970165465932</v>
      </c>
      <c r="I26" s="87">
        <v>57.26582132246498</v>
      </c>
      <c r="J26" s="87">
        <v>65.674451236489645</v>
      </c>
      <c r="K26" s="87">
        <v>58.64101511472456</v>
      </c>
      <c r="L26" s="87">
        <v>39.456751796645605</v>
      </c>
      <c r="M26" s="87">
        <v>36.758164310403664</v>
      </c>
      <c r="N26" s="87">
        <v>102.63082561380369</v>
      </c>
      <c r="O26" s="87">
        <v>119.00558988369835</v>
      </c>
      <c r="P26" s="87">
        <v>116.97208488660803</v>
      </c>
      <c r="Q26" s="87">
        <v>118.02620682887952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18.52045194855063</v>
      </c>
      <c r="C28" s="151">
        <v>17.595632315443591</v>
      </c>
      <c r="D28" s="151">
        <v>20.308695060993433</v>
      </c>
      <c r="E28" s="151">
        <v>20.756135766262865</v>
      </c>
      <c r="F28" s="151">
        <v>22.220837717146203</v>
      </c>
      <c r="G28" s="151">
        <v>22.143026866413049</v>
      </c>
      <c r="H28" s="151">
        <v>24.195178671329707</v>
      </c>
      <c r="I28" s="151">
        <v>25.493610923842599</v>
      </c>
      <c r="J28" s="151">
        <v>30.860940949199858</v>
      </c>
      <c r="K28" s="151">
        <v>24.641785566511974</v>
      </c>
      <c r="L28" s="151">
        <v>19.510400978631722</v>
      </c>
      <c r="M28" s="151">
        <v>20.426525278170114</v>
      </c>
      <c r="N28" s="151">
        <v>54.729739497160431</v>
      </c>
      <c r="O28" s="151">
        <v>50.159388854667583</v>
      </c>
      <c r="P28" s="151">
        <v>49.921312442002467</v>
      </c>
      <c r="Q28" s="151">
        <v>46.630538334634842</v>
      </c>
    </row>
    <row r="29" spans="1:17" x14ac:dyDescent="0.25">
      <c r="A29" s="243" t="s">
        <v>239</v>
      </c>
      <c r="B29" s="278">
        <v>4.4115122940359779</v>
      </c>
      <c r="C29" s="278">
        <v>4.1912232215796852</v>
      </c>
      <c r="D29" s="278">
        <v>4.8374660719017477</v>
      </c>
      <c r="E29" s="278">
        <v>4.9440450137996903</v>
      </c>
      <c r="F29" s="278">
        <v>5.2929323239674106</v>
      </c>
      <c r="G29" s="278">
        <v>5.2743980287152041</v>
      </c>
      <c r="H29" s="278">
        <v>5.7632140112715282</v>
      </c>
      <c r="I29" s="278">
        <v>6.0724964122002874</v>
      </c>
      <c r="J29" s="278">
        <v>7.350977221350572</v>
      </c>
      <c r="K29" s="278">
        <v>5.8695943422791634</v>
      </c>
      <c r="L29" s="278">
        <v>4.6473149801045261</v>
      </c>
      <c r="M29" s="278">
        <v>4.8655328519742778</v>
      </c>
      <c r="N29" s="278">
        <v>13.036448533320176</v>
      </c>
      <c r="O29" s="278">
        <v>11.947805658760615</v>
      </c>
      <c r="P29" s="278">
        <v>11.89109662032517</v>
      </c>
      <c r="Q29" s="278">
        <v>11.107244775247294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262.91628972787942</v>
      </c>
      <c r="C31" s="96">
        <v>251.80770640650863</v>
      </c>
      <c r="D31" s="96">
        <v>268.12931227089587</v>
      </c>
      <c r="E31" s="96">
        <v>303.93365703769086</v>
      </c>
      <c r="F31" s="96">
        <v>322.45126455053844</v>
      </c>
      <c r="G31" s="96">
        <v>303.33040460136607</v>
      </c>
      <c r="H31" s="96">
        <v>357.99238573648506</v>
      </c>
      <c r="I31" s="96">
        <v>432.54408667160203</v>
      </c>
      <c r="J31" s="96">
        <v>352.62207072900412</v>
      </c>
      <c r="K31" s="96">
        <v>396.24533798661832</v>
      </c>
      <c r="L31" s="96">
        <v>421.34499776003952</v>
      </c>
      <c r="M31" s="96">
        <v>377.9814294916124</v>
      </c>
      <c r="N31" s="96">
        <v>268.03048648210967</v>
      </c>
      <c r="O31" s="96">
        <v>279.3766027593399</v>
      </c>
      <c r="P31" s="96">
        <v>283.29108648419265</v>
      </c>
      <c r="Q31" s="96">
        <v>301.29805359973534</v>
      </c>
    </row>
    <row r="32" spans="1:17" x14ac:dyDescent="0.25">
      <c r="A32" s="132" t="s">
        <v>83</v>
      </c>
      <c r="B32" s="160">
        <v>0.801558942766464</v>
      </c>
      <c r="C32" s="160">
        <v>0.77271072070811564</v>
      </c>
      <c r="D32" s="160">
        <v>0.81580028083015599</v>
      </c>
      <c r="E32" s="160">
        <v>0.91718312022884652</v>
      </c>
      <c r="F32" s="160">
        <v>0.97310384100066438</v>
      </c>
      <c r="G32" s="160">
        <v>0.9344514252935876</v>
      </c>
      <c r="H32" s="160">
        <v>1.0728904607848195</v>
      </c>
      <c r="I32" s="160">
        <v>1.2728742494430687</v>
      </c>
      <c r="J32" s="160">
        <v>1.057646803955701</v>
      </c>
      <c r="K32" s="160">
        <v>1.1838284081251438</v>
      </c>
      <c r="L32" s="160">
        <v>1.269723257201596</v>
      </c>
      <c r="M32" s="160">
        <v>1.1495540541773674</v>
      </c>
      <c r="N32" s="160">
        <v>0.80481019383137786</v>
      </c>
      <c r="O32" s="160">
        <v>0.83339670163334323</v>
      </c>
      <c r="P32" s="160">
        <v>0.8447417992423959</v>
      </c>
      <c r="Q32" s="160">
        <v>0.88580020338135013</v>
      </c>
    </row>
    <row r="33" spans="1:17" x14ac:dyDescent="0.25">
      <c r="A33" s="76" t="s">
        <v>82</v>
      </c>
      <c r="B33" s="159">
        <v>0.29683653845067759</v>
      </c>
      <c r="C33" s="159">
        <v>0.286153348582317</v>
      </c>
      <c r="D33" s="159">
        <v>0.3021104481635955</v>
      </c>
      <c r="E33" s="159">
        <v>0.33965494988363465</v>
      </c>
      <c r="F33" s="159">
        <v>0.36036373659404586</v>
      </c>
      <c r="G33" s="159">
        <v>0.34604981821688136</v>
      </c>
      <c r="H33" s="159">
        <v>0.39731711983270351</v>
      </c>
      <c r="I33" s="159">
        <v>0.47137592250376548</v>
      </c>
      <c r="J33" s="159">
        <v>0.39167202739462453</v>
      </c>
      <c r="K33" s="159">
        <v>0.4384001076385296</v>
      </c>
      <c r="L33" s="159">
        <v>0.47020903435650629</v>
      </c>
      <c r="M33" s="159">
        <v>0.42570749073829561</v>
      </c>
      <c r="N33" s="159">
        <v>0.29804055484953695</v>
      </c>
      <c r="O33" s="159">
        <v>0.3086268256396078</v>
      </c>
      <c r="P33" s="159">
        <v>0.31282818791376982</v>
      </c>
      <c r="Q33" s="159">
        <v>0.32803310162460975</v>
      </c>
    </row>
    <row r="34" spans="1:17" x14ac:dyDescent="0.25">
      <c r="A34" s="76" t="s">
        <v>81</v>
      </c>
      <c r="B34" s="159">
        <v>5.8030079342419665</v>
      </c>
      <c r="C34" s="159">
        <v>5.594156841001598</v>
      </c>
      <c r="D34" s="159">
        <v>5.9061102681671507</v>
      </c>
      <c r="E34" s="159">
        <v>6.6400867607705045</v>
      </c>
      <c r="F34" s="159">
        <v>7.0449333278955564</v>
      </c>
      <c r="G34" s="159">
        <v>6.765103282893941</v>
      </c>
      <c r="H34" s="159">
        <v>7.7673537457129758</v>
      </c>
      <c r="I34" s="159">
        <v>9.2151668139550544</v>
      </c>
      <c r="J34" s="159">
        <v>7.6569949725690671</v>
      </c>
      <c r="K34" s="159">
        <v>8.5705058961992879</v>
      </c>
      <c r="L34" s="159">
        <v>9.1923547261566263</v>
      </c>
      <c r="M34" s="159">
        <v>8.3223714954857115</v>
      </c>
      <c r="N34" s="159">
        <v>5.8265458610484373</v>
      </c>
      <c r="O34" s="159">
        <v>6.03350223410634</v>
      </c>
      <c r="P34" s="159">
        <v>6.1156367945578269</v>
      </c>
      <c r="Q34" s="159">
        <v>6.4128853589158474</v>
      </c>
    </row>
    <row r="35" spans="1:17" x14ac:dyDescent="0.25">
      <c r="A35" s="76" t="s">
        <v>80</v>
      </c>
      <c r="B35" s="159">
        <v>3.2324359373425327</v>
      </c>
      <c r="C35" s="159">
        <v>3.1161001013427447</v>
      </c>
      <c r="D35" s="159">
        <v>3.2898667892697055</v>
      </c>
      <c r="E35" s="159">
        <v>3.6987119982958792</v>
      </c>
      <c r="F35" s="159">
        <v>3.9242227347129099</v>
      </c>
      <c r="G35" s="159">
        <v>3.7683496592214913</v>
      </c>
      <c r="H35" s="159">
        <v>4.3266308904288078</v>
      </c>
      <c r="I35" s="159">
        <v>5.1331028176382567</v>
      </c>
      <c r="J35" s="159">
        <v>4.265158001135231</v>
      </c>
      <c r="K35" s="159">
        <v>4.7740088543751931</v>
      </c>
      <c r="L35" s="159">
        <v>5.1203958537255705</v>
      </c>
      <c r="M35" s="159">
        <v>4.6357911294907117</v>
      </c>
      <c r="N35" s="159">
        <v>3.2455472136602532</v>
      </c>
      <c r="O35" s="159">
        <v>3.3608276381082378</v>
      </c>
      <c r="P35" s="159">
        <v>3.4065788602174836</v>
      </c>
      <c r="Q35" s="159">
        <v>3.5721545328069868</v>
      </c>
    </row>
    <row r="36" spans="1:17" x14ac:dyDescent="0.25">
      <c r="A36" s="129" t="s">
        <v>79</v>
      </c>
      <c r="B36" s="158">
        <v>3.1853333126684849</v>
      </c>
      <c r="C36" s="158">
        <v>3.0939828286533766</v>
      </c>
      <c r="D36" s="158">
        <v>3.2390104727872244</v>
      </c>
      <c r="E36" s="158">
        <v>3.5987021224616309</v>
      </c>
      <c r="F36" s="158">
        <v>3.812141747767523</v>
      </c>
      <c r="G36" s="158">
        <v>3.7505758423498747</v>
      </c>
      <c r="H36" s="158">
        <v>4.227540411099671</v>
      </c>
      <c r="I36" s="158">
        <v>4.8958084481015494</v>
      </c>
      <c r="J36" s="158">
        <v>4.1801331065590448</v>
      </c>
      <c r="K36" s="158">
        <v>4.619788981323147</v>
      </c>
      <c r="L36" s="158">
        <v>4.9918361997741574</v>
      </c>
      <c r="M36" s="158">
        <v>4.6270521146151875</v>
      </c>
      <c r="N36" s="158">
        <v>3.2533840482728911</v>
      </c>
      <c r="O36" s="158">
        <v>3.3318234368763409</v>
      </c>
      <c r="P36" s="158">
        <v>3.3509069042805986</v>
      </c>
      <c r="Q36" s="158">
        <v>3.4745313693982762</v>
      </c>
    </row>
    <row r="37" spans="1:17" x14ac:dyDescent="0.25">
      <c r="A37" s="92" t="s">
        <v>125</v>
      </c>
      <c r="B37" s="91">
        <v>2.3086122144282125E-2</v>
      </c>
      <c r="C37" s="91">
        <v>7.8319327870485216E-3</v>
      </c>
      <c r="D37" s="91">
        <v>7.696665293628141E-3</v>
      </c>
      <c r="E37" s="91">
        <v>2.4000080230983517E-2</v>
      </c>
      <c r="F37" s="91">
        <v>2.4669755011400393E-2</v>
      </c>
      <c r="G37" s="91">
        <v>1.7808040722481298E-2</v>
      </c>
      <c r="H37" s="91">
        <v>1.7539089220031431E-2</v>
      </c>
      <c r="I37" s="91">
        <v>1.6338351090892444E-2</v>
      </c>
      <c r="J37" s="91">
        <v>9.0171201419533067E-3</v>
      </c>
      <c r="K37" s="91">
        <v>1.0253618440313993E-2</v>
      </c>
      <c r="L37" s="91">
        <v>1.0976205378597477E-2</v>
      </c>
      <c r="M37" s="91">
        <v>1.1574283997593904E-2</v>
      </c>
      <c r="N37" s="91">
        <v>7.5401576042849619E-3</v>
      </c>
      <c r="O37" s="91">
        <v>1.60615677828412E-2</v>
      </c>
      <c r="P37" s="91">
        <v>7.6669019696534871E-3</v>
      </c>
      <c r="Q37" s="91">
        <v>1.5484589150671352E-2</v>
      </c>
    </row>
    <row r="38" spans="1:17" x14ac:dyDescent="0.25">
      <c r="A38" s="92" t="s">
        <v>26</v>
      </c>
      <c r="B38" s="91">
        <v>0.89585567728007132</v>
      </c>
      <c r="C38" s="91">
        <v>0.79135953829308014</v>
      </c>
      <c r="D38" s="91">
        <v>0.94818432210565207</v>
      </c>
      <c r="E38" s="91">
        <v>1.2162782618711308</v>
      </c>
      <c r="F38" s="91">
        <v>1.3159495918202846</v>
      </c>
      <c r="G38" s="91">
        <v>0.90757324183974475</v>
      </c>
      <c r="H38" s="91">
        <v>1.3663844541289742</v>
      </c>
      <c r="I38" s="91">
        <v>2.1147203870260181</v>
      </c>
      <c r="J38" s="91">
        <v>1.3083766767881204</v>
      </c>
      <c r="K38" s="91">
        <v>1.7042552012165375</v>
      </c>
      <c r="L38" s="91">
        <v>1.6781546998254393</v>
      </c>
      <c r="M38" s="91">
        <v>1.0791923067809006</v>
      </c>
      <c r="N38" s="91">
        <v>0.69969943210138397</v>
      </c>
      <c r="O38" s="91">
        <v>0.86260932195943285</v>
      </c>
      <c r="P38" s="91">
        <v>0.99453401596938262</v>
      </c>
      <c r="Q38" s="91">
        <v>1.1908279430723792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2.2663915132441317</v>
      </c>
      <c r="C40" s="157">
        <v>2.2947913575732479</v>
      </c>
      <c r="D40" s="157">
        <v>2.2831294853879442</v>
      </c>
      <c r="E40" s="157">
        <v>2.3584237803595167</v>
      </c>
      <c r="F40" s="157">
        <v>2.4715224009358381</v>
      </c>
      <c r="G40" s="157">
        <v>2.8251945597876489</v>
      </c>
      <c r="H40" s="157">
        <v>2.8436168677506655</v>
      </c>
      <c r="I40" s="157">
        <v>2.7647497099846388</v>
      </c>
      <c r="J40" s="157">
        <v>2.8627393096289713</v>
      </c>
      <c r="K40" s="157">
        <v>2.9052801616662953</v>
      </c>
      <c r="L40" s="157">
        <v>3.3027052945701207</v>
      </c>
      <c r="M40" s="157">
        <v>3.536285523836693</v>
      </c>
      <c r="N40" s="157">
        <v>2.5461444585672219</v>
      </c>
      <c r="O40" s="157">
        <v>2.4531525471340667</v>
      </c>
      <c r="P40" s="157">
        <v>2.3487059863415625</v>
      </c>
      <c r="Q40" s="157">
        <v>2.2682188371752257</v>
      </c>
    </row>
    <row r="41" spans="1:17" x14ac:dyDescent="0.25">
      <c r="A41" s="156" t="s">
        <v>238</v>
      </c>
      <c r="B41" s="204">
        <v>23.509142407106495</v>
      </c>
      <c r="C41" s="204">
        <v>22.983297099245505</v>
      </c>
      <c r="D41" s="204">
        <v>22.296025554949289</v>
      </c>
      <c r="E41" s="204">
        <v>23.676362790922994</v>
      </c>
      <c r="F41" s="204">
        <v>23.686019754497316</v>
      </c>
      <c r="G41" s="204">
        <v>24.50345994336368</v>
      </c>
      <c r="H41" s="204">
        <v>24.006552289496049</v>
      </c>
      <c r="I41" s="204">
        <v>24.441111887751084</v>
      </c>
      <c r="J41" s="204">
        <v>21.410259947997783</v>
      </c>
      <c r="K41" s="204">
        <v>21.044368164480602</v>
      </c>
      <c r="L41" s="204">
        <v>27.131199012856275</v>
      </c>
      <c r="M41" s="204">
        <v>27.595600095646738</v>
      </c>
      <c r="N41" s="204">
        <v>18.633320475491857</v>
      </c>
      <c r="O41" s="204">
        <v>14.88004253889904</v>
      </c>
      <c r="P41" s="204">
        <v>15.319358793668222</v>
      </c>
      <c r="Q41" s="204">
        <v>14.686124917462323</v>
      </c>
    </row>
    <row r="42" spans="1:17" x14ac:dyDescent="0.25">
      <c r="A42" s="152" t="s">
        <v>247</v>
      </c>
      <c r="B42" s="151">
        <v>5.0705897325545193</v>
      </c>
      <c r="C42" s="151">
        <v>4.802762055591268</v>
      </c>
      <c r="D42" s="151">
        <v>5.3528877403509858</v>
      </c>
      <c r="E42" s="151">
        <v>6.2447777389775947</v>
      </c>
      <c r="F42" s="151">
        <v>6.7797138617645665</v>
      </c>
      <c r="G42" s="151">
        <v>6.1260600033127535</v>
      </c>
      <c r="H42" s="151">
        <v>7.7766328776818714</v>
      </c>
      <c r="I42" s="151">
        <v>9.9031743209509404</v>
      </c>
      <c r="J42" s="151">
        <v>7.8999671275910419</v>
      </c>
      <c r="K42" s="151">
        <v>9.2060696314855814</v>
      </c>
      <c r="L42" s="151">
        <v>9.2706698887803469</v>
      </c>
      <c r="M42" s="151">
        <v>7.9572733815401309</v>
      </c>
      <c r="N42" s="151">
        <v>5.748101667204371</v>
      </c>
      <c r="O42" s="151">
        <v>6.4844688684733809</v>
      </c>
      <c r="P42" s="151">
        <v>6.5514374112292737</v>
      </c>
      <c r="Q42" s="151">
        <v>7.1485107606467313</v>
      </c>
    </row>
    <row r="43" spans="1:17" x14ac:dyDescent="0.25">
      <c r="A43" s="150" t="s">
        <v>33</v>
      </c>
      <c r="B43" s="87">
        <v>0.54815220173788815</v>
      </c>
      <c r="C43" s="87">
        <v>0.61033869152299558</v>
      </c>
      <c r="D43" s="87">
        <v>0.52320799281949992</v>
      </c>
      <c r="E43" s="87">
        <v>0.61908667895191782</v>
      </c>
      <c r="F43" s="87">
        <v>0.73478999417106561</v>
      </c>
      <c r="G43" s="87">
        <v>0.55768795818918848</v>
      </c>
      <c r="H43" s="87">
        <v>0.38623921447027354</v>
      </c>
      <c r="I43" s="87">
        <v>0.57941934041192777</v>
      </c>
      <c r="J43" s="87">
        <v>0.55364720091250152</v>
      </c>
      <c r="K43" s="87">
        <v>0.61981685321529589</v>
      </c>
      <c r="L43" s="87">
        <v>0.49644866538773325</v>
      </c>
      <c r="M43" s="87">
        <v>0.47166619696189294</v>
      </c>
      <c r="N43" s="87">
        <v>0.42743824608745024</v>
      </c>
      <c r="O43" s="87">
        <v>0.45205123276556675</v>
      </c>
      <c r="P43" s="87">
        <v>0.41532941837842191</v>
      </c>
      <c r="Q43" s="87">
        <v>0.40483988882430055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2.3722411779040702E-2</v>
      </c>
      <c r="K45" s="87">
        <v>2.4289609725503383E-2</v>
      </c>
      <c r="L45" s="87">
        <v>2.4270347812193897E-2</v>
      </c>
      <c r="M45" s="87">
        <v>2.4270136522305478E-2</v>
      </c>
      <c r="N45" s="87">
        <v>2.5052442115219703E-2</v>
      </c>
      <c r="O45" s="87">
        <v>2.5052371620762733E-2</v>
      </c>
      <c r="P45" s="87">
        <v>2.5051721627283013E-2</v>
      </c>
      <c r="Q45" s="87">
        <v>2.5957374306046627E-2</v>
      </c>
    </row>
    <row r="46" spans="1:17" x14ac:dyDescent="0.25">
      <c r="A46" s="150" t="s">
        <v>125</v>
      </c>
      <c r="B46" s="87">
        <v>5.9705076936490249E-2</v>
      </c>
      <c r="C46" s="87">
        <v>1.9496483279433756E-2</v>
      </c>
      <c r="D46" s="87">
        <v>1.9526859992593199E-2</v>
      </c>
      <c r="E46" s="87">
        <v>6.1652689608076586E-2</v>
      </c>
      <c r="F46" s="87">
        <v>6.156688498834316E-2</v>
      </c>
      <c r="G46" s="87">
        <v>4.0124847644250949E-2</v>
      </c>
      <c r="H46" s="87">
        <v>4.029996773291504E-2</v>
      </c>
      <c r="I46" s="87">
        <v>4.0258099741873679E-2</v>
      </c>
      <c r="J46" s="87">
        <v>2.0040900566025716E-2</v>
      </c>
      <c r="K46" s="87">
        <v>2.0490787806930189E-2</v>
      </c>
      <c r="L46" s="87">
        <v>2.1115879212646994E-2</v>
      </c>
      <c r="M46" s="87">
        <v>2.1083470657685659E-2</v>
      </c>
      <c r="N46" s="87">
        <v>2.1833906275342024E-2</v>
      </c>
      <c r="O46" s="87">
        <v>4.2926567746337817E-2</v>
      </c>
      <c r="P46" s="87">
        <v>2.1751603349115353E-2</v>
      </c>
      <c r="Q46" s="87">
        <v>4.4561041867843765E-2</v>
      </c>
    </row>
    <row r="47" spans="1:17" x14ac:dyDescent="0.25">
      <c r="A47" s="150" t="s">
        <v>29</v>
      </c>
      <c r="B47" s="87">
        <v>0.77176266396140891</v>
      </c>
      <c r="C47" s="87">
        <v>0.85943687996967277</v>
      </c>
      <c r="D47" s="87">
        <v>1.0354162232662247</v>
      </c>
      <c r="E47" s="87">
        <v>0.74898052853972452</v>
      </c>
      <c r="F47" s="87">
        <v>0.71335469113057415</v>
      </c>
      <c r="G47" s="87">
        <v>0.73166820617588724</v>
      </c>
      <c r="H47" s="87">
        <v>0.47235738546661793</v>
      </c>
      <c r="I47" s="87">
        <v>0.52599255709366532</v>
      </c>
      <c r="J47" s="87">
        <v>0.41754190028229171</v>
      </c>
      <c r="K47" s="87">
        <v>0.24108495497075802</v>
      </c>
      <c r="L47" s="87">
        <v>0.37157333216865651</v>
      </c>
      <c r="M47" s="87">
        <v>0.18578804852266478</v>
      </c>
      <c r="N47" s="87">
        <v>0.44108014661094597</v>
      </c>
      <c r="O47" s="87">
        <v>0.36436244807821055</v>
      </c>
      <c r="P47" s="87">
        <v>0.23013388697277254</v>
      </c>
      <c r="Q47" s="87">
        <v>0.2185664509020267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2.2138419413138366</v>
      </c>
      <c r="C49" s="87">
        <v>1.8823893566456522</v>
      </c>
      <c r="D49" s="87">
        <v>2.2986395203111432</v>
      </c>
      <c r="E49" s="87">
        <v>2.9855239963606532</v>
      </c>
      <c r="F49" s="87">
        <v>3.1381224458648784</v>
      </c>
      <c r="G49" s="87">
        <v>1.9540120009662534</v>
      </c>
      <c r="H49" s="87">
        <v>2.9999834631129487</v>
      </c>
      <c r="I49" s="87">
        <v>4.979047698879743</v>
      </c>
      <c r="J49" s="87">
        <v>2.7786283234007709</v>
      </c>
      <c r="K49" s="87">
        <v>3.2543512018175176</v>
      </c>
      <c r="L49" s="87">
        <v>3.0848725453034249</v>
      </c>
      <c r="M49" s="87">
        <v>1.8784303544011929</v>
      </c>
      <c r="N49" s="87">
        <v>1.9360244021859951</v>
      </c>
      <c r="O49" s="87">
        <v>2.2029298359004024</v>
      </c>
      <c r="P49" s="87">
        <v>2.6961204717105587</v>
      </c>
      <c r="Q49" s="87">
        <v>3.2745600111640512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1.4771278486048953</v>
      </c>
      <c r="C51" s="87">
        <v>1.4311006441735137</v>
      </c>
      <c r="D51" s="87">
        <v>1.4760971439615245</v>
      </c>
      <c r="E51" s="87">
        <v>1.8295338455172221</v>
      </c>
      <c r="F51" s="87">
        <v>2.131879845609705</v>
      </c>
      <c r="G51" s="87">
        <v>2.8425669903371733</v>
      </c>
      <c r="H51" s="87">
        <v>3.0042155456738024</v>
      </c>
      <c r="I51" s="87">
        <v>2.9088937530251475</v>
      </c>
      <c r="J51" s="87">
        <v>3.1667578980631412</v>
      </c>
      <c r="K51" s="87">
        <v>3.9283436586889025</v>
      </c>
      <c r="L51" s="87">
        <v>4.194176528802851</v>
      </c>
      <c r="M51" s="87">
        <v>3.9647505894944559</v>
      </c>
      <c r="N51" s="87">
        <v>1.9960919581498771</v>
      </c>
      <c r="O51" s="87">
        <v>2.4904627798762968</v>
      </c>
      <c r="P51" s="87">
        <v>2.6883703252609896</v>
      </c>
      <c r="Q51" s="87">
        <v>2.4319322036377673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0.87353730122531348</v>
      </c>
      <c r="I52" s="87">
        <v>0.86956287179858383</v>
      </c>
      <c r="J52" s="87">
        <v>0.9396284925872691</v>
      </c>
      <c r="K52" s="87">
        <v>1.1176925652606731</v>
      </c>
      <c r="L52" s="87">
        <v>1.0782125900928388</v>
      </c>
      <c r="M52" s="87">
        <v>1.4112845849799334</v>
      </c>
      <c r="N52" s="87">
        <v>0.90058056577954138</v>
      </c>
      <c r="O52" s="87">
        <v>0.90668363248580397</v>
      </c>
      <c r="P52" s="87">
        <v>0.47467998393013267</v>
      </c>
      <c r="Q52" s="87">
        <v>0.74809378994469522</v>
      </c>
    </row>
    <row r="53" spans="1:17" x14ac:dyDescent="0.25">
      <c r="A53" s="152" t="s">
        <v>246</v>
      </c>
      <c r="B53" s="151">
        <v>18.438552674551975</v>
      </c>
      <c r="C53" s="151">
        <v>18.180535043654235</v>
      </c>
      <c r="D53" s="151">
        <v>16.943137814598302</v>
      </c>
      <c r="E53" s="151">
        <v>17.431585051945401</v>
      </c>
      <c r="F53" s="151">
        <v>16.90630589273275</v>
      </c>
      <c r="G53" s="151">
        <v>18.377399940050928</v>
      </c>
      <c r="H53" s="151">
        <v>16.22991941181418</v>
      </c>
      <c r="I53" s="151">
        <v>14.537937566800144</v>
      </c>
      <c r="J53" s="151">
        <v>13.510292820406741</v>
      </c>
      <c r="K53" s="151">
        <v>11.838298532995019</v>
      </c>
      <c r="L53" s="151">
        <v>17.860529124075928</v>
      </c>
      <c r="M53" s="151">
        <v>19.638326714106608</v>
      </c>
      <c r="N53" s="151">
        <v>12.885218808287487</v>
      </c>
      <c r="O53" s="151">
        <v>8.3955736704256587</v>
      </c>
      <c r="P53" s="151">
        <v>8.7679213824389475</v>
      </c>
      <c r="Q53" s="151">
        <v>7.5376141568155912</v>
      </c>
    </row>
    <row r="54" spans="1:17" x14ac:dyDescent="0.25">
      <c r="A54" s="156" t="s">
        <v>237</v>
      </c>
      <c r="B54" s="204">
        <v>199.21944506479542</v>
      </c>
      <c r="C54" s="204">
        <v>190.17807919590297</v>
      </c>
      <c r="D54" s="204">
        <v>205.09219713415985</v>
      </c>
      <c r="E54" s="204">
        <v>234.43353154748348</v>
      </c>
      <c r="F54" s="204">
        <v>250.3386954141358</v>
      </c>
      <c r="G54" s="204">
        <v>232.6196085536134</v>
      </c>
      <c r="H54" s="204">
        <v>280.60593381356875</v>
      </c>
      <c r="I54" s="204">
        <v>344.65379338040151</v>
      </c>
      <c r="J54" s="204">
        <v>278.89607009218906</v>
      </c>
      <c r="K54" s="204">
        <v>316.92428696035324</v>
      </c>
      <c r="L54" s="204">
        <v>331.43769075831511</v>
      </c>
      <c r="M54" s="204">
        <v>293.39671365794362</v>
      </c>
      <c r="N54" s="204">
        <v>209.2492731460996</v>
      </c>
      <c r="O54" s="204">
        <v>223.34964081208886</v>
      </c>
      <c r="P54" s="204">
        <v>226.24735088557358</v>
      </c>
      <c r="Q54" s="204">
        <v>242.66741844950266</v>
      </c>
    </row>
    <row r="55" spans="1:17" x14ac:dyDescent="0.25">
      <c r="A55" s="152" t="s">
        <v>245</v>
      </c>
      <c r="B55" s="151">
        <v>161.065791504673</v>
      </c>
      <c r="C55" s="151">
        <v>152.55832411878148</v>
      </c>
      <c r="D55" s="151">
        <v>170.03290469350191</v>
      </c>
      <c r="E55" s="151">
        <v>198.36352817928832</v>
      </c>
      <c r="F55" s="151">
        <v>215.35561678546276</v>
      </c>
      <c r="G55" s="151">
        <v>194.5924942228757</v>
      </c>
      <c r="H55" s="151">
        <v>247.02245611460069</v>
      </c>
      <c r="I55" s="151">
        <v>314.57141960667695</v>
      </c>
      <c r="J55" s="151">
        <v>250.94013228818605</v>
      </c>
      <c r="K55" s="151">
        <v>292.42809417660089</v>
      </c>
      <c r="L55" s="151">
        <v>294.48010234949345</v>
      </c>
      <c r="M55" s="151">
        <v>252.76044859009835</v>
      </c>
      <c r="N55" s="151">
        <v>182.58675884060952</v>
      </c>
      <c r="O55" s="151">
        <v>205.97724641033091</v>
      </c>
      <c r="P55" s="151">
        <v>208.10448247434167</v>
      </c>
      <c r="Q55" s="151">
        <v>227.07034180877852</v>
      </c>
    </row>
    <row r="56" spans="1:17" x14ac:dyDescent="0.25">
      <c r="A56" s="150" t="s">
        <v>33</v>
      </c>
      <c r="B56" s="87">
        <v>17.41189346696822</v>
      </c>
      <c r="C56" s="87">
        <v>19.3872290248481</v>
      </c>
      <c r="D56" s="87">
        <v>16.619548007207648</v>
      </c>
      <c r="E56" s="87">
        <v>19.665106272590343</v>
      </c>
      <c r="F56" s="87">
        <v>23.34038805013974</v>
      </c>
      <c r="G56" s="87">
        <v>17.714793966009523</v>
      </c>
      <c r="H56" s="87">
        <v>12.268775047879284</v>
      </c>
      <c r="I56" s="87">
        <v>18.405084930731824</v>
      </c>
      <c r="J56" s="87">
        <v>17.586440499573584</v>
      </c>
      <c r="K56" s="87">
        <v>19.688300043309411</v>
      </c>
      <c r="L56" s="87">
        <v>15.769545841728005</v>
      </c>
      <c r="M56" s="87">
        <v>14.982338021142484</v>
      </c>
      <c r="N56" s="87">
        <v>13.577450169836661</v>
      </c>
      <c r="O56" s="87">
        <v>14.359274452553301</v>
      </c>
      <c r="P56" s="87">
        <v>13.192816819079288</v>
      </c>
      <c r="Q56" s="87">
        <v>12.859619997948373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0.75353543298129289</v>
      </c>
      <c r="K58" s="87">
        <v>0.77155230892775462</v>
      </c>
      <c r="L58" s="87">
        <v>0.77094045991674731</v>
      </c>
      <c r="M58" s="87">
        <v>0.7709337483555857</v>
      </c>
      <c r="N58" s="87">
        <v>0.79578345542462581</v>
      </c>
      <c r="O58" s="87">
        <v>0.79578121618893383</v>
      </c>
      <c r="P58" s="87">
        <v>0.79576056933722505</v>
      </c>
      <c r="Q58" s="87">
        <v>0.82452836030971621</v>
      </c>
    </row>
    <row r="59" spans="1:17" x14ac:dyDescent="0.25">
      <c r="A59" s="150" t="s">
        <v>125</v>
      </c>
      <c r="B59" s="87">
        <v>1.8965142085708671</v>
      </c>
      <c r="C59" s="87">
        <v>0.61930005711142522</v>
      </c>
      <c r="D59" s="87">
        <v>0.62026496447060764</v>
      </c>
      <c r="E59" s="87">
        <v>1.958379552256551</v>
      </c>
      <c r="F59" s="87">
        <v>1.9556539937473707</v>
      </c>
      <c r="G59" s="87">
        <v>1.2745539839938536</v>
      </c>
      <c r="H59" s="87">
        <v>1.2801166221043603</v>
      </c>
      <c r="I59" s="87">
        <v>1.2787866976830464</v>
      </c>
      <c r="J59" s="87">
        <v>0.63659331209728742</v>
      </c>
      <c r="K59" s="87">
        <v>0.65088384798484167</v>
      </c>
      <c r="L59" s="87">
        <v>0.67073969263702249</v>
      </c>
      <c r="M59" s="87">
        <v>0.66971024442060345</v>
      </c>
      <c r="N59" s="87">
        <v>0.69354761109909979</v>
      </c>
      <c r="O59" s="87">
        <v>1.3635497990013186</v>
      </c>
      <c r="P59" s="87">
        <v>0.69093328285425248</v>
      </c>
      <c r="Q59" s="87">
        <v>1.4154683887432724</v>
      </c>
    </row>
    <row r="60" spans="1:17" x14ac:dyDescent="0.25">
      <c r="A60" s="150" t="s">
        <v>29</v>
      </c>
      <c r="B60" s="87">
        <v>24.51481403171535</v>
      </c>
      <c r="C60" s="87">
        <v>27.299759716683734</v>
      </c>
      <c r="D60" s="87">
        <v>32.889691797868323</v>
      </c>
      <c r="E60" s="87">
        <v>23.791146200673612</v>
      </c>
      <c r="F60" s="87">
        <v>22.65950195355942</v>
      </c>
      <c r="G60" s="87">
        <v>23.241225372645836</v>
      </c>
      <c r="H60" s="87">
        <v>15.004293420704341</v>
      </c>
      <c r="I60" s="87">
        <v>16.707998872387016</v>
      </c>
      <c r="J60" s="87">
        <v>13.26309565602574</v>
      </c>
      <c r="K60" s="87">
        <v>7.6579926873064341</v>
      </c>
      <c r="L60" s="87">
        <v>11.802917610063211</v>
      </c>
      <c r="M60" s="87">
        <v>5.901502717778766</v>
      </c>
      <c r="N60" s="87">
        <v>14.010781127641815</v>
      </c>
      <c r="O60" s="87">
        <v>11.573865997778455</v>
      </c>
      <c r="P60" s="87">
        <v>7.3101352332527778</v>
      </c>
      <c r="Q60" s="87">
        <v>6.9426990286526138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70.322038135851287</v>
      </c>
      <c r="C62" s="87">
        <v>59.79354426992073</v>
      </c>
      <c r="D62" s="87">
        <v>73.015608292236323</v>
      </c>
      <c r="E62" s="87">
        <v>94.834291649103108</v>
      </c>
      <c r="F62" s="87">
        <v>99.681536515707904</v>
      </c>
      <c r="G62" s="87">
        <v>62.068616501280985</v>
      </c>
      <c r="H62" s="87">
        <v>95.293592357705435</v>
      </c>
      <c r="I62" s="87">
        <v>158.15798572912124</v>
      </c>
      <c r="J62" s="87">
        <v>88.262311449200965</v>
      </c>
      <c r="K62" s="87">
        <v>103.37350876361528</v>
      </c>
      <c r="L62" s="87">
        <v>97.990069086108804</v>
      </c>
      <c r="M62" s="87">
        <v>59.667787728037915</v>
      </c>
      <c r="N62" s="87">
        <v>61.49724571649633</v>
      </c>
      <c r="O62" s="87">
        <v>69.975418316836283</v>
      </c>
      <c r="P62" s="87">
        <v>85.641473807276569</v>
      </c>
      <c r="Q62" s="87">
        <v>104.01543564874044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46.920531661567274</v>
      </c>
      <c r="C64" s="87">
        <v>45.458491050217496</v>
      </c>
      <c r="D64" s="87">
        <v>46.887791631719026</v>
      </c>
      <c r="E64" s="87">
        <v>58.114604504664719</v>
      </c>
      <c r="F64" s="87">
        <v>67.718536272308299</v>
      </c>
      <c r="G64" s="87">
        <v>90.293304398945523</v>
      </c>
      <c r="H64" s="87">
        <v>95.428023215520824</v>
      </c>
      <c r="I64" s="87">
        <v>92.400154507857636</v>
      </c>
      <c r="J64" s="87">
        <v>100.5911332325939</v>
      </c>
      <c r="K64" s="87">
        <v>124.7826809230593</v>
      </c>
      <c r="L64" s="87">
        <v>133.22678385609063</v>
      </c>
      <c r="M64" s="87">
        <v>125.93913637217689</v>
      </c>
      <c r="N64" s="87">
        <v>63.405273964760831</v>
      </c>
      <c r="O64" s="87">
        <v>79.108817713717656</v>
      </c>
      <c r="P64" s="87">
        <v>85.395292684760861</v>
      </c>
      <c r="Q64" s="87">
        <v>77.249611174376128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27.747655450686437</v>
      </c>
      <c r="I65" s="87">
        <v>27.621408868896211</v>
      </c>
      <c r="J65" s="87">
        <v>29.847022705713265</v>
      </c>
      <c r="K65" s="87">
        <v>35.503175602397867</v>
      </c>
      <c r="L65" s="87">
        <v>34.249105802949018</v>
      </c>
      <c r="M65" s="87">
        <v>44.829039758186134</v>
      </c>
      <c r="N65" s="87">
        <v>28.606676795350147</v>
      </c>
      <c r="O65" s="87">
        <v>28.800538914254965</v>
      </c>
      <c r="P65" s="87">
        <v>15.078070077780689</v>
      </c>
      <c r="Q65" s="87">
        <v>23.762979210007973</v>
      </c>
    </row>
    <row r="66" spans="1:17" x14ac:dyDescent="0.25">
      <c r="A66" s="152" t="s">
        <v>244</v>
      </c>
      <c r="B66" s="151">
        <v>38.153653560122407</v>
      </c>
      <c r="C66" s="151">
        <v>37.619755077121496</v>
      </c>
      <c r="D66" s="151">
        <v>35.059292440657941</v>
      </c>
      <c r="E66" s="151">
        <v>36.07000336819516</v>
      </c>
      <c r="F66" s="151">
        <v>34.983078628673049</v>
      </c>
      <c r="G66" s="151">
        <v>38.02711433073771</v>
      </c>
      <c r="H66" s="151">
        <v>33.583477698968046</v>
      </c>
      <c r="I66" s="151">
        <v>30.08237377372458</v>
      </c>
      <c r="J66" s="151">
        <v>27.955937804002996</v>
      </c>
      <c r="K66" s="151">
        <v>24.496192783752338</v>
      </c>
      <c r="L66" s="151">
        <v>36.957588408821664</v>
      </c>
      <c r="M66" s="151">
        <v>40.636265067845251</v>
      </c>
      <c r="N66" s="151">
        <v>26.66251430549007</v>
      </c>
      <c r="O66" s="151">
        <v>17.372394401757962</v>
      </c>
      <c r="P66" s="151">
        <v>18.142868411231923</v>
      </c>
      <c r="Q66" s="151">
        <v>15.59707664072414</v>
      </c>
    </row>
    <row r="67" spans="1:17" x14ac:dyDescent="0.25">
      <c r="A67" s="156" t="s">
        <v>236</v>
      </c>
      <c r="B67" s="204">
        <v>26.868529590507436</v>
      </c>
      <c r="C67" s="204">
        <v>25.783226271071982</v>
      </c>
      <c r="D67" s="204">
        <v>27.18819132256883</v>
      </c>
      <c r="E67" s="204">
        <v>30.629423747643806</v>
      </c>
      <c r="F67" s="204">
        <v>32.311783993934668</v>
      </c>
      <c r="G67" s="204">
        <v>30.642806076413191</v>
      </c>
      <c r="H67" s="204">
        <v>35.588167005561253</v>
      </c>
      <c r="I67" s="204">
        <v>42.460853151807768</v>
      </c>
      <c r="J67" s="204">
        <v>34.764135777203634</v>
      </c>
      <c r="K67" s="204">
        <v>38.690150614123247</v>
      </c>
      <c r="L67" s="204">
        <v>41.731588917653674</v>
      </c>
      <c r="M67" s="204">
        <v>37.828639453514697</v>
      </c>
      <c r="N67" s="204">
        <v>26.719564988855716</v>
      </c>
      <c r="O67" s="204">
        <v>27.278742571988118</v>
      </c>
      <c r="P67" s="204">
        <v>27.693684258738759</v>
      </c>
      <c r="Q67" s="204">
        <v>29.271105666643283</v>
      </c>
    </row>
    <row r="68" spans="1:17" x14ac:dyDescent="0.25">
      <c r="A68" s="152" t="s">
        <v>243</v>
      </c>
      <c r="B68" s="151">
        <v>18.269036536409665</v>
      </c>
      <c r="C68" s="151">
        <v>17.304069170880304</v>
      </c>
      <c r="D68" s="151">
        <v>19.286139652735169</v>
      </c>
      <c r="E68" s="151">
        <v>22.499566853669272</v>
      </c>
      <c r="F68" s="151">
        <v>24.426910237239984</v>
      </c>
      <c r="G68" s="151">
        <v>22.071833835465071</v>
      </c>
      <c r="H68" s="151">
        <v>28.018750809294978</v>
      </c>
      <c r="I68" s="151">
        <v>35.680554538720308</v>
      </c>
      <c r="J68" s="151">
        <v>28.463116856761836</v>
      </c>
      <c r="K68" s="151">
        <v>33.168927348734812</v>
      </c>
      <c r="L68" s="151">
        <v>33.401678275752715</v>
      </c>
      <c r="M68" s="151">
        <v>28.669587918784302</v>
      </c>
      <c r="N68" s="151">
        <v>20.710072183309869</v>
      </c>
      <c r="O68" s="151">
        <v>23.363159893764387</v>
      </c>
      <c r="P68" s="151">
        <v>23.604443613987822</v>
      </c>
      <c r="Q68" s="151">
        <v>25.75566376997719</v>
      </c>
    </row>
    <row r="69" spans="1:17" x14ac:dyDescent="0.25">
      <c r="A69" s="150" t="s">
        <v>33</v>
      </c>
      <c r="B69" s="87">
        <v>1.9749601386144502</v>
      </c>
      <c r="C69" s="87">
        <v>2.1990144032813816</v>
      </c>
      <c r="D69" s="87">
        <v>1.8850876211879044</v>
      </c>
      <c r="E69" s="87">
        <v>2.2305328874002934</v>
      </c>
      <c r="F69" s="87">
        <v>2.6474051260575164</v>
      </c>
      <c r="G69" s="87">
        <v>2.0093169081816353</v>
      </c>
      <c r="H69" s="87">
        <v>1.3915971697826037</v>
      </c>
      <c r="I69" s="87">
        <v>2.0876138000135631</v>
      </c>
      <c r="J69" s="87">
        <v>1.9947582974053362</v>
      </c>
      <c r="K69" s="87">
        <v>2.233163662319817</v>
      </c>
      <c r="L69" s="87">
        <v>1.7886753385293335</v>
      </c>
      <c r="M69" s="87">
        <v>1.699385562583291</v>
      </c>
      <c r="N69" s="87">
        <v>1.540034857226843</v>
      </c>
      <c r="O69" s="87">
        <v>1.6287140004053513</v>
      </c>
      <c r="P69" s="87">
        <v>1.4964074632751969</v>
      </c>
      <c r="Q69" s="87">
        <v>1.4586143053228477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8.5470454203896637E-2</v>
      </c>
      <c r="K71" s="87">
        <v>8.7514035040416632E-2</v>
      </c>
      <c r="L71" s="87">
        <v>8.7444635499816251E-2</v>
      </c>
      <c r="M71" s="87">
        <v>8.7443874234777091E-2</v>
      </c>
      <c r="N71" s="87">
        <v>9.0262475268070991E-2</v>
      </c>
      <c r="O71" s="87">
        <v>9.0262221280689267E-2</v>
      </c>
      <c r="P71" s="87">
        <v>9.0259879392416739E-2</v>
      </c>
      <c r="Q71" s="87">
        <v>9.352289272031504E-2</v>
      </c>
    </row>
    <row r="72" spans="1:17" x14ac:dyDescent="0.25">
      <c r="A72" s="150" t="s">
        <v>125</v>
      </c>
      <c r="B72" s="87">
        <v>0.21511388013882521</v>
      </c>
      <c r="C72" s="87">
        <v>7.0244682403842212E-2</v>
      </c>
      <c r="D72" s="87">
        <v>7.0354127914490222E-2</v>
      </c>
      <c r="E72" s="87">
        <v>0.22213101402909952</v>
      </c>
      <c r="F72" s="87">
        <v>0.22182186503153048</v>
      </c>
      <c r="G72" s="87">
        <v>0.14456746577708066</v>
      </c>
      <c r="H72" s="87">
        <v>0.14519841315535567</v>
      </c>
      <c r="I72" s="87">
        <v>0.14504756524645668</v>
      </c>
      <c r="J72" s="87">
        <v>7.2206185862886754E-2</v>
      </c>
      <c r="K72" s="87">
        <v>7.3827103127910271E-2</v>
      </c>
      <c r="L72" s="87">
        <v>7.6079270692625212E-2</v>
      </c>
      <c r="M72" s="87">
        <v>7.5962504575485104E-2</v>
      </c>
      <c r="N72" s="87">
        <v>7.8666279962629343E-2</v>
      </c>
      <c r="O72" s="87">
        <v>0.15466189849783477</v>
      </c>
      <c r="P72" s="87">
        <v>7.8369747360783268E-2</v>
      </c>
      <c r="Q72" s="87">
        <v>0.16055081261208415</v>
      </c>
    </row>
    <row r="73" spans="1:17" x14ac:dyDescent="0.25">
      <c r="A73" s="150" t="s">
        <v>29</v>
      </c>
      <c r="B73" s="87">
        <v>2.7806154804491938</v>
      </c>
      <c r="C73" s="87">
        <v>3.0965005234201461</v>
      </c>
      <c r="D73" s="87">
        <v>3.7305437455915467</v>
      </c>
      <c r="E73" s="87">
        <v>2.6985327866504787</v>
      </c>
      <c r="F73" s="87">
        <v>2.5701749901028048</v>
      </c>
      <c r="G73" s="87">
        <v>2.6361575075454775</v>
      </c>
      <c r="H73" s="87">
        <v>1.7018758741076678</v>
      </c>
      <c r="I73" s="87">
        <v>1.8951202424698244</v>
      </c>
      <c r="J73" s="87">
        <v>1.5043789054288454</v>
      </c>
      <c r="K73" s="87">
        <v>0.86861491129170187</v>
      </c>
      <c r="L73" s="87">
        <v>1.3387568585488361</v>
      </c>
      <c r="M73" s="87">
        <v>0.66938341011842473</v>
      </c>
      <c r="N73" s="87">
        <v>1.5891858223482616</v>
      </c>
      <c r="O73" s="87">
        <v>1.3127764673406117</v>
      </c>
      <c r="P73" s="87">
        <v>0.82915885747543083</v>
      </c>
      <c r="Q73" s="87">
        <v>0.78748206574994928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7.9763422885572046</v>
      </c>
      <c r="C75" s="87">
        <v>6.7821381232085995</v>
      </c>
      <c r="D75" s="87">
        <v>8.2818629775916186</v>
      </c>
      <c r="E75" s="87">
        <v>10.756667339828823</v>
      </c>
      <c r="F75" s="87">
        <v>11.306470577013165</v>
      </c>
      <c r="G75" s="87">
        <v>7.0401902975989996</v>
      </c>
      <c r="H75" s="87">
        <v>10.808763947980475</v>
      </c>
      <c r="I75" s="87">
        <v>17.939215973904957</v>
      </c>
      <c r="J75" s="87">
        <v>10.011234400488069</v>
      </c>
      <c r="K75" s="87">
        <v>11.725235947724878</v>
      </c>
      <c r="L75" s="87">
        <v>11.114614317637336</v>
      </c>
      <c r="M75" s="87">
        <v>6.7678740710042984</v>
      </c>
      <c r="N75" s="87">
        <v>6.9753820372877771</v>
      </c>
      <c r="O75" s="87">
        <v>7.9370266146411534</v>
      </c>
      <c r="P75" s="87">
        <v>9.7139634642512753</v>
      </c>
      <c r="Q75" s="87">
        <v>11.798047099046947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5.3220047486499915</v>
      </c>
      <c r="C77" s="87">
        <v>5.1561714385663366</v>
      </c>
      <c r="D77" s="87">
        <v>5.3182911804496102</v>
      </c>
      <c r="E77" s="87">
        <v>6.5917028257605796</v>
      </c>
      <c r="F77" s="87">
        <v>7.6810376790349677</v>
      </c>
      <c r="G77" s="87">
        <v>10.241601656361878</v>
      </c>
      <c r="H77" s="87">
        <v>10.824011892501201</v>
      </c>
      <c r="I77" s="87">
        <v>10.48057308075237</v>
      </c>
      <c r="J77" s="87">
        <v>11.40964242684514</v>
      </c>
      <c r="K77" s="87">
        <v>14.153591123217371</v>
      </c>
      <c r="L77" s="87">
        <v>15.111371317010272</v>
      </c>
      <c r="M77" s="87">
        <v>14.284763153325619</v>
      </c>
      <c r="N77" s="87">
        <v>7.1918019080399986</v>
      </c>
      <c r="O77" s="87">
        <v>8.9729908980837152</v>
      </c>
      <c r="P77" s="87">
        <v>9.6860401424844476</v>
      </c>
      <c r="Q77" s="87">
        <v>8.7621086748713655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3.147303511767674</v>
      </c>
      <c r="I78" s="87">
        <v>3.1329838763331335</v>
      </c>
      <c r="J78" s="87">
        <v>3.3854261865276616</v>
      </c>
      <c r="K78" s="87">
        <v>4.0269805660127203</v>
      </c>
      <c r="L78" s="87">
        <v>3.8847365378344936</v>
      </c>
      <c r="M78" s="87">
        <v>5.0847753429424074</v>
      </c>
      <c r="N78" s="87">
        <v>3.2447388031762889</v>
      </c>
      <c r="O78" s="87">
        <v>3.2667277935150296</v>
      </c>
      <c r="P78" s="87">
        <v>1.710244059748272</v>
      </c>
      <c r="Q78" s="87">
        <v>2.6953379196536815</v>
      </c>
    </row>
    <row r="79" spans="1:17" x14ac:dyDescent="0.25">
      <c r="A79" s="149" t="s">
        <v>242</v>
      </c>
      <c r="B79" s="148">
        <v>8.5994930540977705</v>
      </c>
      <c r="C79" s="148">
        <v>8.4791571001916797</v>
      </c>
      <c r="D79" s="148">
        <v>7.9020516698336607</v>
      </c>
      <c r="E79" s="148">
        <v>8.1298568939745337</v>
      </c>
      <c r="F79" s="148">
        <v>7.8848737566946854</v>
      </c>
      <c r="G79" s="148">
        <v>8.5709722409481195</v>
      </c>
      <c r="H79" s="148">
        <v>7.5694161962662729</v>
      </c>
      <c r="I79" s="148">
        <v>6.7802986130874627</v>
      </c>
      <c r="J79" s="148">
        <v>6.3010189204417975</v>
      </c>
      <c r="K79" s="148">
        <v>5.5212232653884348</v>
      </c>
      <c r="L79" s="148">
        <v>8.3299106419009572</v>
      </c>
      <c r="M79" s="148">
        <v>9.1590515347303931</v>
      </c>
      <c r="N79" s="148">
        <v>6.009492805545845</v>
      </c>
      <c r="O79" s="148">
        <v>3.9155826782237302</v>
      </c>
      <c r="P79" s="148">
        <v>4.0892406447509373</v>
      </c>
      <c r="Q79" s="148">
        <v>3.515441896666093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19.738434906184871</v>
      </c>
      <c r="C81" s="96">
        <v>19.549754973852039</v>
      </c>
      <c r="D81" s="96">
        <v>19.708667466953486</v>
      </c>
      <c r="E81" s="96">
        <v>21.014245145982429</v>
      </c>
      <c r="F81" s="96">
        <v>22.095550139591985</v>
      </c>
      <c r="G81" s="96">
        <v>22.553893877645876</v>
      </c>
      <c r="H81" s="96">
        <v>27.500554884696179</v>
      </c>
      <c r="I81" s="96">
        <v>33.854325489372542</v>
      </c>
      <c r="J81" s="96">
        <v>26.616826664423893</v>
      </c>
      <c r="K81" s="96">
        <v>26.44473345523253</v>
      </c>
      <c r="L81" s="96">
        <v>25.97560140179267</v>
      </c>
      <c r="M81" s="96">
        <v>22.365718670918412</v>
      </c>
      <c r="N81" s="96">
        <v>23.326228654770599</v>
      </c>
      <c r="O81" s="96">
        <v>26.816540860478042</v>
      </c>
      <c r="P81" s="96">
        <v>28.909526920969146</v>
      </c>
      <c r="Q81" s="96">
        <v>31.679676589719644</v>
      </c>
    </row>
    <row r="82" spans="1:17" x14ac:dyDescent="0.25">
      <c r="A82" s="132" t="s">
        <v>83</v>
      </c>
      <c r="B82" s="160">
        <v>0.49651591878883689</v>
      </c>
      <c r="C82" s="160">
        <v>0.49092380232755156</v>
      </c>
      <c r="D82" s="160">
        <v>0.49586848154731328</v>
      </c>
      <c r="E82" s="160">
        <v>0.53013236654508478</v>
      </c>
      <c r="F82" s="160">
        <v>0.55760700485990733</v>
      </c>
      <c r="G82" s="160">
        <v>0.56605205400430925</v>
      </c>
      <c r="H82" s="160">
        <v>0.69310145557725722</v>
      </c>
      <c r="I82" s="160">
        <v>0.8578587850688999</v>
      </c>
      <c r="J82" s="160">
        <v>0.67036915597241886</v>
      </c>
      <c r="K82" s="160">
        <v>0.66794193080195097</v>
      </c>
      <c r="L82" s="160">
        <v>0.65500137266324621</v>
      </c>
      <c r="M82" s="160">
        <v>0.56096392332152045</v>
      </c>
      <c r="N82" s="160">
        <v>0.58447718396676496</v>
      </c>
      <c r="O82" s="160">
        <v>0.67364131212081924</v>
      </c>
      <c r="P82" s="160">
        <v>0.72750966076856116</v>
      </c>
      <c r="Q82" s="160">
        <v>0.79924580964179637</v>
      </c>
    </row>
    <row r="83" spans="1:17" x14ac:dyDescent="0.25">
      <c r="A83" s="76" t="s">
        <v>82</v>
      </c>
      <c r="B83" s="159">
        <v>5.7377923150991911E-2</v>
      </c>
      <c r="C83" s="159">
        <v>5.6731692050587881E-2</v>
      </c>
      <c r="D83" s="159">
        <v>5.7303104594560027E-2</v>
      </c>
      <c r="E83" s="159">
        <v>6.1262676656322415E-2</v>
      </c>
      <c r="F83" s="159">
        <v>6.4437675938670946E-2</v>
      </c>
      <c r="G83" s="159">
        <v>6.5413595063269908E-2</v>
      </c>
      <c r="H83" s="159">
        <v>8.0095563000198045E-2</v>
      </c>
      <c r="I83" s="159">
        <v>9.913510036930015E-2</v>
      </c>
      <c r="J83" s="159">
        <v>7.746859357099338E-2</v>
      </c>
      <c r="K83" s="159">
        <v>7.7188100773016272E-2</v>
      </c>
      <c r="L83" s="159">
        <v>7.5692675707441828E-2</v>
      </c>
      <c r="M83" s="159">
        <v>6.482560511118253E-2</v>
      </c>
      <c r="N83" s="159">
        <v>6.7542823253197146E-2</v>
      </c>
      <c r="O83" s="159">
        <v>7.7846727517794007E-2</v>
      </c>
      <c r="P83" s="159">
        <v>8.4071812861523917E-2</v>
      </c>
      <c r="Q83" s="159">
        <v>9.2361720760624169E-2</v>
      </c>
    </row>
    <row r="84" spans="1:17" x14ac:dyDescent="0.25">
      <c r="A84" s="76" t="s">
        <v>81</v>
      </c>
      <c r="B84" s="159">
        <v>2.501473217715922</v>
      </c>
      <c r="C84" s="159">
        <v>2.4732998419410306</v>
      </c>
      <c r="D84" s="159">
        <v>2.4982113949655584</v>
      </c>
      <c r="E84" s="159">
        <v>2.670834643110148</v>
      </c>
      <c r="F84" s="159">
        <v>2.8092533106900461</v>
      </c>
      <c r="G84" s="159">
        <v>2.8517999108243326</v>
      </c>
      <c r="H84" s="159">
        <v>3.4918814537017644</v>
      </c>
      <c r="I84" s="159">
        <v>4.3219375134371205</v>
      </c>
      <c r="J84" s="159">
        <v>3.377354937054911</v>
      </c>
      <c r="K84" s="159">
        <v>3.3651264494525357</v>
      </c>
      <c r="L84" s="159">
        <v>3.2999312394273908</v>
      </c>
      <c r="M84" s="159">
        <v>2.826165641811806</v>
      </c>
      <c r="N84" s="159">
        <v>2.9446266811048227</v>
      </c>
      <c r="O84" s="159">
        <v>3.3938402312009166</v>
      </c>
      <c r="P84" s="159">
        <v>3.6652317945441615</v>
      </c>
      <c r="Q84" s="159">
        <v>4.0266422717474049</v>
      </c>
    </row>
    <row r="85" spans="1:17" x14ac:dyDescent="0.25">
      <c r="A85" s="76" t="s">
        <v>80</v>
      </c>
      <c r="B85" s="159">
        <v>0.77608380995939852</v>
      </c>
      <c r="C85" s="159">
        <v>0.76734300048123005</v>
      </c>
      <c r="D85" s="159">
        <v>0.77507182717677803</v>
      </c>
      <c r="E85" s="159">
        <v>0.82862831027594408</v>
      </c>
      <c r="F85" s="159">
        <v>0.87157279840562307</v>
      </c>
      <c r="G85" s="159">
        <v>0.88477291076308662</v>
      </c>
      <c r="H85" s="159">
        <v>1.0833586557404373</v>
      </c>
      <c r="I85" s="159">
        <v>1.3408841270335137</v>
      </c>
      <c r="J85" s="159">
        <v>1.0478267240966417</v>
      </c>
      <c r="K85" s="159">
        <v>1.0440328272916388</v>
      </c>
      <c r="L85" s="159">
        <v>1.023805967923695</v>
      </c>
      <c r="M85" s="159">
        <v>0.87681986092834485</v>
      </c>
      <c r="N85" s="159">
        <v>0.91357248096647636</v>
      </c>
      <c r="O85" s="159">
        <v>1.0529412980998825</v>
      </c>
      <c r="P85" s="159">
        <v>1.137140719856067</v>
      </c>
      <c r="Q85" s="159">
        <v>1.2492685724033934</v>
      </c>
    </row>
    <row r="86" spans="1:17" x14ac:dyDescent="0.25">
      <c r="A86" s="129" t="s">
        <v>79</v>
      </c>
      <c r="B86" s="158">
        <v>4.4842510060083614</v>
      </c>
      <c r="C86" s="158">
        <v>4.4673745741548956</v>
      </c>
      <c r="D86" s="158">
        <v>4.4743744229858038</v>
      </c>
      <c r="E86" s="158">
        <v>4.7272817180208921</v>
      </c>
      <c r="F86" s="158">
        <v>4.9644985976632992</v>
      </c>
      <c r="G86" s="158">
        <v>5.1633897626577534</v>
      </c>
      <c r="H86" s="158">
        <v>6.2067822889539626</v>
      </c>
      <c r="I86" s="158">
        <v>7.4988046034685585</v>
      </c>
      <c r="J86" s="158">
        <v>6.021445933925353</v>
      </c>
      <c r="K86" s="158">
        <v>5.9239230209044988</v>
      </c>
      <c r="L86" s="158">
        <v>5.8523565764389582</v>
      </c>
      <c r="M86" s="158">
        <v>5.131534380142007</v>
      </c>
      <c r="N86" s="158">
        <v>5.3696594647340259</v>
      </c>
      <c r="O86" s="158">
        <v>6.1206314867900842</v>
      </c>
      <c r="P86" s="158">
        <v>6.5586500717651619</v>
      </c>
      <c r="Q86" s="158">
        <v>7.1248897231448893</v>
      </c>
    </row>
    <row r="87" spans="1:17" x14ac:dyDescent="0.25">
      <c r="A87" s="92" t="s">
        <v>125</v>
      </c>
      <c r="B87" s="91">
        <v>3.2500198970889703E-2</v>
      </c>
      <c r="C87" s="91">
        <v>1.1308458817329272E-2</v>
      </c>
      <c r="D87" s="91">
        <v>1.0632186163466761E-2</v>
      </c>
      <c r="E87" s="91">
        <v>3.1526682855694634E-2</v>
      </c>
      <c r="F87" s="91">
        <v>3.2127075083322201E-2</v>
      </c>
      <c r="G87" s="91">
        <v>2.4516196718699677E-2</v>
      </c>
      <c r="H87" s="91">
        <v>2.5750506854872943E-2</v>
      </c>
      <c r="I87" s="91">
        <v>2.5025101302927545E-2</v>
      </c>
      <c r="J87" s="91">
        <v>1.2989084325875925E-2</v>
      </c>
      <c r="K87" s="91">
        <v>1.3148143036773509E-2</v>
      </c>
      <c r="L87" s="91">
        <v>1.2868344465045914E-2</v>
      </c>
      <c r="M87" s="91">
        <v>1.2836215108011624E-2</v>
      </c>
      <c r="N87" s="91">
        <v>1.2444912142152015E-2</v>
      </c>
      <c r="O87" s="91">
        <v>2.9505446300310555E-2</v>
      </c>
      <c r="P87" s="91">
        <v>1.5006244157141035E-2</v>
      </c>
      <c r="Q87" s="91">
        <v>3.1752768467836735E-2</v>
      </c>
    </row>
    <row r="88" spans="1:17" x14ac:dyDescent="0.25">
      <c r="A88" s="92" t="s">
        <v>26</v>
      </c>
      <c r="B88" s="91">
        <v>1.2611684014681821</v>
      </c>
      <c r="C88" s="91">
        <v>1.1426370720758545</v>
      </c>
      <c r="D88" s="91">
        <v>1.309823390430378</v>
      </c>
      <c r="E88" s="91">
        <v>1.5977121183446681</v>
      </c>
      <c r="F88" s="91">
        <v>1.7137426505751747</v>
      </c>
      <c r="G88" s="91">
        <v>1.2494493066540413</v>
      </c>
      <c r="H88" s="91">
        <v>2.0060957448266477</v>
      </c>
      <c r="I88" s="91">
        <v>3.239071777701747</v>
      </c>
      <c r="J88" s="91">
        <v>1.8847053956551594</v>
      </c>
      <c r="K88" s="91">
        <v>2.1853544958002242</v>
      </c>
      <c r="L88" s="91">
        <v>1.9674443032104476</v>
      </c>
      <c r="M88" s="91">
        <v>1.1968554249775332</v>
      </c>
      <c r="N88" s="91">
        <v>1.1548429642195979</v>
      </c>
      <c r="O88" s="91">
        <v>1.5846319220724978</v>
      </c>
      <c r="P88" s="91">
        <v>1.9465776822620677</v>
      </c>
      <c r="Q88" s="91">
        <v>2.4419171599246559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3.1905824055692893</v>
      </c>
      <c r="C90" s="157">
        <v>3.3134290432617117</v>
      </c>
      <c r="D90" s="157">
        <v>3.1539188463919592</v>
      </c>
      <c r="E90" s="157">
        <v>3.0980429168205292</v>
      </c>
      <c r="F90" s="157">
        <v>3.218628872004802</v>
      </c>
      <c r="G90" s="157">
        <v>3.8894242592850121</v>
      </c>
      <c r="H90" s="157">
        <v>4.1749360372724418</v>
      </c>
      <c r="I90" s="157">
        <v>4.2347077244638838</v>
      </c>
      <c r="J90" s="157">
        <v>4.1237514539443172</v>
      </c>
      <c r="K90" s="157">
        <v>3.7254203820675009</v>
      </c>
      <c r="L90" s="157">
        <v>3.8720439287634645</v>
      </c>
      <c r="M90" s="157">
        <v>3.9218427400564622</v>
      </c>
      <c r="N90" s="157">
        <v>4.2023715883722756</v>
      </c>
      <c r="O90" s="157">
        <v>4.506494118417276</v>
      </c>
      <c r="P90" s="157">
        <v>4.5970661453459529</v>
      </c>
      <c r="Q90" s="157">
        <v>4.6512197947523966</v>
      </c>
    </row>
    <row r="91" spans="1:17" x14ac:dyDescent="0.25">
      <c r="A91" s="243" t="s">
        <v>235</v>
      </c>
      <c r="B91" s="242">
        <v>11.422733030561359</v>
      </c>
      <c r="C91" s="242">
        <v>11.294082062896745</v>
      </c>
      <c r="D91" s="242">
        <v>11.407838235683469</v>
      </c>
      <c r="E91" s="242">
        <v>12.196105431374036</v>
      </c>
      <c r="F91" s="242">
        <v>12.82818075203444</v>
      </c>
      <c r="G91" s="242">
        <v>13.022465644333128</v>
      </c>
      <c r="H91" s="242">
        <v>15.945335467722558</v>
      </c>
      <c r="I91" s="242">
        <v>19.735705359995148</v>
      </c>
      <c r="J91" s="242">
        <v>15.422361319803574</v>
      </c>
      <c r="K91" s="242">
        <v>15.366521126008893</v>
      </c>
      <c r="L91" s="242">
        <v>15.068813569631937</v>
      </c>
      <c r="M91" s="242">
        <v>12.905409259603553</v>
      </c>
      <c r="N91" s="242">
        <v>13.446350020745312</v>
      </c>
      <c r="O91" s="242">
        <v>15.497639804748548</v>
      </c>
      <c r="P91" s="242">
        <v>16.736922861173671</v>
      </c>
      <c r="Q91" s="242">
        <v>18.387268492021537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129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1.0000000000000002</v>
      </c>
      <c r="D95" s="77">
        <f t="shared" si="0"/>
        <v>1</v>
      </c>
      <c r="E95" s="77">
        <f t="shared" si="0"/>
        <v>1</v>
      </c>
      <c r="F95" s="77">
        <f t="shared" si="0"/>
        <v>1.0000000000000002</v>
      </c>
      <c r="G95" s="77">
        <f t="shared" si="0"/>
        <v>1</v>
      </c>
      <c r="H95" s="77">
        <f t="shared" si="0"/>
        <v>1</v>
      </c>
      <c r="I95" s="77">
        <f t="shared" si="0"/>
        <v>1.0000000000000002</v>
      </c>
      <c r="J95" s="77">
        <f t="shared" si="0"/>
        <v>0.99999999999999989</v>
      </c>
      <c r="K95" s="77">
        <f t="shared" si="0"/>
        <v>1.0000000000000002</v>
      </c>
      <c r="L95" s="77">
        <f t="shared" si="0"/>
        <v>1</v>
      </c>
      <c r="M95" s="77">
        <f t="shared" si="0"/>
        <v>1</v>
      </c>
      <c r="N95" s="77">
        <f t="shared" si="0"/>
        <v>1</v>
      </c>
      <c r="O95" s="77">
        <f t="shared" si="0"/>
        <v>0.99999999999999989</v>
      </c>
      <c r="P95" s="77">
        <f t="shared" si="0"/>
        <v>1.0000000000000002</v>
      </c>
      <c r="Q95" s="77">
        <f t="shared" si="0"/>
        <v>1</v>
      </c>
    </row>
    <row r="96" spans="1:17" x14ac:dyDescent="0.25">
      <c r="A96" s="132" t="s">
        <v>83</v>
      </c>
      <c r="B96" s="240">
        <f t="shared" ref="B96:Q96" si="1">IF(B$6=0,0,B$6/B$5)</f>
        <v>4.1826923167459524E-3</v>
      </c>
      <c r="C96" s="240">
        <f t="shared" si="1"/>
        <v>4.1808611250884692E-3</v>
      </c>
      <c r="D96" s="240">
        <f t="shared" si="1"/>
        <v>4.1883171900474426E-3</v>
      </c>
      <c r="E96" s="240">
        <f t="shared" si="1"/>
        <v>4.1935374214759451E-3</v>
      </c>
      <c r="F96" s="240">
        <f t="shared" si="1"/>
        <v>4.1977273232534692E-3</v>
      </c>
      <c r="G96" s="240">
        <f t="shared" si="1"/>
        <v>4.1903055828909196E-3</v>
      </c>
      <c r="H96" s="240">
        <f t="shared" si="1"/>
        <v>4.2029557710936728E-3</v>
      </c>
      <c r="I96" s="240">
        <f t="shared" si="1"/>
        <v>4.2139474414140902E-3</v>
      </c>
      <c r="J96" s="240">
        <f t="shared" si="1"/>
        <v>4.2086588620937294E-3</v>
      </c>
      <c r="K96" s="240">
        <f t="shared" si="1"/>
        <v>4.2165381679176465E-3</v>
      </c>
      <c r="L96" s="240">
        <f t="shared" si="1"/>
        <v>4.2057772532694531E-3</v>
      </c>
      <c r="M96" s="240">
        <f t="shared" si="1"/>
        <v>4.1965587706852738E-3</v>
      </c>
      <c r="N96" s="240">
        <f t="shared" si="1"/>
        <v>4.1989401686618284E-3</v>
      </c>
      <c r="O96" s="240">
        <f t="shared" si="1"/>
        <v>4.2146551599895618E-3</v>
      </c>
      <c r="P96" s="240">
        <f t="shared" si="1"/>
        <v>4.2144365433964652E-3</v>
      </c>
      <c r="Q96" s="240">
        <f t="shared" si="1"/>
        <v>4.2199498333957983E-3</v>
      </c>
    </row>
    <row r="97" spans="1:17" x14ac:dyDescent="0.25">
      <c r="A97" s="76" t="s">
        <v>82</v>
      </c>
      <c r="B97" s="239">
        <f t="shared" ref="B97:Q97" si="2">IF(B$7=0,0,B$7/B$5)</f>
        <v>1.5276646224162127E-3</v>
      </c>
      <c r="C97" s="239">
        <f t="shared" si="2"/>
        <v>1.5269958075715729E-3</v>
      </c>
      <c r="D97" s="239">
        <f t="shared" si="2"/>
        <v>1.5297190216637636E-3</v>
      </c>
      <c r="E97" s="239">
        <f t="shared" si="2"/>
        <v>1.5316256316341454E-3</v>
      </c>
      <c r="F97" s="239">
        <f t="shared" si="2"/>
        <v>1.5331559294022357E-3</v>
      </c>
      <c r="G97" s="239">
        <f t="shared" si="2"/>
        <v>1.530445251845765E-3</v>
      </c>
      <c r="H97" s="239">
        <f t="shared" si="2"/>
        <v>1.5350655402917692E-3</v>
      </c>
      <c r="I97" s="239">
        <f t="shared" si="2"/>
        <v>1.5390800803578735E-3</v>
      </c>
      <c r="J97" s="239">
        <f t="shared" si="2"/>
        <v>1.5371485073616457E-3</v>
      </c>
      <c r="K97" s="239">
        <f t="shared" si="2"/>
        <v>1.5400263037293597E-3</v>
      </c>
      <c r="L97" s="239">
        <f t="shared" si="2"/>
        <v>1.5360960436557056E-3</v>
      </c>
      <c r="M97" s="239">
        <f t="shared" si="2"/>
        <v>1.5327291333860145E-3</v>
      </c>
      <c r="N97" s="239">
        <f t="shared" si="2"/>
        <v>1.5335989027032819E-3</v>
      </c>
      <c r="O97" s="239">
        <f t="shared" si="2"/>
        <v>1.5393385637815877E-3</v>
      </c>
      <c r="P97" s="239">
        <f t="shared" si="2"/>
        <v>1.539258717402783E-3</v>
      </c>
      <c r="Q97" s="239">
        <f t="shared" si="2"/>
        <v>1.5412723625498053E-3</v>
      </c>
    </row>
    <row r="98" spans="1:17" x14ac:dyDescent="0.25">
      <c r="A98" s="76" t="s">
        <v>81</v>
      </c>
      <c r="B98" s="239">
        <f t="shared" ref="B98:Q98" si="3">IF(B$8=0,0,B$8/B$5)</f>
        <v>4.8156995823434939E-2</v>
      </c>
      <c r="C98" s="239">
        <f t="shared" si="3"/>
        <v>4.8135912587489456E-2</v>
      </c>
      <c r="D98" s="239">
        <f t="shared" si="3"/>
        <v>4.8221757221016771E-2</v>
      </c>
      <c r="E98" s="239">
        <f t="shared" si="3"/>
        <v>4.8281859816202456E-2</v>
      </c>
      <c r="F98" s="239">
        <f t="shared" si="3"/>
        <v>4.8330099817407678E-2</v>
      </c>
      <c r="G98" s="239">
        <f t="shared" si="3"/>
        <v>4.8244650376574792E-2</v>
      </c>
      <c r="H98" s="239">
        <f t="shared" si="3"/>
        <v>4.8390297011400567E-2</v>
      </c>
      <c r="I98" s="239">
        <f t="shared" si="3"/>
        <v>4.8516848471949946E-2</v>
      </c>
      <c r="J98" s="239">
        <f t="shared" si="3"/>
        <v>4.8455958960373191E-2</v>
      </c>
      <c r="K98" s="239">
        <f t="shared" si="3"/>
        <v>4.8546676533868821E-2</v>
      </c>
      <c r="L98" s="239">
        <f t="shared" si="3"/>
        <v>4.8422781854909371E-2</v>
      </c>
      <c r="M98" s="239">
        <f t="shared" si="3"/>
        <v>4.8316645808151308E-2</v>
      </c>
      <c r="N98" s="239">
        <f t="shared" si="3"/>
        <v>4.8344063787702826E-2</v>
      </c>
      <c r="O98" s="239">
        <f t="shared" si="3"/>
        <v>4.8524996716645535E-2</v>
      </c>
      <c r="P98" s="239">
        <f t="shared" si="3"/>
        <v>4.8522479697088887E-2</v>
      </c>
      <c r="Q98" s="239">
        <f t="shared" si="3"/>
        <v>4.8585956391850364E-2</v>
      </c>
    </row>
    <row r="99" spans="1:17" x14ac:dyDescent="0.25">
      <c r="A99" s="76" t="s">
        <v>80</v>
      </c>
      <c r="B99" s="239">
        <f t="shared" ref="B99:Q99" si="4">IF(B$9=0,0,B$9/B$5)</f>
        <v>1.6852791168014053E-2</v>
      </c>
      <c r="C99" s="239">
        <f t="shared" si="4"/>
        <v>1.6845412979934426E-2</v>
      </c>
      <c r="D99" s="239">
        <f t="shared" si="4"/>
        <v>1.6875454755942102E-2</v>
      </c>
      <c r="E99" s="239">
        <f t="shared" si="4"/>
        <v>1.6896487971739739E-2</v>
      </c>
      <c r="F99" s="239">
        <f t="shared" si="4"/>
        <v>1.6913369811072845E-2</v>
      </c>
      <c r="G99" s="239">
        <f t="shared" si="4"/>
        <v>1.6883466334804101E-2</v>
      </c>
      <c r="H99" s="239">
        <f t="shared" si="4"/>
        <v>1.6934436132215101E-2</v>
      </c>
      <c r="I99" s="239">
        <f t="shared" si="4"/>
        <v>1.6978723474068098E-2</v>
      </c>
      <c r="J99" s="239">
        <f t="shared" si="4"/>
        <v>1.695741487278641E-2</v>
      </c>
      <c r="K99" s="239">
        <f t="shared" si="4"/>
        <v>1.6989161959481688E-2</v>
      </c>
      <c r="L99" s="239">
        <f t="shared" si="4"/>
        <v>1.6945804372164835E-2</v>
      </c>
      <c r="M99" s="239">
        <f t="shared" si="4"/>
        <v>1.6908661510555065E-2</v>
      </c>
      <c r="N99" s="239">
        <f t="shared" si="4"/>
        <v>1.6918256575108613E-2</v>
      </c>
      <c r="O99" s="239">
        <f t="shared" si="4"/>
        <v>1.6981574994680889E-2</v>
      </c>
      <c r="P99" s="239">
        <f t="shared" si="4"/>
        <v>1.6980694150595232E-2</v>
      </c>
      <c r="Q99" s="239">
        <f t="shared" si="4"/>
        <v>1.7002908150089164E-2</v>
      </c>
    </row>
    <row r="100" spans="1:17" x14ac:dyDescent="0.25">
      <c r="A100" s="129" t="s">
        <v>79</v>
      </c>
      <c r="B100" s="238">
        <f t="shared" ref="B100:Q100" si="5">IF(B$10=0,0,B$10/B$5)</f>
        <v>1.661939531578038E-2</v>
      </c>
      <c r="C100" s="238">
        <f t="shared" si="5"/>
        <v>1.6738116377876248E-2</v>
      </c>
      <c r="D100" s="238">
        <f t="shared" si="5"/>
        <v>1.6626772172627698E-2</v>
      </c>
      <c r="E100" s="238">
        <f t="shared" si="5"/>
        <v>1.6451679843072144E-2</v>
      </c>
      <c r="F100" s="238">
        <f t="shared" si="5"/>
        <v>1.6442352629577352E-2</v>
      </c>
      <c r="G100" s="238">
        <f t="shared" si="5"/>
        <v>1.681615867511119E-2</v>
      </c>
      <c r="H100" s="238">
        <f t="shared" si="5"/>
        <v>1.6558732239278645E-2</v>
      </c>
      <c r="I100" s="238">
        <f t="shared" si="5"/>
        <v>1.6205704335121147E-2</v>
      </c>
      <c r="J100" s="238">
        <f t="shared" si="5"/>
        <v>1.6631562590158508E-2</v>
      </c>
      <c r="K100" s="238">
        <f t="shared" si="5"/>
        <v>1.6452401411283527E-2</v>
      </c>
      <c r="L100" s="238">
        <f t="shared" si="5"/>
        <v>1.6532456905757453E-2</v>
      </c>
      <c r="M100" s="238">
        <f t="shared" si="5"/>
        <v>1.6889165173092347E-2</v>
      </c>
      <c r="N100" s="238">
        <f t="shared" si="5"/>
        <v>1.6971546978113154E-2</v>
      </c>
      <c r="O100" s="238">
        <f t="shared" si="5"/>
        <v>1.6847370553367758E-2</v>
      </c>
      <c r="P100" s="238">
        <f t="shared" si="5"/>
        <v>1.6715438612879774E-2</v>
      </c>
      <c r="Q100" s="238">
        <f t="shared" si="5"/>
        <v>1.6550367029666852E-2</v>
      </c>
    </row>
    <row r="101" spans="1:17" x14ac:dyDescent="0.25">
      <c r="A101" s="127" t="s">
        <v>241</v>
      </c>
      <c r="B101" s="236">
        <f t="shared" ref="B101:Q101" si="6">IF(B$15=0,0,B$15/B$5)</f>
        <v>3.4956553490290941E-2</v>
      </c>
      <c r="C101" s="236">
        <f t="shared" si="6"/>
        <v>3.5306025766719096E-2</v>
      </c>
      <c r="D101" s="236">
        <f t="shared" si="6"/>
        <v>3.3447820239108764E-2</v>
      </c>
      <c r="E101" s="236">
        <f t="shared" si="6"/>
        <v>3.2260469451455408E-2</v>
      </c>
      <c r="F101" s="236">
        <f t="shared" si="6"/>
        <v>3.1153972067592239E-2</v>
      </c>
      <c r="G101" s="236">
        <f t="shared" si="6"/>
        <v>3.2695973151550158E-2</v>
      </c>
      <c r="H101" s="236">
        <f t="shared" si="6"/>
        <v>2.9623441151488284E-2</v>
      </c>
      <c r="I101" s="236">
        <f t="shared" si="6"/>
        <v>2.7105063770216768E-2</v>
      </c>
      <c r="J101" s="236">
        <f t="shared" si="6"/>
        <v>2.801727482909357E-2</v>
      </c>
      <c r="K101" s="236">
        <f t="shared" si="6"/>
        <v>2.6125532880556471E-2</v>
      </c>
      <c r="L101" s="236">
        <f t="shared" si="6"/>
        <v>2.890171634550669E-2</v>
      </c>
      <c r="M101" s="236">
        <f t="shared" si="6"/>
        <v>3.0942894884641633E-2</v>
      </c>
      <c r="N101" s="236">
        <f t="shared" si="6"/>
        <v>3.0211420136160173E-2</v>
      </c>
      <c r="O101" s="236">
        <f t="shared" si="6"/>
        <v>2.6165645382428396E-2</v>
      </c>
      <c r="P101" s="236">
        <f t="shared" si="6"/>
        <v>2.6378293768423777E-2</v>
      </c>
      <c r="Q101" s="236">
        <f t="shared" si="6"/>
        <v>2.5101063764071639E-2</v>
      </c>
    </row>
    <row r="102" spans="1:17" x14ac:dyDescent="0.25">
      <c r="A102" s="127" t="s">
        <v>240</v>
      </c>
      <c r="B102" s="237">
        <f t="shared" ref="B102:Q102" si="7">IF(B$16=0,0,B$16/B$5)</f>
        <v>0.79964260412196153</v>
      </c>
      <c r="C102" s="237">
        <f t="shared" si="7"/>
        <v>0.79842496743758062</v>
      </c>
      <c r="D102" s="237">
        <f t="shared" si="7"/>
        <v>0.80441800086549087</v>
      </c>
      <c r="E102" s="237">
        <f t="shared" si="7"/>
        <v>0.80834364838057693</v>
      </c>
      <c r="F102" s="237">
        <f t="shared" si="7"/>
        <v>0.81185954466024801</v>
      </c>
      <c r="G102" s="237">
        <f t="shared" si="7"/>
        <v>0.80662578802908536</v>
      </c>
      <c r="H102" s="237">
        <f t="shared" si="7"/>
        <v>0.81660311525554286</v>
      </c>
      <c r="I102" s="237">
        <f t="shared" si="7"/>
        <v>0.82491245134573832</v>
      </c>
      <c r="J102" s="237">
        <f t="shared" si="7"/>
        <v>0.82162674638618771</v>
      </c>
      <c r="K102" s="237">
        <f t="shared" si="7"/>
        <v>0.82778886714713762</v>
      </c>
      <c r="L102" s="237">
        <f t="shared" si="7"/>
        <v>0.81891509034707732</v>
      </c>
      <c r="M102" s="237">
        <f t="shared" si="7"/>
        <v>0.81211492234978866</v>
      </c>
      <c r="N102" s="237">
        <f t="shared" si="7"/>
        <v>0.81435720365025999</v>
      </c>
      <c r="O102" s="237">
        <f t="shared" si="7"/>
        <v>0.82729604800763556</v>
      </c>
      <c r="P102" s="237">
        <f t="shared" si="7"/>
        <v>0.82674416385140781</v>
      </c>
      <c r="Q102" s="237">
        <f t="shared" si="7"/>
        <v>0.83094542368493751</v>
      </c>
    </row>
    <row r="103" spans="1:17" x14ac:dyDescent="0.25">
      <c r="A103" s="142" t="s">
        <v>249</v>
      </c>
      <c r="B103" s="235">
        <f t="shared" ref="B103:Q103" si="8">IF(B$17=0,0,B$17/B$5)</f>
        <v>0.47192491515048524</v>
      </c>
      <c r="C103" s="235">
        <f t="shared" si="8"/>
        <v>0.46743097587459043</v>
      </c>
      <c r="D103" s="235">
        <f t="shared" si="8"/>
        <v>0.49084468612384746</v>
      </c>
      <c r="E103" s="235">
        <f t="shared" si="8"/>
        <v>0.5059017472731836</v>
      </c>
      <c r="F103" s="235">
        <f t="shared" si="8"/>
        <v>0.51979105652657187</v>
      </c>
      <c r="G103" s="235">
        <f t="shared" si="8"/>
        <v>0.50010103973330389</v>
      </c>
      <c r="H103" s="235">
        <f t="shared" si="8"/>
        <v>0.53888335446034141</v>
      </c>
      <c r="I103" s="235">
        <f t="shared" si="8"/>
        <v>0.57080247849995702</v>
      </c>
      <c r="J103" s="235">
        <f t="shared" si="8"/>
        <v>0.55896479486343653</v>
      </c>
      <c r="K103" s="235">
        <f t="shared" si="8"/>
        <v>0.5828619963919216</v>
      </c>
      <c r="L103" s="235">
        <f t="shared" si="8"/>
        <v>0.54796149960795315</v>
      </c>
      <c r="M103" s="235">
        <f t="shared" si="8"/>
        <v>0.52202528280627447</v>
      </c>
      <c r="N103" s="235">
        <f t="shared" si="8"/>
        <v>0.53112513987375942</v>
      </c>
      <c r="O103" s="235">
        <f t="shared" si="8"/>
        <v>0.58199312254737035</v>
      </c>
      <c r="P103" s="235">
        <f t="shared" si="8"/>
        <v>0.57944765977243595</v>
      </c>
      <c r="Q103" s="235">
        <f t="shared" si="8"/>
        <v>0.59562295089676676</v>
      </c>
    </row>
    <row r="104" spans="1:17" x14ac:dyDescent="0.25">
      <c r="A104" s="142" t="s">
        <v>248</v>
      </c>
      <c r="B104" s="235">
        <f t="shared" ref="B104:Q104" si="9">IF(B$28=0,0,B$28/B$5)</f>
        <v>0.32771768897147635</v>
      </c>
      <c r="C104" s="235">
        <f t="shared" si="9"/>
        <v>0.33099399156299025</v>
      </c>
      <c r="D104" s="235">
        <f t="shared" si="9"/>
        <v>0.31357331474164341</v>
      </c>
      <c r="E104" s="235">
        <f t="shared" si="9"/>
        <v>0.30244190110739333</v>
      </c>
      <c r="F104" s="235">
        <f t="shared" si="9"/>
        <v>0.29206848813367609</v>
      </c>
      <c r="G104" s="235">
        <f t="shared" si="9"/>
        <v>0.30652474829578152</v>
      </c>
      <c r="H104" s="235">
        <f t="shared" si="9"/>
        <v>0.27771976079520155</v>
      </c>
      <c r="I104" s="235">
        <f t="shared" si="9"/>
        <v>0.25410997284578124</v>
      </c>
      <c r="J104" s="235">
        <f t="shared" si="9"/>
        <v>0.26266195152275118</v>
      </c>
      <c r="K104" s="235">
        <f t="shared" si="9"/>
        <v>0.24492687075521596</v>
      </c>
      <c r="L104" s="235">
        <f t="shared" si="9"/>
        <v>0.27095359073912417</v>
      </c>
      <c r="M104" s="235">
        <f t="shared" si="9"/>
        <v>0.29008963954351419</v>
      </c>
      <c r="N104" s="235">
        <f t="shared" si="9"/>
        <v>0.28323206377650051</v>
      </c>
      <c r="O104" s="235">
        <f t="shared" si="9"/>
        <v>0.24530292546026522</v>
      </c>
      <c r="P104" s="235">
        <f t="shared" si="9"/>
        <v>0.24729650407897197</v>
      </c>
      <c r="Q104" s="235">
        <f t="shared" si="9"/>
        <v>0.23532247278817073</v>
      </c>
    </row>
    <row r="105" spans="1:17" x14ac:dyDescent="0.25">
      <c r="A105" s="72" t="s">
        <v>239</v>
      </c>
      <c r="B105" s="277">
        <f t="shared" ref="B105:Q105" si="10">IF(B$29=0,0,B$29/B$5)</f>
        <v>7.8061303141355926E-2</v>
      </c>
      <c r="C105" s="277">
        <f t="shared" si="10"/>
        <v>7.8841707917740242E-2</v>
      </c>
      <c r="D105" s="277">
        <f t="shared" si="10"/>
        <v>7.4692158534102618E-2</v>
      </c>
      <c r="E105" s="277">
        <f t="shared" si="10"/>
        <v>7.2040691483843219E-2</v>
      </c>
      <c r="F105" s="277">
        <f t="shared" si="10"/>
        <v>6.956977776144635E-2</v>
      </c>
      <c r="G105" s="277">
        <f t="shared" si="10"/>
        <v>7.3013212598137853E-2</v>
      </c>
      <c r="H105" s="277">
        <f t="shared" si="10"/>
        <v>6.6151956898689038E-2</v>
      </c>
      <c r="I105" s="277">
        <f t="shared" si="10"/>
        <v>6.0528181081133933E-2</v>
      </c>
      <c r="J105" s="277">
        <f t="shared" si="10"/>
        <v>6.2565234991945148E-2</v>
      </c>
      <c r="K105" s="277">
        <f t="shared" si="10"/>
        <v>5.8340795596025057E-2</v>
      </c>
      <c r="L105" s="277">
        <f t="shared" si="10"/>
        <v>6.454027687765912E-2</v>
      </c>
      <c r="M105" s="277">
        <f t="shared" si="10"/>
        <v>6.9098422369699639E-2</v>
      </c>
      <c r="N105" s="277">
        <f t="shared" si="10"/>
        <v>6.7464969801290173E-2</v>
      </c>
      <c r="O105" s="277">
        <f t="shared" si="10"/>
        <v>5.8430370621470634E-2</v>
      </c>
      <c r="P105" s="277">
        <f t="shared" si="10"/>
        <v>5.8905234658805324E-2</v>
      </c>
      <c r="Q105" s="277">
        <f t="shared" si="10"/>
        <v>5.6053058783438789E-2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1.0000000000000002</v>
      </c>
      <c r="C107" s="77">
        <f t="shared" si="11"/>
        <v>1</v>
      </c>
      <c r="D107" s="77">
        <f t="shared" si="11"/>
        <v>0.99999999999999978</v>
      </c>
      <c r="E107" s="77">
        <f t="shared" si="11"/>
        <v>0.99999999999999978</v>
      </c>
      <c r="F107" s="77">
        <f t="shared" si="11"/>
        <v>1</v>
      </c>
      <c r="G107" s="77">
        <f t="shared" si="11"/>
        <v>1</v>
      </c>
      <c r="H107" s="77">
        <f t="shared" si="11"/>
        <v>0.99999999999999989</v>
      </c>
      <c r="I107" s="77">
        <f t="shared" si="11"/>
        <v>1.0000000000000002</v>
      </c>
      <c r="J107" s="77">
        <f t="shared" si="11"/>
        <v>1</v>
      </c>
      <c r="K107" s="77">
        <f t="shared" si="11"/>
        <v>1.0000000000000002</v>
      </c>
      <c r="L107" s="77">
        <f t="shared" si="11"/>
        <v>1</v>
      </c>
      <c r="M107" s="77">
        <f t="shared" si="11"/>
        <v>0.99999999999999978</v>
      </c>
      <c r="N107" s="77">
        <f t="shared" si="11"/>
        <v>1</v>
      </c>
      <c r="O107" s="77">
        <f t="shared" si="11"/>
        <v>1.0000000000000002</v>
      </c>
      <c r="P107" s="77">
        <f t="shared" si="11"/>
        <v>0.99999999999999989</v>
      </c>
      <c r="Q107" s="77">
        <f t="shared" si="11"/>
        <v>0.99999999999999989</v>
      </c>
    </row>
    <row r="108" spans="1:17" x14ac:dyDescent="0.25">
      <c r="A108" s="132" t="s">
        <v>83</v>
      </c>
      <c r="B108" s="203">
        <f t="shared" ref="B108:Q108" si="12">IF(B$32=0,0,B$32/B$31)</f>
        <v>3.0487230121651432E-3</v>
      </c>
      <c r="C108" s="203">
        <f t="shared" si="12"/>
        <v>3.0686539809892921E-3</v>
      </c>
      <c r="D108" s="203">
        <f t="shared" si="12"/>
        <v>3.0425628362703524E-3</v>
      </c>
      <c r="E108" s="203">
        <f t="shared" si="12"/>
        <v>3.0177083024243889E-3</v>
      </c>
      <c r="F108" s="203">
        <f t="shared" si="12"/>
        <v>3.0178322989586163E-3</v>
      </c>
      <c r="G108" s="203">
        <f t="shared" si="12"/>
        <v>3.0806388384363734E-3</v>
      </c>
      <c r="H108" s="203">
        <f t="shared" si="12"/>
        <v>2.996964470564367E-3</v>
      </c>
      <c r="I108" s="203">
        <f t="shared" si="12"/>
        <v>2.9427618794600832E-3</v>
      </c>
      <c r="J108" s="203">
        <f t="shared" si="12"/>
        <v>2.9993777807757246E-3</v>
      </c>
      <c r="K108" s="203">
        <f t="shared" si="12"/>
        <v>2.9876147291482405E-3</v>
      </c>
      <c r="L108" s="203">
        <f t="shared" si="12"/>
        <v>3.013500252647397E-3</v>
      </c>
      <c r="M108" s="203">
        <f t="shared" si="12"/>
        <v>3.0412977053489785E-3</v>
      </c>
      <c r="N108" s="203">
        <f t="shared" si="12"/>
        <v>3.0026815396803634E-3</v>
      </c>
      <c r="O108" s="203">
        <f t="shared" si="12"/>
        <v>2.983058328442938E-3</v>
      </c>
      <c r="P108" s="203">
        <f t="shared" si="12"/>
        <v>2.9818862630876727E-3</v>
      </c>
      <c r="Q108" s="203">
        <f t="shared" si="12"/>
        <v>2.9399466501635846E-3</v>
      </c>
    </row>
    <row r="109" spans="1:17" x14ac:dyDescent="0.25">
      <c r="A109" s="76" t="s">
        <v>82</v>
      </c>
      <c r="B109" s="202">
        <f t="shared" ref="B109:Q109" si="13">IF(B$33=0,0,B$33/B$31)</f>
        <v>1.129015394055294E-3</v>
      </c>
      <c r="C109" s="202">
        <f t="shared" si="13"/>
        <v>1.136396310764064E-3</v>
      </c>
      <c r="D109" s="202">
        <f t="shared" si="13"/>
        <v>1.1267341328887156E-3</v>
      </c>
      <c r="E109" s="202">
        <f t="shared" si="13"/>
        <v>1.1175299017361345E-3</v>
      </c>
      <c r="F109" s="202">
        <f t="shared" si="13"/>
        <v>1.1175758206324706E-3</v>
      </c>
      <c r="G109" s="202">
        <f t="shared" si="13"/>
        <v>1.1408345914800618E-3</v>
      </c>
      <c r="H109" s="202">
        <f t="shared" si="13"/>
        <v>1.1098479623115924E-3</v>
      </c>
      <c r="I109" s="202">
        <f t="shared" si="13"/>
        <v>1.0897754403047602E-3</v>
      </c>
      <c r="J109" s="202">
        <f t="shared" si="13"/>
        <v>1.1107416690761564E-3</v>
      </c>
      <c r="K109" s="202">
        <f t="shared" si="13"/>
        <v>1.1063855283852827E-3</v>
      </c>
      <c r="L109" s="202">
        <f t="shared" si="13"/>
        <v>1.115971559781743E-3</v>
      </c>
      <c r="M109" s="202">
        <f t="shared" si="13"/>
        <v>1.1262656245066725E-3</v>
      </c>
      <c r="N109" s="202">
        <f t="shared" si="13"/>
        <v>1.1119651303898609E-3</v>
      </c>
      <c r="O109" s="202">
        <f t="shared" si="13"/>
        <v>1.1046981837110554E-3</v>
      </c>
      <c r="P109" s="202">
        <f t="shared" si="13"/>
        <v>1.1042641397445638E-3</v>
      </c>
      <c r="Q109" s="202">
        <f t="shared" si="13"/>
        <v>1.0887328932446111E-3</v>
      </c>
    </row>
    <row r="110" spans="1:17" x14ac:dyDescent="0.25">
      <c r="A110" s="76" t="s">
        <v>81</v>
      </c>
      <c r="B110" s="202">
        <f t="shared" ref="B110:Q110" si="14">IF(B$34=0,0,B$34/B$31)</f>
        <v>2.2071694151199719E-2</v>
      </c>
      <c r="C110" s="202">
        <f t="shared" si="14"/>
        <v>2.2215987432769858E-2</v>
      </c>
      <c r="D110" s="202">
        <f t="shared" si="14"/>
        <v>2.2027096620454913E-2</v>
      </c>
      <c r="E110" s="202">
        <f t="shared" si="14"/>
        <v>2.1847158440722037E-2</v>
      </c>
      <c r="F110" s="202">
        <f t="shared" si="14"/>
        <v>2.1848056132499332E-2</v>
      </c>
      <c r="G110" s="202">
        <f t="shared" si="14"/>
        <v>2.2302753631916902E-2</v>
      </c>
      <c r="H110" s="202">
        <f t="shared" si="14"/>
        <v>2.1696980313515534E-2</v>
      </c>
      <c r="I110" s="202">
        <f t="shared" si="14"/>
        <v>2.1304572407555379E-2</v>
      </c>
      <c r="J110" s="202">
        <f t="shared" si="14"/>
        <v>2.1714451840008604E-2</v>
      </c>
      <c r="K110" s="202">
        <f t="shared" si="14"/>
        <v>2.1629291437843298E-2</v>
      </c>
      <c r="L110" s="202">
        <f t="shared" si="14"/>
        <v>2.181669362404955E-2</v>
      </c>
      <c r="M110" s="202">
        <f t="shared" si="14"/>
        <v>2.2017937512642773E-2</v>
      </c>
      <c r="N110" s="202">
        <f t="shared" si="14"/>
        <v>2.1738369905310542E-2</v>
      </c>
      <c r="O110" s="202">
        <f t="shared" si="14"/>
        <v>2.1596304681618987E-2</v>
      </c>
      <c r="P110" s="202">
        <f t="shared" si="14"/>
        <v>2.1587819336133872E-2</v>
      </c>
      <c r="Q110" s="202">
        <f t="shared" si="14"/>
        <v>2.1284191126687984E-2</v>
      </c>
    </row>
    <row r="111" spans="1:17" x14ac:dyDescent="0.25">
      <c r="A111" s="76" t="s">
        <v>80</v>
      </c>
      <c r="B111" s="202">
        <f t="shared" ref="B111:Q111" si="15">IF(B$35=0,0,B$35/B$31)</f>
        <v>1.2294544171029232E-2</v>
      </c>
      <c r="C111" s="202">
        <f t="shared" si="15"/>
        <v>1.2374919520184316E-2</v>
      </c>
      <c r="D111" s="202">
        <f t="shared" si="15"/>
        <v>1.2269702112784648E-2</v>
      </c>
      <c r="E111" s="202">
        <f t="shared" si="15"/>
        <v>1.2169471569373449E-2</v>
      </c>
      <c r="F111" s="202">
        <f t="shared" si="15"/>
        <v>1.2169971608524607E-2</v>
      </c>
      <c r="G111" s="202">
        <f t="shared" si="15"/>
        <v>1.2423250693163518E-2</v>
      </c>
      <c r="H111" s="202">
        <f t="shared" si="15"/>
        <v>1.2085818198417218E-2</v>
      </c>
      <c r="I111" s="202">
        <f t="shared" si="15"/>
        <v>1.186723614033691E-2</v>
      </c>
      <c r="J111" s="202">
        <f t="shared" si="15"/>
        <v>1.2095550321956663E-2</v>
      </c>
      <c r="K111" s="202">
        <f t="shared" si="15"/>
        <v>1.204811362231451E-2</v>
      </c>
      <c r="L111" s="202">
        <f t="shared" si="15"/>
        <v>1.2152501823794501E-2</v>
      </c>
      <c r="M111" s="202">
        <f t="shared" si="15"/>
        <v>1.2264600236381672E-2</v>
      </c>
      <c r="N111" s="202">
        <f t="shared" si="15"/>
        <v>1.2108873345931434E-2</v>
      </c>
      <c r="O111" s="202">
        <f t="shared" si="15"/>
        <v>1.2029739086645405E-2</v>
      </c>
      <c r="P111" s="202">
        <f t="shared" si="15"/>
        <v>1.202501251449564E-2</v>
      </c>
      <c r="Q111" s="202">
        <f t="shared" si="15"/>
        <v>1.1855883203123767E-2</v>
      </c>
    </row>
    <row r="112" spans="1:17" x14ac:dyDescent="0.25">
      <c r="A112" s="129" t="s">
        <v>79</v>
      </c>
      <c r="B112" s="201">
        <f t="shared" ref="B112:Q112" si="16">IF(B$36=0,0,B$36/B$31)</f>
        <v>1.2115389715735498E-2</v>
      </c>
      <c r="C112" s="201">
        <f t="shared" si="16"/>
        <v>1.2287085541609954E-2</v>
      </c>
      <c r="D112" s="201">
        <f t="shared" si="16"/>
        <v>1.2080031255645761E-2</v>
      </c>
      <c r="E112" s="201">
        <f t="shared" si="16"/>
        <v>1.1840419904582516E-2</v>
      </c>
      <c r="F112" s="201">
        <f t="shared" si="16"/>
        <v>1.1822381137444844E-2</v>
      </c>
      <c r="G112" s="201">
        <f t="shared" si="16"/>
        <v>1.236465512673827E-2</v>
      </c>
      <c r="H112" s="201">
        <f t="shared" si="16"/>
        <v>1.180902326289008E-2</v>
      </c>
      <c r="I112" s="201">
        <f t="shared" si="16"/>
        <v>1.1318634559946177E-2</v>
      </c>
      <c r="J112" s="201">
        <f t="shared" si="16"/>
        <v>1.1854428447763118E-2</v>
      </c>
      <c r="K112" s="201">
        <f t="shared" si="16"/>
        <v>1.1658910625414506E-2</v>
      </c>
      <c r="L112" s="201">
        <f t="shared" si="16"/>
        <v>1.1847384509871555E-2</v>
      </c>
      <c r="M112" s="201">
        <f t="shared" si="16"/>
        <v>1.224148001355147E-2</v>
      </c>
      <c r="N112" s="201">
        <f t="shared" si="16"/>
        <v>1.2138111940076062E-2</v>
      </c>
      <c r="O112" s="201">
        <f t="shared" si="16"/>
        <v>1.1925921512283669E-2</v>
      </c>
      <c r="P112" s="201">
        <f t="shared" si="16"/>
        <v>1.1828493956048193E-2</v>
      </c>
      <c r="Q112" s="201">
        <f t="shared" si="16"/>
        <v>1.1531874593567996E-2</v>
      </c>
    </row>
    <row r="113" spans="1:17" x14ac:dyDescent="0.25">
      <c r="A113" s="127" t="s">
        <v>238</v>
      </c>
      <c r="B113" s="200">
        <f t="shared" ref="B113:Q113" si="17">IF(B$41=0,0,B$41/B$31)</f>
        <v>8.9416834656531385E-2</v>
      </c>
      <c r="C113" s="200">
        <f t="shared" si="17"/>
        <v>9.1273207747431515E-2</v>
      </c>
      <c r="D113" s="200">
        <f t="shared" si="17"/>
        <v>8.3154002694129966E-2</v>
      </c>
      <c r="E113" s="200">
        <f t="shared" si="17"/>
        <v>7.7899772673043849E-2</v>
      </c>
      <c r="F113" s="200">
        <f t="shared" si="17"/>
        <v>7.3456123012924202E-2</v>
      </c>
      <c r="G113" s="200">
        <f t="shared" si="17"/>
        <v>8.0781417133458461E-2</v>
      </c>
      <c r="H113" s="200">
        <f t="shared" si="17"/>
        <v>6.7058834897027825E-2</v>
      </c>
      <c r="I113" s="200">
        <f t="shared" si="17"/>
        <v>5.6505481500911996E-2</v>
      </c>
      <c r="J113" s="200">
        <f t="shared" si="17"/>
        <v>6.0717299696342382E-2</v>
      </c>
      <c r="K113" s="200">
        <f t="shared" si="17"/>
        <v>5.3109440407324855E-2</v>
      </c>
      <c r="L113" s="200">
        <f t="shared" si="17"/>
        <v>6.4391885882332897E-2</v>
      </c>
      <c r="M113" s="200">
        <f t="shared" si="17"/>
        <v>7.3007819809462624E-2</v>
      </c>
      <c r="N113" s="200">
        <f t="shared" si="17"/>
        <v>6.9519406990053656E-2</v>
      </c>
      <c r="O113" s="200">
        <f t="shared" si="17"/>
        <v>5.3261591672073484E-2</v>
      </c>
      <c r="P113" s="200">
        <f t="shared" si="17"/>
        <v>5.4076388296541149E-2</v>
      </c>
      <c r="Q113" s="200">
        <f t="shared" si="17"/>
        <v>4.8742846964993543E-2</v>
      </c>
    </row>
    <row r="114" spans="1:17" x14ac:dyDescent="0.25">
      <c r="A114" s="142" t="s">
        <v>247</v>
      </c>
      <c r="B114" s="199">
        <f t="shared" ref="B114:Q114" si="18">IF(B$42=0,0,B$42/B$31)</f>
        <v>1.9285947393379934E-2</v>
      </c>
      <c r="C114" s="199">
        <f t="shared" si="18"/>
        <v>1.9073133718305962E-2</v>
      </c>
      <c r="D114" s="199">
        <f t="shared" si="18"/>
        <v>1.9963829001071198E-2</v>
      </c>
      <c r="E114" s="199">
        <f t="shared" si="18"/>
        <v>2.054651597273802E-2</v>
      </c>
      <c r="F114" s="199">
        <f t="shared" si="18"/>
        <v>2.1025545895175017E-2</v>
      </c>
      <c r="G114" s="199">
        <f t="shared" si="18"/>
        <v>2.0195997204314427E-2</v>
      </c>
      <c r="H114" s="199">
        <f t="shared" si="18"/>
        <v>2.1722900227845014E-2</v>
      </c>
      <c r="I114" s="199">
        <f t="shared" si="18"/>
        <v>2.2895179072161657E-2</v>
      </c>
      <c r="J114" s="199">
        <f t="shared" si="18"/>
        <v>2.2403495933362313E-2</v>
      </c>
      <c r="K114" s="199">
        <f t="shared" si="18"/>
        <v>2.3233256644136169E-2</v>
      </c>
      <c r="L114" s="199">
        <f t="shared" si="18"/>
        <v>2.2002563073170962E-2</v>
      </c>
      <c r="M114" s="199">
        <f t="shared" si="18"/>
        <v>2.1052022032518151E-2</v>
      </c>
      <c r="N114" s="199">
        <f t="shared" si="18"/>
        <v>2.1445700982183017E-2</v>
      </c>
      <c r="O114" s="199">
        <f t="shared" si="18"/>
        <v>2.3210493664923046E-2</v>
      </c>
      <c r="P114" s="199">
        <f t="shared" si="18"/>
        <v>2.312616853758594E-2</v>
      </c>
      <c r="Q114" s="199">
        <f t="shared" si="18"/>
        <v>2.3725711717153326E-2</v>
      </c>
    </row>
    <row r="115" spans="1:17" x14ac:dyDescent="0.25">
      <c r="A115" s="142" t="s">
        <v>246</v>
      </c>
      <c r="B115" s="199">
        <f t="shared" ref="B115:Q115" si="19">IF(B$53=0,0,B$53/B$31)</f>
        <v>7.0130887263151448E-2</v>
      </c>
      <c r="C115" s="199">
        <f t="shared" si="19"/>
        <v>7.2200074029125552E-2</v>
      </c>
      <c r="D115" s="199">
        <f t="shared" si="19"/>
        <v>6.3190173693058765E-2</v>
      </c>
      <c r="E115" s="199">
        <f t="shared" si="19"/>
        <v>5.7353256700305839E-2</v>
      </c>
      <c r="F115" s="199">
        <f t="shared" si="19"/>
        <v>5.2430577117749184E-2</v>
      </c>
      <c r="G115" s="199">
        <f t="shared" si="19"/>
        <v>6.0585419929144041E-2</v>
      </c>
      <c r="H115" s="199">
        <f t="shared" si="19"/>
        <v>4.5335934669182815E-2</v>
      </c>
      <c r="I115" s="199">
        <f t="shared" si="19"/>
        <v>3.3610302428750342E-2</v>
      </c>
      <c r="J115" s="199">
        <f t="shared" si="19"/>
        <v>3.8313803762980068E-2</v>
      </c>
      <c r="K115" s="199">
        <f t="shared" si="19"/>
        <v>2.9876183763188683E-2</v>
      </c>
      <c r="L115" s="199">
        <f t="shared" si="19"/>
        <v>4.2389322809161939E-2</v>
      </c>
      <c r="M115" s="199">
        <f t="shared" si="19"/>
        <v>5.1955797776944465E-2</v>
      </c>
      <c r="N115" s="199">
        <f t="shared" si="19"/>
        <v>4.8073706007870642E-2</v>
      </c>
      <c r="O115" s="199">
        <f t="shared" si="19"/>
        <v>3.0051098007150438E-2</v>
      </c>
      <c r="P115" s="199">
        <f t="shared" si="19"/>
        <v>3.0950219758955205E-2</v>
      </c>
      <c r="Q115" s="199">
        <f t="shared" si="19"/>
        <v>2.501713524784022E-2</v>
      </c>
    </row>
    <row r="116" spans="1:17" x14ac:dyDescent="0.25">
      <c r="A116" s="127" t="s">
        <v>237</v>
      </c>
      <c r="B116" s="200">
        <f t="shared" ref="B116:Q116" si="20">IF(B$54=0,0,B$54/B$31)</f>
        <v>0.75772956202519526</v>
      </c>
      <c r="C116" s="200">
        <f t="shared" si="20"/>
        <v>0.75525122685835056</v>
      </c>
      <c r="D116" s="200">
        <f t="shared" si="20"/>
        <v>0.76490032140518638</v>
      </c>
      <c r="E116" s="200">
        <f t="shared" si="20"/>
        <v>0.77133126298813082</v>
      </c>
      <c r="F116" s="200">
        <f t="shared" si="20"/>
        <v>0.77636133870673563</v>
      </c>
      <c r="G116" s="200">
        <f t="shared" si="20"/>
        <v>0.76688523479642567</v>
      </c>
      <c r="H116" s="200">
        <f t="shared" si="20"/>
        <v>0.78383212882108677</v>
      </c>
      <c r="I116" s="200">
        <f t="shared" si="20"/>
        <v>0.79680616150018257</v>
      </c>
      <c r="J116" s="200">
        <f t="shared" si="20"/>
        <v>0.79092062931740115</v>
      </c>
      <c r="K116" s="200">
        <f t="shared" si="20"/>
        <v>0.79981833621233966</v>
      </c>
      <c r="L116" s="200">
        <f t="shared" si="20"/>
        <v>0.78661831164558504</v>
      </c>
      <c r="M116" s="200">
        <f t="shared" si="20"/>
        <v>0.77621991655136124</v>
      </c>
      <c r="N116" s="200">
        <f t="shared" si="20"/>
        <v>0.78069206190866069</v>
      </c>
      <c r="O116" s="200">
        <f t="shared" si="20"/>
        <v>0.79945721512150503</v>
      </c>
      <c r="P116" s="200">
        <f t="shared" si="20"/>
        <v>0.79863914425771376</v>
      </c>
      <c r="Q116" s="200">
        <f t="shared" si="20"/>
        <v>0.80540652536666713</v>
      </c>
    </row>
    <row r="117" spans="1:17" x14ac:dyDescent="0.25">
      <c r="A117" s="142" t="s">
        <v>245</v>
      </c>
      <c r="B117" s="199">
        <f t="shared" ref="B117:Q117" si="21">IF(B$55=0,0,B$55/B$31)</f>
        <v>0.6126124466132451</v>
      </c>
      <c r="C117" s="199">
        <f t="shared" si="21"/>
        <v>0.60585248281677773</v>
      </c>
      <c r="D117" s="199">
        <f t="shared" si="21"/>
        <v>0.63414515650461445</v>
      </c>
      <c r="E117" s="199">
        <f t="shared" si="21"/>
        <v>0.65265403678109013</v>
      </c>
      <c r="F117" s="199">
        <f t="shared" si="21"/>
        <v>0.66787028137614768</v>
      </c>
      <c r="G117" s="199">
        <f t="shared" si="21"/>
        <v>0.64151991119587004</v>
      </c>
      <c r="H117" s="199">
        <f t="shared" si="21"/>
        <v>0.69002153664919474</v>
      </c>
      <c r="I117" s="199">
        <f t="shared" si="21"/>
        <v>0.72725862935101737</v>
      </c>
      <c r="J117" s="199">
        <f t="shared" si="21"/>
        <v>0.71164045905974416</v>
      </c>
      <c r="K117" s="199">
        <f t="shared" si="21"/>
        <v>0.73799756399020788</v>
      </c>
      <c r="L117" s="199">
        <f t="shared" si="21"/>
        <v>0.69890494467719544</v>
      </c>
      <c r="M117" s="199">
        <f t="shared" si="21"/>
        <v>0.66871128809175329</v>
      </c>
      <c r="N117" s="199">
        <f t="shared" si="21"/>
        <v>0.68121638413993146</v>
      </c>
      <c r="O117" s="199">
        <f t="shared" si="21"/>
        <v>0.73727450465049671</v>
      </c>
      <c r="P117" s="199">
        <f t="shared" si="21"/>
        <v>0.73459594178214171</v>
      </c>
      <c r="Q117" s="199">
        <f t="shared" si="21"/>
        <v>0.75364025454487027</v>
      </c>
    </row>
    <row r="118" spans="1:17" x14ac:dyDescent="0.25">
      <c r="A118" s="142" t="s">
        <v>244</v>
      </c>
      <c r="B118" s="199">
        <f t="shared" ref="B118:Q118" si="22">IF(B$66=0,0,B$66/B$31)</f>
        <v>0.14511711541195019</v>
      </c>
      <c r="C118" s="199">
        <f t="shared" si="22"/>
        <v>0.1493987440415728</v>
      </c>
      <c r="D118" s="199">
        <f t="shared" si="22"/>
        <v>0.13075516490057196</v>
      </c>
      <c r="E118" s="199">
        <f t="shared" si="22"/>
        <v>0.11867722620704067</v>
      </c>
      <c r="F118" s="199">
        <f t="shared" si="22"/>
        <v>0.10849105733058795</v>
      </c>
      <c r="G118" s="199">
        <f t="shared" si="22"/>
        <v>0.12536532360055558</v>
      </c>
      <c r="H118" s="199">
        <f t="shared" si="22"/>
        <v>9.3810592171891999E-2</v>
      </c>
      <c r="I118" s="199">
        <f t="shared" si="22"/>
        <v>6.9547532149165286E-2</v>
      </c>
      <c r="J118" s="199">
        <f t="shared" si="22"/>
        <v>7.9280170257656948E-2</v>
      </c>
      <c r="K118" s="199">
        <f t="shared" si="22"/>
        <v>6.1820772222131747E-2</v>
      </c>
      <c r="L118" s="199">
        <f t="shared" si="22"/>
        <v>8.7713366968389661E-2</v>
      </c>
      <c r="M118" s="199">
        <f t="shared" si="22"/>
        <v>0.10750862845960793</v>
      </c>
      <c r="N118" s="199">
        <f t="shared" si="22"/>
        <v>9.9475677768729204E-2</v>
      </c>
      <c r="O118" s="199">
        <f t="shared" si="22"/>
        <v>6.2182710471008408E-2</v>
      </c>
      <c r="P118" s="199">
        <f t="shared" si="22"/>
        <v>6.4043202475571978E-2</v>
      </c>
      <c r="Q118" s="199">
        <f t="shared" si="22"/>
        <v>5.1766270821796773E-2</v>
      </c>
    </row>
    <row r="119" spans="1:17" x14ac:dyDescent="0.25">
      <c r="A119" s="127" t="s">
        <v>236</v>
      </c>
      <c r="B119" s="200">
        <f t="shared" ref="B119:Q119" si="23">IF(B$67=0,0,B$67/B$31)</f>
        <v>0.10219423687408867</v>
      </c>
      <c r="C119" s="200">
        <f t="shared" si="23"/>
        <v>0.1023925226079004</v>
      </c>
      <c r="D119" s="200">
        <f t="shared" si="23"/>
        <v>0.10139954894263896</v>
      </c>
      <c r="E119" s="200">
        <f t="shared" si="23"/>
        <v>0.10077667621998654</v>
      </c>
      <c r="F119" s="200">
        <f t="shared" si="23"/>
        <v>0.10020672128228041</v>
      </c>
      <c r="G119" s="200">
        <f t="shared" si="23"/>
        <v>0.10102121518838073</v>
      </c>
      <c r="H119" s="200">
        <f t="shared" si="23"/>
        <v>9.9410402074186513E-2</v>
      </c>
      <c r="I119" s="200">
        <f t="shared" si="23"/>
        <v>9.8165376571302143E-2</v>
      </c>
      <c r="J119" s="200">
        <f t="shared" si="23"/>
        <v>9.8587520926676331E-2</v>
      </c>
      <c r="K119" s="200">
        <f t="shared" si="23"/>
        <v>9.7641907437229863E-2</v>
      </c>
      <c r="L119" s="200">
        <f t="shared" si="23"/>
        <v>9.9043750701937272E-2</v>
      </c>
      <c r="M119" s="200">
        <f t="shared" si="23"/>
        <v>0.10008068254674436</v>
      </c>
      <c r="N119" s="200">
        <f t="shared" si="23"/>
        <v>9.9688529239897405E-2</v>
      </c>
      <c r="O119" s="200">
        <f t="shared" si="23"/>
        <v>9.7641471413719372E-2</v>
      </c>
      <c r="P119" s="200">
        <f t="shared" si="23"/>
        <v>9.7756991236235172E-2</v>
      </c>
      <c r="Q119" s="200">
        <f t="shared" si="23"/>
        <v>9.7149999201551415E-2</v>
      </c>
    </row>
    <row r="120" spans="1:17" x14ac:dyDescent="0.25">
      <c r="A120" s="142" t="s">
        <v>243</v>
      </c>
      <c r="B120" s="199">
        <f t="shared" ref="B120:Q120" si="24">IF(B$68=0,0,B$68/B$31)</f>
        <v>6.9486133990854168E-2</v>
      </c>
      <c r="C120" s="199">
        <f t="shared" si="24"/>
        <v>6.8719378838014128E-2</v>
      </c>
      <c r="D120" s="199">
        <f t="shared" si="24"/>
        <v>7.19285015479771E-2</v>
      </c>
      <c r="E120" s="199">
        <f t="shared" si="24"/>
        <v>7.4027888431188446E-2</v>
      </c>
      <c r="F120" s="199">
        <f t="shared" si="24"/>
        <v>7.5753805063498228E-2</v>
      </c>
      <c r="G120" s="199">
        <f t="shared" si="24"/>
        <v>7.2764989927309343E-2</v>
      </c>
      <c r="H120" s="199">
        <f t="shared" si="24"/>
        <v>7.8266331703265121E-2</v>
      </c>
      <c r="I120" s="199">
        <f t="shared" si="24"/>
        <v>8.2489983421758922E-2</v>
      </c>
      <c r="J120" s="199">
        <f t="shared" si="24"/>
        <v>8.0718477995202431E-2</v>
      </c>
      <c r="K120" s="199">
        <f t="shared" si="24"/>
        <v>8.370805702666706E-2</v>
      </c>
      <c r="L120" s="199">
        <f t="shared" si="24"/>
        <v>7.9273940484218888E-2</v>
      </c>
      <c r="M120" s="199">
        <f t="shared" si="24"/>
        <v>7.5849197028925716E-2</v>
      </c>
      <c r="N120" s="199">
        <f t="shared" si="24"/>
        <v>7.7267599126982944E-2</v>
      </c>
      <c r="O120" s="199">
        <f t="shared" si="24"/>
        <v>8.3626043351560972E-2</v>
      </c>
      <c r="P120" s="199">
        <f t="shared" si="24"/>
        <v>8.3322224878066981E-2</v>
      </c>
      <c r="Q120" s="199">
        <f t="shared" si="24"/>
        <v>8.5482343686802409E-2</v>
      </c>
    </row>
    <row r="121" spans="1:17" x14ac:dyDescent="0.25">
      <c r="A121" s="140" t="s">
        <v>242</v>
      </c>
      <c r="B121" s="198">
        <f t="shared" ref="B121:Q121" si="25">IF(B$79=0,0,B$79/B$31)</f>
        <v>3.2708102883234502E-2</v>
      </c>
      <c r="C121" s="198">
        <f t="shared" si="25"/>
        <v>3.3673143769886282E-2</v>
      </c>
      <c r="D121" s="198">
        <f t="shared" si="25"/>
        <v>2.9471047394661855E-2</v>
      </c>
      <c r="E121" s="198">
        <f t="shared" si="25"/>
        <v>2.6748787788798096E-2</v>
      </c>
      <c r="F121" s="198">
        <f t="shared" si="25"/>
        <v>2.4452916218782181E-2</v>
      </c>
      <c r="G121" s="198">
        <f t="shared" si="25"/>
        <v>2.8256225261071372E-2</v>
      </c>
      <c r="H121" s="198">
        <f t="shared" si="25"/>
        <v>2.1144070370921385E-2</v>
      </c>
      <c r="I121" s="198">
        <f t="shared" si="25"/>
        <v>1.5675393149543228E-2</v>
      </c>
      <c r="J121" s="198">
        <f t="shared" si="25"/>
        <v>1.7869042931473889E-2</v>
      </c>
      <c r="K121" s="198">
        <f t="shared" si="25"/>
        <v>1.3933850410562793E-2</v>
      </c>
      <c r="L121" s="198">
        <f t="shared" si="25"/>
        <v>1.976981021771838E-2</v>
      </c>
      <c r="M121" s="198">
        <f t="shared" si="25"/>
        <v>2.4231485517818639E-2</v>
      </c>
      <c r="N121" s="198">
        <f t="shared" si="25"/>
        <v>2.2420930112914461E-2</v>
      </c>
      <c r="O121" s="198">
        <f t="shared" si="25"/>
        <v>1.4015428062158393E-2</v>
      </c>
      <c r="P121" s="198">
        <f t="shared" si="25"/>
        <v>1.4434766358168183E-2</v>
      </c>
      <c r="Q121" s="198">
        <f t="shared" si="25"/>
        <v>1.1667655514749005E-2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0.99999999999999989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0.99999999999999989</v>
      </c>
      <c r="I123" s="77">
        <f t="shared" si="26"/>
        <v>1</v>
      </c>
      <c r="J123" s="77">
        <f t="shared" si="26"/>
        <v>0.99999999999999989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2.5154776513372792E-2</v>
      </c>
      <c r="C124" s="203">
        <f t="shared" si="27"/>
        <v>2.5111506665130394E-2</v>
      </c>
      <c r="D124" s="203">
        <f t="shared" si="27"/>
        <v>2.5159919227353188E-2</v>
      </c>
      <c r="E124" s="203">
        <f t="shared" si="27"/>
        <v>2.5227285722724958E-2</v>
      </c>
      <c r="F124" s="203">
        <f t="shared" si="27"/>
        <v>2.5236167524100583E-2</v>
      </c>
      <c r="G124" s="203">
        <f t="shared" si="27"/>
        <v>2.5097752834837426E-2</v>
      </c>
      <c r="H124" s="203">
        <f t="shared" si="27"/>
        <v>2.520318075338044E-2</v>
      </c>
      <c r="I124" s="203">
        <f t="shared" si="27"/>
        <v>2.5339709850021871E-2</v>
      </c>
      <c r="J124" s="203">
        <f t="shared" si="27"/>
        <v>2.5185915827766039E-2</v>
      </c>
      <c r="K124" s="203">
        <f t="shared" si="27"/>
        <v>2.5258032263122981E-2</v>
      </c>
      <c r="L124" s="203">
        <f t="shared" si="27"/>
        <v>2.521602339563319E-2</v>
      </c>
      <c r="M124" s="203">
        <f t="shared" si="27"/>
        <v>2.5081417305446479E-2</v>
      </c>
      <c r="N124" s="203">
        <f t="shared" si="27"/>
        <v>2.5056651575231376E-2</v>
      </c>
      <c r="O124" s="203">
        <f t="shared" si="27"/>
        <v>2.5120365658854428E-2</v>
      </c>
      <c r="P124" s="203">
        <f t="shared" si="27"/>
        <v>2.5165048973557279E-2</v>
      </c>
      <c r="Q124" s="203">
        <f t="shared" si="27"/>
        <v>2.5228976292679679E-2</v>
      </c>
    </row>
    <row r="125" spans="1:17" x14ac:dyDescent="0.25">
      <c r="A125" s="76" t="s">
        <v>82</v>
      </c>
      <c r="B125" s="202">
        <f t="shared" ref="B125:Q125" si="28">IF(B$83=0,0,B$83/B$81)</f>
        <v>2.906913512834446E-3</v>
      </c>
      <c r="C125" s="202">
        <f t="shared" si="28"/>
        <v>2.9019132018005848E-3</v>
      </c>
      <c r="D125" s="202">
        <f t="shared" si="28"/>
        <v>2.9075078104921618E-3</v>
      </c>
      <c r="E125" s="202">
        <f t="shared" si="28"/>
        <v>2.9152927564488232E-3</v>
      </c>
      <c r="F125" s="202">
        <f t="shared" si="28"/>
        <v>2.9163191471394088E-3</v>
      </c>
      <c r="G125" s="202">
        <f t="shared" si="28"/>
        <v>2.9003237941145101E-3</v>
      </c>
      <c r="H125" s="202">
        <f t="shared" si="28"/>
        <v>2.9125071598017295E-3</v>
      </c>
      <c r="I125" s="202">
        <f t="shared" si="28"/>
        <v>2.9282846116789529E-3</v>
      </c>
      <c r="J125" s="202">
        <f t="shared" si="28"/>
        <v>2.9105120060964316E-3</v>
      </c>
      <c r="K125" s="202">
        <f t="shared" si="28"/>
        <v>2.91884586031792E-3</v>
      </c>
      <c r="L125" s="202">
        <f t="shared" si="28"/>
        <v>2.9139912696003259E-3</v>
      </c>
      <c r="M125" s="202">
        <f t="shared" si="28"/>
        <v>2.8984360424542787E-3</v>
      </c>
      <c r="N125" s="202">
        <f t="shared" si="28"/>
        <v>2.8955740875575924E-3</v>
      </c>
      <c r="O125" s="202">
        <f t="shared" si="28"/>
        <v>2.9029369568139849E-3</v>
      </c>
      <c r="P125" s="202">
        <f t="shared" si="28"/>
        <v>2.908100609579451E-3</v>
      </c>
      <c r="Q125" s="202">
        <f t="shared" si="28"/>
        <v>2.9154881205635925E-3</v>
      </c>
    </row>
    <row r="126" spans="1:17" x14ac:dyDescent="0.25">
      <c r="A126" s="76" t="s">
        <v>81</v>
      </c>
      <c r="B126" s="202">
        <f t="shared" ref="B126:Q126" si="29">IF(B$84=0,0,B$84/B$81)</f>
        <v>0.12673108225678556</v>
      </c>
      <c r="C126" s="202">
        <f t="shared" si="29"/>
        <v>0.12651308649387627</v>
      </c>
      <c r="D126" s="202">
        <f t="shared" si="29"/>
        <v>0.12675699151931175</v>
      </c>
      <c r="E126" s="202">
        <f t="shared" si="29"/>
        <v>0.12709638745319229</v>
      </c>
      <c r="F126" s="202">
        <f t="shared" si="29"/>
        <v>0.12714113443395447</v>
      </c>
      <c r="G126" s="202">
        <f t="shared" si="29"/>
        <v>0.12644379397612013</v>
      </c>
      <c r="H126" s="202">
        <f t="shared" si="29"/>
        <v>0.12697494535446505</v>
      </c>
      <c r="I126" s="202">
        <f t="shared" si="29"/>
        <v>0.12766278609786072</v>
      </c>
      <c r="J126" s="202">
        <f t="shared" si="29"/>
        <v>0.12688796375448808</v>
      </c>
      <c r="K126" s="202">
        <f t="shared" si="29"/>
        <v>0.12725129013492437</v>
      </c>
      <c r="L126" s="202">
        <f t="shared" si="29"/>
        <v>0.12703964725912567</v>
      </c>
      <c r="M126" s="202">
        <f t="shared" si="29"/>
        <v>0.12636149472301997</v>
      </c>
      <c r="N126" s="202">
        <f t="shared" si="29"/>
        <v>0.12623672367640099</v>
      </c>
      <c r="O126" s="202">
        <f t="shared" si="29"/>
        <v>0.12655771856849463</v>
      </c>
      <c r="P126" s="202">
        <f t="shared" si="29"/>
        <v>0.12678283544950139</v>
      </c>
      <c r="Q126" s="202">
        <f t="shared" si="29"/>
        <v>0.12710490463321486</v>
      </c>
    </row>
    <row r="127" spans="1:17" x14ac:dyDescent="0.25">
      <c r="A127" s="76" t="s">
        <v>80</v>
      </c>
      <c r="B127" s="202">
        <f t="shared" ref="B127:Q127" si="30">IF(B$85=0,0,B$85/B$81)</f>
        <v>3.9318406633963632E-2</v>
      </c>
      <c r="C127" s="202">
        <f t="shared" si="30"/>
        <v>3.9250773296522525E-2</v>
      </c>
      <c r="D127" s="202">
        <f t="shared" si="30"/>
        <v>3.9326445000727725E-2</v>
      </c>
      <c r="E127" s="202">
        <f t="shared" si="30"/>
        <v>3.9431742825859435E-2</v>
      </c>
      <c r="F127" s="202">
        <f t="shared" si="30"/>
        <v>3.9445625607840942E-2</v>
      </c>
      <c r="G127" s="202">
        <f t="shared" si="30"/>
        <v>3.9229275244574181E-2</v>
      </c>
      <c r="H127" s="202">
        <f t="shared" si="30"/>
        <v>3.9394065330053289E-2</v>
      </c>
      <c r="I127" s="202">
        <f t="shared" si="30"/>
        <v>3.9607468400291723E-2</v>
      </c>
      <c r="J127" s="202">
        <f t="shared" si="30"/>
        <v>3.9367079228012143E-2</v>
      </c>
      <c r="K127" s="202">
        <f t="shared" si="30"/>
        <v>3.9479801490873399E-2</v>
      </c>
      <c r="L127" s="202">
        <f t="shared" si="30"/>
        <v>3.9414139141087934E-2</v>
      </c>
      <c r="M127" s="202">
        <f t="shared" si="30"/>
        <v>3.9203741843916333E-2</v>
      </c>
      <c r="N127" s="202">
        <f t="shared" si="30"/>
        <v>3.9165031539705658E-2</v>
      </c>
      <c r="O127" s="202">
        <f t="shared" si="30"/>
        <v>3.9264620428792779E-2</v>
      </c>
      <c r="P127" s="202">
        <f t="shared" si="30"/>
        <v>3.933446309808885E-2</v>
      </c>
      <c r="Q127" s="202">
        <f t="shared" si="30"/>
        <v>3.9434385286900082E-2</v>
      </c>
    </row>
    <row r="128" spans="1:17" x14ac:dyDescent="0.25">
      <c r="A128" s="129" t="s">
        <v>79</v>
      </c>
      <c r="B128" s="201">
        <f t="shared" ref="B128:Q128" si="31">IF(B$86=0,0,B$86/B$81)</f>
        <v>0.22718371681045793</v>
      </c>
      <c r="C128" s="201">
        <f t="shared" si="31"/>
        <v>0.22851307242111457</v>
      </c>
      <c r="D128" s="201">
        <f t="shared" si="31"/>
        <v>0.22702572005378915</v>
      </c>
      <c r="E128" s="201">
        <f t="shared" si="31"/>
        <v>0.22495605648365005</v>
      </c>
      <c r="F128" s="201">
        <f t="shared" si="31"/>
        <v>0.22468318581340258</v>
      </c>
      <c r="G128" s="201">
        <f t="shared" si="31"/>
        <v>0.22893562374058204</v>
      </c>
      <c r="H128" s="201">
        <f t="shared" si="31"/>
        <v>0.22569662012194464</v>
      </c>
      <c r="I128" s="201">
        <f t="shared" si="31"/>
        <v>0.221502112213772</v>
      </c>
      <c r="J128" s="201">
        <f t="shared" si="31"/>
        <v>0.22622704088063325</v>
      </c>
      <c r="K128" s="201">
        <f t="shared" si="31"/>
        <v>0.22401144753199817</v>
      </c>
      <c r="L128" s="201">
        <f t="shared" si="31"/>
        <v>0.22530206272856751</v>
      </c>
      <c r="M128" s="201">
        <f t="shared" si="31"/>
        <v>0.22943749117323978</v>
      </c>
      <c r="N128" s="201">
        <f t="shared" si="31"/>
        <v>0.23019835500222802</v>
      </c>
      <c r="O128" s="201">
        <f t="shared" si="31"/>
        <v>0.22824090245772941</v>
      </c>
      <c r="P128" s="201">
        <f t="shared" si="31"/>
        <v>0.22686812169893833</v>
      </c>
      <c r="Q128" s="201">
        <f t="shared" si="31"/>
        <v>0.22490411803815522</v>
      </c>
    </row>
    <row r="129" spans="1:17" x14ac:dyDescent="0.25">
      <c r="A129" s="72" t="s">
        <v>235</v>
      </c>
      <c r="B129" s="276">
        <f t="shared" ref="B129:Q129" si="32">IF(B$91=0,0,B$91/B$81)</f>
        <v>0.57870510427258559</v>
      </c>
      <c r="C129" s="276">
        <f t="shared" si="32"/>
        <v>0.57770964792155577</v>
      </c>
      <c r="D129" s="276">
        <f t="shared" si="32"/>
        <v>0.57882341638832591</v>
      </c>
      <c r="E129" s="276">
        <f t="shared" si="32"/>
        <v>0.58037323475812441</v>
      </c>
      <c r="F129" s="276">
        <f t="shared" si="32"/>
        <v>0.58057756747356204</v>
      </c>
      <c r="G129" s="276">
        <f t="shared" si="32"/>
        <v>0.57739323040977186</v>
      </c>
      <c r="H129" s="276">
        <f t="shared" si="32"/>
        <v>0.57981868128035474</v>
      </c>
      <c r="I129" s="276">
        <f t="shared" si="32"/>
        <v>0.58295963882637469</v>
      </c>
      <c r="J129" s="276">
        <f t="shared" si="32"/>
        <v>0.579421488303004</v>
      </c>
      <c r="K129" s="276">
        <f t="shared" si="32"/>
        <v>0.58108058271876328</v>
      </c>
      <c r="L129" s="276">
        <f t="shared" si="32"/>
        <v>0.5801141362059854</v>
      </c>
      <c r="M129" s="276">
        <f t="shared" si="32"/>
        <v>0.57701741891192326</v>
      </c>
      <c r="N129" s="276">
        <f t="shared" si="32"/>
        <v>0.57644766411887638</v>
      </c>
      <c r="O129" s="276">
        <f t="shared" si="32"/>
        <v>0.57791345592931487</v>
      </c>
      <c r="P129" s="276">
        <f t="shared" si="32"/>
        <v>0.57894143017033473</v>
      </c>
      <c r="Q129" s="276">
        <f t="shared" si="32"/>
        <v>0.5804121276284866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128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53">
        <f>IF(B$5=0,0,B$5/PPA_fec!B$5)</f>
        <v>0.5259297210228705</v>
      </c>
      <c r="C133" s="253">
        <f>IF(C$5=0,0,C$5/PPA_fec!C$5)</f>
        <v>0.52616007503099105</v>
      </c>
      <c r="D133" s="253">
        <f>IF(D$5=0,0,D$5/PPA_fec!D$5)</f>
        <v>0.52522340201406392</v>
      </c>
      <c r="E133" s="253">
        <f>IF(E$5=0,0,E$5/PPA_fec!E$5)</f>
        <v>0.53246657710533452</v>
      </c>
      <c r="F133" s="253">
        <f>IF(F$5=0,0,F$5/PPA_fec!F$5)</f>
        <v>0.5363021427979654</v>
      </c>
      <c r="G133" s="253">
        <f>IF(G$5=0,0,G$5/PPA_fec!G$5)</f>
        <v>0.53725202465765054</v>
      </c>
      <c r="H133" s="253">
        <f>IF(H$5=0,0,H$5/PPA_fec!H$5)</f>
        <v>0.54237919573141524</v>
      </c>
      <c r="I133" s="253">
        <f>IF(I$5=0,0,I$5/PPA_fec!I$5)</f>
        <v>0.54096445257407499</v>
      </c>
      <c r="J133" s="253">
        <f>IF(J$5=0,0,J$5/PPA_fec!J$5)</f>
        <v>0.59642784363027923</v>
      </c>
      <c r="K133" s="253">
        <f>IF(K$5=0,0,K$5/PPA_fec!K$5)</f>
        <v>0.59531331858752745</v>
      </c>
      <c r="L133" s="253">
        <f>IF(L$5=0,0,L$5/PPA_fec!L$5)</f>
        <v>0.59683648908003828</v>
      </c>
      <c r="M133" s="253">
        <f>IF(M$5=0,0,M$5/PPA_fec!M$5)</f>
        <v>0.59814754584841268</v>
      </c>
      <c r="N133" s="253">
        <f>IF(N$5=0,0,N$5/PPA_fec!N$5)</f>
        <v>0.68647389423443994</v>
      </c>
      <c r="O133" s="253">
        <f>IF(O$5=0,0,O$5/PPA_fec!O$5)</f>
        <v>0.68566805994240221</v>
      </c>
      <c r="P133" s="253">
        <f>IF(P$5=0,0,P$5/PPA_fec!P$5)</f>
        <v>0.68570362778491611</v>
      </c>
      <c r="Q133" s="253">
        <f>IF(Q$5=0,0,Q$5/PPA_fec!Q$5)</f>
        <v>0.68480776809396549</v>
      </c>
    </row>
    <row r="134" spans="1:17" x14ac:dyDescent="0.25">
      <c r="A134" s="132" t="s">
        <v>83</v>
      </c>
      <c r="B134" s="252">
        <f>IF(B$6=0,0,B$6/PPA_fec!B$6)</f>
        <v>0.40404824942580753</v>
      </c>
      <c r="C134" s="252">
        <f>IF(C$6=0,0,C$6/PPA_fec!C$6)</f>
        <v>0.40404824942580753</v>
      </c>
      <c r="D134" s="252">
        <f>IF(D$6=0,0,D$6/PPA_fec!D$6)</f>
        <v>0.40404824942580753</v>
      </c>
      <c r="E134" s="252">
        <f>IF(E$6=0,0,E$6/PPA_fec!E$6)</f>
        <v>0.41013088198228437</v>
      </c>
      <c r="F134" s="252">
        <f>IF(F$6=0,0,F$6/PPA_fec!F$6)</f>
        <v>0.41349794274475721</v>
      </c>
      <c r="G134" s="252">
        <f>IF(G$6=0,0,G$6/PPA_fec!G$6)</f>
        <v>0.41349794274475726</v>
      </c>
      <c r="H134" s="252">
        <f>IF(H$6=0,0,H$6/PPA_fec!H$6)</f>
        <v>0.41870431770139999</v>
      </c>
      <c r="I134" s="252">
        <f>IF(I$6=0,0,I$6/PPA_fec!I$6)</f>
        <v>0.41870431770139999</v>
      </c>
      <c r="J134" s="252">
        <f>IF(J$6=0,0,J$6/PPA_fec!J$6)</f>
        <v>0.46105340267923206</v>
      </c>
      <c r="K134" s="252">
        <f>IF(K$6=0,0,K$6/PPA_fec!K$6)</f>
        <v>0.46105340267923195</v>
      </c>
      <c r="L134" s="252">
        <f>IF(L$6=0,0,L$6/PPA_fec!L$6)</f>
        <v>0.46105340267923201</v>
      </c>
      <c r="M134" s="252">
        <f>IF(M$6=0,0,M$6/PPA_fec!M$6)</f>
        <v>0.46105340267923201</v>
      </c>
      <c r="N134" s="252">
        <f>IF(N$6=0,0,N$6/PPA_fec!N$6)</f>
        <v>0.52943580580847927</v>
      </c>
      <c r="O134" s="252">
        <f>IF(O$6=0,0,O$6/PPA_fec!O$6)</f>
        <v>0.53079345976593384</v>
      </c>
      <c r="P134" s="252">
        <f>IF(P$6=0,0,P$6/PPA_fec!P$6)</f>
        <v>0.53079345976593384</v>
      </c>
      <c r="Q134" s="252">
        <f>IF(Q$6=0,0,Q$6/PPA_fec!Q$6)</f>
        <v>0.53079345976593384</v>
      </c>
    </row>
    <row r="135" spans="1:17" x14ac:dyDescent="0.25">
      <c r="A135" s="76" t="s">
        <v>82</v>
      </c>
      <c r="B135" s="251">
        <f>IF(B$7=0,0,B$7/PPA_fec!B$7)</f>
        <v>0.10540890372140833</v>
      </c>
      <c r="C135" s="251">
        <f>IF(C$7=0,0,C$7/PPA_fec!C$7)</f>
        <v>0.10540890372140833</v>
      </c>
      <c r="D135" s="251">
        <f>IF(D$7=0,0,D$7/PPA_fec!D$7)</f>
        <v>0.10540890372140833</v>
      </c>
      <c r="E135" s="251">
        <f>IF(E$7=0,0,E$7/PPA_fec!E$7)</f>
        <v>0.10699575289209408</v>
      </c>
      <c r="F135" s="251">
        <f>IF(F$7=0,0,F$7/PPA_fec!F$7)</f>
        <v>0.10787415834055232</v>
      </c>
      <c r="G135" s="251">
        <f>IF(G$7=0,0,G$7/PPA_fec!G$7)</f>
        <v>0.10787415834055232</v>
      </c>
      <c r="H135" s="251">
        <f>IF(H$7=0,0,H$7/PPA_fec!H$7)</f>
        <v>0.10923240770141997</v>
      </c>
      <c r="I135" s="251">
        <f>IF(I$7=0,0,I$7/PPA_fec!I$7)</f>
        <v>0.10923240770141998</v>
      </c>
      <c r="J135" s="251">
        <f>IF(J$7=0,0,J$7/PPA_fec!J$7)</f>
        <v>0.12028052046384818</v>
      </c>
      <c r="K135" s="251">
        <f>IF(K$7=0,0,K$7/PPA_fec!K$7)</f>
        <v>0.1202805204638482</v>
      </c>
      <c r="L135" s="251">
        <f>IF(L$7=0,0,L$7/PPA_fec!L$7)</f>
        <v>0.12028052046384818</v>
      </c>
      <c r="M135" s="251">
        <f>IF(M$7=0,0,M$7/PPA_fec!M$7)</f>
        <v>0.12028052046384818</v>
      </c>
      <c r="N135" s="251">
        <f>IF(N$7=0,0,N$7/PPA_fec!N$7)</f>
        <v>0.13812025657935617</v>
      </c>
      <c r="O135" s="251">
        <f>IF(O$7=0,0,O$7/PPA_fec!O$7)</f>
        <v>0.13847444401982073</v>
      </c>
      <c r="P135" s="251">
        <f>IF(P$7=0,0,P$7/PPA_fec!P$7)</f>
        <v>0.13847444401982073</v>
      </c>
      <c r="Q135" s="251">
        <f>IF(Q$7=0,0,Q$7/PPA_fec!Q$7)</f>
        <v>0.13847444401982073</v>
      </c>
    </row>
    <row r="136" spans="1:17" x14ac:dyDescent="0.25">
      <c r="A136" s="76" t="s">
        <v>81</v>
      </c>
      <c r="B136" s="251">
        <f>IF(B$8=0,0,B$8/PPA_fec!B$8)</f>
        <v>0.58149597157084632</v>
      </c>
      <c r="C136" s="251">
        <f>IF(C$8=0,0,C$8/PPA_fec!C$8)</f>
        <v>0.58149597157084632</v>
      </c>
      <c r="D136" s="251">
        <f>IF(D$8=0,0,D$8/PPA_fec!D$8)</f>
        <v>0.58149597157084632</v>
      </c>
      <c r="E136" s="251">
        <f>IF(E$8=0,0,E$8/PPA_fec!E$8)</f>
        <v>0.59024994175426715</v>
      </c>
      <c r="F136" s="251">
        <f>IF(F$8=0,0,F$8/PPA_fec!F$8)</f>
        <v>0.59509573002879801</v>
      </c>
      <c r="G136" s="251">
        <f>IF(G$8=0,0,G$8/PPA_fec!G$8)</f>
        <v>0.5950957300287979</v>
      </c>
      <c r="H136" s="251">
        <f>IF(H$8=0,0,H$8/PPA_fec!H$8)</f>
        <v>0.60258861254487717</v>
      </c>
      <c r="I136" s="251">
        <f>IF(I$8=0,0,I$8/PPA_fec!I$8)</f>
        <v>0.60258861254487717</v>
      </c>
      <c r="J136" s="251">
        <f>IF(J$8=0,0,J$8/PPA_fec!J$8)</f>
        <v>0.66353633933076606</v>
      </c>
      <c r="K136" s="251">
        <f>IF(K$8=0,0,K$8/PPA_fec!K$8)</f>
        <v>0.66353633933076617</v>
      </c>
      <c r="L136" s="251">
        <f>IF(L$8=0,0,L$8/PPA_fec!L$8)</f>
        <v>0.66353633933076617</v>
      </c>
      <c r="M136" s="251">
        <f>IF(M$8=0,0,M$8/PPA_fec!M$8)</f>
        <v>0.66353633933076617</v>
      </c>
      <c r="N136" s="251">
        <f>IF(N$8=0,0,N$8/PPA_fec!N$8)</f>
        <v>0.76195055595588346</v>
      </c>
      <c r="O136" s="251">
        <f>IF(O$8=0,0,O$8/PPA_fec!O$8)</f>
        <v>0.76390445702628529</v>
      </c>
      <c r="P136" s="251">
        <f>IF(P$8=0,0,P$8/PPA_fec!P$8)</f>
        <v>0.7639044570262854</v>
      </c>
      <c r="Q136" s="251">
        <f>IF(Q$8=0,0,Q$8/PPA_fec!Q$8)</f>
        <v>0.76390445702628529</v>
      </c>
    </row>
    <row r="137" spans="1:17" x14ac:dyDescent="0.25">
      <c r="A137" s="76" t="s">
        <v>80</v>
      </c>
      <c r="B137" s="251">
        <f>IF(B$9=0,0,B$9/PPA_fec!B$9)</f>
        <v>0.4069950795874171</v>
      </c>
      <c r="C137" s="251">
        <f>IF(C$9=0,0,C$9/PPA_fec!C$9)</f>
        <v>0.40699507958741715</v>
      </c>
      <c r="D137" s="251">
        <f>IF(D$9=0,0,D$9/PPA_fec!D$9)</f>
        <v>0.4069950795874171</v>
      </c>
      <c r="E137" s="251">
        <f>IF(E$9=0,0,E$9/PPA_fec!E$9)</f>
        <v>0.41312207438306925</v>
      </c>
      <c r="F137" s="251">
        <f>IF(F$9=0,0,F$9/PPA_fec!F$9)</f>
        <v>0.41651369200533539</v>
      </c>
      <c r="G137" s="251">
        <f>IF(G$9=0,0,G$9/PPA_fec!G$9)</f>
        <v>0.41651369200533533</v>
      </c>
      <c r="H137" s="251">
        <f>IF(H$9=0,0,H$9/PPA_fec!H$9)</f>
        <v>0.42175803842399201</v>
      </c>
      <c r="I137" s="251">
        <f>IF(I$9=0,0,I$9/PPA_fec!I$9)</f>
        <v>0.42175803842399201</v>
      </c>
      <c r="J137" s="251">
        <f>IF(J$9=0,0,J$9/PPA_fec!J$9)</f>
        <v>0.46441598641782916</v>
      </c>
      <c r="K137" s="251">
        <f>IF(K$9=0,0,K$9/PPA_fec!K$9)</f>
        <v>0.46441598641782922</v>
      </c>
      <c r="L137" s="251">
        <f>IF(L$9=0,0,L$9/PPA_fec!L$9)</f>
        <v>0.46441598641782916</v>
      </c>
      <c r="M137" s="251">
        <f>IF(M$9=0,0,M$9/PPA_fec!M$9)</f>
        <v>0.46441598641782922</v>
      </c>
      <c r="N137" s="251">
        <f>IF(N$9=0,0,N$9/PPA_fec!N$9)</f>
        <v>0.53329712040001531</v>
      </c>
      <c r="O137" s="251">
        <f>IF(O$9=0,0,O$9/PPA_fec!O$9)</f>
        <v>0.53466467608489121</v>
      </c>
      <c r="P137" s="251">
        <f>IF(P$9=0,0,P$9/PPA_fec!P$9)</f>
        <v>0.53466467608489121</v>
      </c>
      <c r="Q137" s="251">
        <f>IF(Q$9=0,0,Q$9/PPA_fec!Q$9)</f>
        <v>0.53466467608489121</v>
      </c>
    </row>
    <row r="138" spans="1:17" x14ac:dyDescent="0.25">
      <c r="A138" s="129" t="s">
        <v>79</v>
      </c>
      <c r="B138" s="250">
        <f>IF(B$10=0,0,B$10/PPA_fec!B$10)</f>
        <v>0.66893094560290767</v>
      </c>
      <c r="C138" s="250">
        <f>IF(C$10=0,0,C$10/PPA_fec!C$10)</f>
        <v>0.67400455101850454</v>
      </c>
      <c r="D138" s="250">
        <f>IF(D$10=0,0,D$10/PPA_fec!D$10)</f>
        <v>0.66832909705714183</v>
      </c>
      <c r="E138" s="250">
        <f>IF(E$10=0,0,E$10/PPA_fec!E$10)</f>
        <v>0.67041073024797426</v>
      </c>
      <c r="F138" s="250">
        <f>IF(F$10=0,0,F$10/PPA_fec!F$10)</f>
        <v>0.67485713723306862</v>
      </c>
      <c r="G138" s="250">
        <f>IF(G$10=0,0,G$10/PPA_fec!G$10)</f>
        <v>0.6914220295192498</v>
      </c>
      <c r="H138" s="250">
        <f>IF(H$10=0,0,H$10/PPA_fec!H$10)</f>
        <v>0.68733500321481433</v>
      </c>
      <c r="I138" s="250">
        <f>IF(I$10=0,0,I$10/PPA_fec!I$10)</f>
        <v>0.67092657486872898</v>
      </c>
      <c r="J138" s="250">
        <f>IF(J$10=0,0,J$10/PPA_fec!J$10)</f>
        <v>0.75915301201304142</v>
      </c>
      <c r="K138" s="250">
        <f>IF(K$10=0,0,K$10/PPA_fec!K$10)</f>
        <v>0.74957182002131262</v>
      </c>
      <c r="L138" s="250">
        <f>IF(L$10=0,0,L$10/PPA_fec!L$10)</f>
        <v>0.75514633919349106</v>
      </c>
      <c r="M138" s="250">
        <f>IF(M$10=0,0,M$10/PPA_fec!M$10)</f>
        <v>0.7731341615202203</v>
      </c>
      <c r="N138" s="250">
        <f>IF(N$10=0,0,N$10/PPA_fec!N$10)</f>
        <v>0.89162823328159835</v>
      </c>
      <c r="O138" s="250">
        <f>IF(O$10=0,0,O$10/PPA_fec!O$10)</f>
        <v>0.88406541821748685</v>
      </c>
      <c r="P138" s="250">
        <f>IF(P$10=0,0,P$10/PPA_fec!P$10)</f>
        <v>0.87718779263007629</v>
      </c>
      <c r="Q138" s="250">
        <f>IF(Q$10=0,0,Q$10/PPA_fec!Q$10)</f>
        <v>0.86739050254338268</v>
      </c>
    </row>
    <row r="139" spans="1:17" x14ac:dyDescent="0.25">
      <c r="A139" s="127" t="s">
        <v>241</v>
      </c>
      <c r="B139" s="248">
        <f>IF(B$15=0,0,B$15/PPA_fec!B$15)</f>
        <v>0.50242321902254095</v>
      </c>
      <c r="C139" s="248">
        <f>IF(C$15=0,0,C$15/PPA_fec!C$15)</f>
        <v>0.50242321902254083</v>
      </c>
      <c r="D139" s="248">
        <f>IF(D$15=0,0,D$15/PPA_fec!D$15)</f>
        <v>0.50242321902254095</v>
      </c>
      <c r="E139" s="248">
        <f>IF(E$15=0,0,E$15/PPA_fec!E$15)</f>
        <v>0.50998681033496285</v>
      </c>
      <c r="F139" s="248">
        <f>IF(F$15=0,0,F$15/PPA_fec!F$15)</f>
        <v>0.51417366056715719</v>
      </c>
      <c r="G139" s="248">
        <f>IF(G$15=0,0,G$15/PPA_fec!G$15)</f>
        <v>0.5141736605671573</v>
      </c>
      <c r="H139" s="248">
        <f>IF(H$15=0,0,H$15/PPA_fec!H$15)</f>
        <v>0.52064764893085402</v>
      </c>
      <c r="I139" s="248">
        <f>IF(I$15=0,0,I$15/PPA_fec!I$15)</f>
        <v>0.52064764893085402</v>
      </c>
      <c r="J139" s="248">
        <f>IF(J$15=0,0,J$15/PPA_fec!J$15)</f>
        <v>0.57330760631826638</v>
      </c>
      <c r="K139" s="248">
        <f>IF(K$15=0,0,K$15/PPA_fec!K$15)</f>
        <v>0.57330760631826627</v>
      </c>
      <c r="L139" s="248">
        <f>IF(L$15=0,0,L$15/PPA_fec!L$15)</f>
        <v>0.57330760631826627</v>
      </c>
      <c r="M139" s="248">
        <f>IF(M$15=0,0,M$15/PPA_fec!M$15)</f>
        <v>0.57330760631826627</v>
      </c>
      <c r="N139" s="248">
        <f>IF(N$15=0,0,N$15/PPA_fec!N$15)</f>
        <v>0.65833930031401555</v>
      </c>
      <c r="O139" s="248">
        <f>IF(O$15=0,0,O$15/PPA_fec!O$15)</f>
        <v>0.66002750679082223</v>
      </c>
      <c r="P139" s="248">
        <f>IF(P$15=0,0,P$15/PPA_fec!P$15)</f>
        <v>0.66002750679082223</v>
      </c>
      <c r="Q139" s="248">
        <f>IF(Q$15=0,0,Q$15/PPA_fec!Q$15)</f>
        <v>0.66002750679082223</v>
      </c>
    </row>
    <row r="140" spans="1:17" x14ac:dyDescent="0.25">
      <c r="A140" s="127" t="s">
        <v>240</v>
      </c>
      <c r="B140" s="249">
        <f>IF(B$16=0,0,B$16/PPA_fec!B$16)</f>
        <v>0.5319274135712927</v>
      </c>
      <c r="C140" s="249">
        <f>IF(C$16=0,0,C$16/PPA_fec!C$16)</f>
        <v>0.53217860570628694</v>
      </c>
      <c r="D140" s="249">
        <f>IF(D$16=0,0,D$16/PPA_fec!D$16)</f>
        <v>0.5308667013574222</v>
      </c>
      <c r="E140" s="249">
        <f>IF(E$16=0,0,E$16/PPA_fec!E$16)</f>
        <v>0.53801892218998149</v>
      </c>
      <c r="F140" s="249">
        <f>IF(F$16=0,0,F$16/PPA_fec!F$16)</f>
        <v>0.54166019138052601</v>
      </c>
      <c r="G140" s="249">
        <f>IF(G$16=0,0,G$16/PPA_fec!G$16)</f>
        <v>0.5427521864118926</v>
      </c>
      <c r="H140" s="249">
        <f>IF(H$16=0,0,H$16/PPA_fec!H$16)</f>
        <v>0.54741125344158537</v>
      </c>
      <c r="I140" s="249">
        <f>IF(I$16=0,0,I$16/PPA_fec!I$16)</f>
        <v>0.54567770951810068</v>
      </c>
      <c r="J140" s="249">
        <f>IF(J$16=0,0,J$16/PPA_fec!J$16)</f>
        <v>0.60156125831903029</v>
      </c>
      <c r="K140" s="249">
        <f>IF(K$16=0,0,K$16/PPA_fec!K$16)</f>
        <v>0.6001478968616073</v>
      </c>
      <c r="L140" s="249">
        <f>IF(L$16=0,0,L$16/PPA_fec!L$16)</f>
        <v>0.60222758088085437</v>
      </c>
      <c r="M140" s="249">
        <f>IF(M$16=0,0,M$16/PPA_fec!M$16)</f>
        <v>0.6038023816086483</v>
      </c>
      <c r="N140" s="249">
        <f>IF(N$16=0,0,N$16/PPA_fec!N$16)</f>
        <v>0.69271009627602809</v>
      </c>
      <c r="O140" s="249">
        <f>IF(O$16=0,0,O$16/PPA_fec!O$16)</f>
        <v>0.69097074555086702</v>
      </c>
      <c r="P140" s="249">
        <f>IF(P$16=0,0,P$16/PPA_fec!P$16)</f>
        <v>0.69114875280368226</v>
      </c>
      <c r="Q140" s="249">
        <f>IF(Q$16=0,0,Q$16/PPA_fec!Q$16)</f>
        <v>0.69006393905165064</v>
      </c>
    </row>
    <row r="141" spans="1:17" x14ac:dyDescent="0.25">
      <c r="A141" s="72" t="s">
        <v>239</v>
      </c>
      <c r="B141" s="265">
        <f>IF(B$29=0,0,B$29/PPA_fec!B$29)</f>
        <v>0.5048814393936315</v>
      </c>
      <c r="C141" s="265">
        <f>IF(C$29=0,0,C$29/PPA_fec!C$29)</f>
        <v>0.5048814393936315</v>
      </c>
      <c r="D141" s="265">
        <f>IF(D$29=0,0,D$29/PPA_fec!D$29)</f>
        <v>0.5048814393936315</v>
      </c>
      <c r="E141" s="265">
        <f>IF(E$29=0,0,E$29/PPA_fec!E$29)</f>
        <v>0.51248203730435316</v>
      </c>
      <c r="F141" s="265">
        <f>IF(F$29=0,0,F$29/PPA_fec!F$29)</f>
        <v>0.51668937265773973</v>
      </c>
      <c r="G141" s="265">
        <f>IF(G$29=0,0,G$29/PPA_fec!G$29)</f>
        <v>0.51668937265773973</v>
      </c>
      <c r="H141" s="265">
        <f>IF(H$29=0,0,H$29/PPA_fec!H$29)</f>
        <v>0.52319503648840404</v>
      </c>
      <c r="I141" s="265">
        <f>IF(I$29=0,0,I$29/PPA_fec!I$29)</f>
        <v>0.52319503648840415</v>
      </c>
      <c r="J141" s="265">
        <f>IF(J$29=0,0,J$29/PPA_fec!J$29)</f>
        <v>0.57611264474681367</v>
      </c>
      <c r="K141" s="265">
        <f>IF(K$29=0,0,K$29/PPA_fec!K$29)</f>
        <v>0.57611264474681378</v>
      </c>
      <c r="L141" s="265">
        <f>IF(L$29=0,0,L$29/PPA_fec!L$29)</f>
        <v>0.57611264474681367</v>
      </c>
      <c r="M141" s="265">
        <f>IF(M$29=0,0,M$29/PPA_fec!M$29)</f>
        <v>0.57611264474681378</v>
      </c>
      <c r="N141" s="265">
        <f>IF(N$29=0,0,N$29/PPA_fec!N$29)</f>
        <v>0.6615603757298173</v>
      </c>
      <c r="O141" s="265">
        <f>IF(O$29=0,0,O$29/PPA_fec!O$29)</f>
        <v>0.66325684214246039</v>
      </c>
      <c r="P141" s="265">
        <f>IF(P$29=0,0,P$29/PPA_fec!P$29)</f>
        <v>0.66325684214246039</v>
      </c>
      <c r="Q141" s="265">
        <f>IF(Q$29=0,0,Q$29/PPA_fec!Q$29)</f>
        <v>0.66325684214246039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53">
        <f>IF(B$31=0,0,B$31/PPA_fec!B$31)</f>
        <v>0.67766005580550526</v>
      </c>
      <c r="C143" s="253">
        <f>IF(C$31=0,0,C$31/PPA_fec!C$31)</f>
        <v>0.67325864022417703</v>
      </c>
      <c r="D143" s="253">
        <f>IF(D$31=0,0,D$31/PPA_fec!D$31)</f>
        <v>0.67903209160732036</v>
      </c>
      <c r="E143" s="253">
        <f>IF(E$31=0,0,E$31/PPA_fec!E$31)</f>
        <v>0.69652231064158021</v>
      </c>
      <c r="F143" s="253">
        <f>IF(F$31=0,0,F$31/PPA_fec!F$31)</f>
        <v>0.69649369196964073</v>
      </c>
      <c r="G143" s="253">
        <f>IF(G$31=0,0,G$31/PPA_fec!G$31)</f>
        <v>0.68229392339731987</v>
      </c>
      <c r="H143" s="253">
        <f>IF(H$31=0,0,H$31/PPA_fec!H$31)</f>
        <v>0.71272532776726771</v>
      </c>
      <c r="I143" s="253">
        <f>IF(I$31=0,0,I$31/PPA_fec!I$31)</f>
        <v>0.72585298168322898</v>
      </c>
      <c r="J143" s="253">
        <f>IF(J$31=0,0,J$31/PPA_fec!J$31)</f>
        <v>0.71215186639057182</v>
      </c>
      <c r="K143" s="253">
        <f>IF(K$31=0,0,K$31/PPA_fec!K$31)</f>
        <v>0.73243638448101978</v>
      </c>
      <c r="L143" s="253">
        <f>IF(L$31=0,0,L$31/PPA_fec!L$31)</f>
        <v>0.7261448637733432</v>
      </c>
      <c r="M143" s="253">
        <f>IF(M$31=0,0,M$31/PPA_fec!M$31)</f>
        <v>0.71950790170621792</v>
      </c>
      <c r="N143" s="253">
        <f>IF(N$31=0,0,N$31/PPA_fec!N$31)</f>
        <v>0.75225885844597296</v>
      </c>
      <c r="O143" s="253">
        <f>IF(O$31=0,0,O$31/PPA_fec!O$31)</f>
        <v>0.75720738202788185</v>
      </c>
      <c r="P143" s="253">
        <f>IF(P$31=0,0,P$31/PPA_fec!P$31)</f>
        <v>0.75750501126686831</v>
      </c>
      <c r="Q143" s="253">
        <f>IF(Q$31=0,0,Q$31/PPA_fec!Q$31)</f>
        <v>0.79602720621455758</v>
      </c>
    </row>
    <row r="144" spans="1:17" x14ac:dyDescent="0.25">
      <c r="A144" s="132" t="s">
        <v>83</v>
      </c>
      <c r="B144" s="252">
        <f>IF(B$32=0,0,B$32/PPA_fec!B$32)</f>
        <v>0.45646345805196281</v>
      </c>
      <c r="C144" s="252">
        <f>IF(C$32=0,0,C$32/PPA_fec!C$32)</f>
        <v>0.45646345805196276</v>
      </c>
      <c r="D144" s="252">
        <f>IF(D$32=0,0,D$32/PPA_fec!D$32)</f>
        <v>0.45646345805196281</v>
      </c>
      <c r="E144" s="252">
        <f>IF(E$32=0,0,E$32/PPA_fec!E$32)</f>
        <v>0.4643959779481478</v>
      </c>
      <c r="F144" s="252">
        <f>IF(F$32=0,0,F$32/PPA_fec!F$32)</f>
        <v>0.46439597794814769</v>
      </c>
      <c r="G144" s="252">
        <f>IF(G$32=0,0,G$32/PPA_fec!G$32)</f>
        <v>0.4643959779481478</v>
      </c>
      <c r="H144" s="252">
        <f>IF(H$32=0,0,H$32/PPA_fec!H$32)</f>
        <v>0.47193256549569901</v>
      </c>
      <c r="I144" s="252">
        <f>IF(I$32=0,0,I$32/PPA_fec!I$32)</f>
        <v>0.47193256549569895</v>
      </c>
      <c r="J144" s="252">
        <f>IF(J$32=0,0,J$32/PPA_fec!J$32)</f>
        <v>0.47193256549569895</v>
      </c>
      <c r="K144" s="252">
        <f>IF(K$32=0,0,K$32/PPA_fec!K$32)</f>
        <v>0.48347125941032826</v>
      </c>
      <c r="L144" s="252">
        <f>IF(L$32=0,0,L$32/PPA_fec!L$32)</f>
        <v>0.48347125941032831</v>
      </c>
      <c r="M144" s="252">
        <f>IF(M$32=0,0,M$32/PPA_fec!M$32)</f>
        <v>0.48347125941032831</v>
      </c>
      <c r="N144" s="252">
        <f>IF(N$32=0,0,N$32/PPA_fec!N$32)</f>
        <v>0.49905997959503079</v>
      </c>
      <c r="O144" s="252">
        <f>IF(O$32=0,0,O$32/PPA_fec!O$32)</f>
        <v>0.49905997959503079</v>
      </c>
      <c r="P144" s="252">
        <f>IF(P$32=0,0,P$32/PPA_fec!P$32)</f>
        <v>0.49905997959503073</v>
      </c>
      <c r="Q144" s="252">
        <f>IF(Q$32=0,0,Q$32/PPA_fec!Q$32)</f>
        <v>0.51706307017147191</v>
      </c>
    </row>
    <row r="145" spans="1:17" x14ac:dyDescent="0.25">
      <c r="A145" s="76" t="s">
        <v>82</v>
      </c>
      <c r="B145" s="251">
        <f>IF(B$33=0,0,B$33/PPA_fec!B$33)</f>
        <v>0.11911940557151038</v>
      </c>
      <c r="C145" s="251">
        <f>IF(C$33=0,0,C$33/PPA_fec!C$33)</f>
        <v>0.11911940557151041</v>
      </c>
      <c r="D145" s="251">
        <f>IF(D$33=0,0,D$33/PPA_fec!D$33)</f>
        <v>0.11911940557151041</v>
      </c>
      <c r="E145" s="251">
        <f>IF(E$33=0,0,E$33/PPA_fec!E$33)</f>
        <v>0.12118948815544896</v>
      </c>
      <c r="F145" s="251">
        <f>IF(F$33=0,0,F$33/PPA_fec!F$33)</f>
        <v>0.12118948815544897</v>
      </c>
      <c r="G145" s="251">
        <f>IF(G$33=0,0,G$33/PPA_fec!G$33)</f>
        <v>0.12118948815544896</v>
      </c>
      <c r="H145" s="251">
        <f>IF(H$33=0,0,H$33/PPA_fec!H$33)</f>
        <v>0.12315624762516261</v>
      </c>
      <c r="I145" s="251">
        <f>IF(I$33=0,0,I$33/PPA_fec!I$33)</f>
        <v>0.12315624762516261</v>
      </c>
      <c r="J145" s="251">
        <f>IF(J$33=0,0,J$33/PPA_fec!J$33)</f>
        <v>0.12315624762516261</v>
      </c>
      <c r="K145" s="251">
        <f>IF(K$33=0,0,K$33/PPA_fec!K$33)</f>
        <v>0.12616740292343795</v>
      </c>
      <c r="L145" s="251">
        <f>IF(L$33=0,0,L$33/PPA_fec!L$33)</f>
        <v>0.12616740292343795</v>
      </c>
      <c r="M145" s="251">
        <f>IF(M$33=0,0,M$33/PPA_fec!M$33)</f>
        <v>0.12616740292343795</v>
      </c>
      <c r="N145" s="251">
        <f>IF(N$33=0,0,N$33/PPA_fec!N$33)</f>
        <v>0.13023545930181071</v>
      </c>
      <c r="O145" s="251">
        <f>IF(O$33=0,0,O$33/PPA_fec!O$33)</f>
        <v>0.13023545930181071</v>
      </c>
      <c r="P145" s="251">
        <f>IF(P$33=0,0,P$33/PPA_fec!P$33)</f>
        <v>0.13023545930181071</v>
      </c>
      <c r="Q145" s="251">
        <f>IF(Q$33=0,0,Q$33/PPA_fec!Q$33)</f>
        <v>0.13493357348836099</v>
      </c>
    </row>
    <row r="146" spans="1:17" x14ac:dyDescent="0.25">
      <c r="A146" s="76" t="s">
        <v>81</v>
      </c>
      <c r="B146" s="251">
        <f>IF(B$34=0,0,B$34/PPA_fec!B$34)</f>
        <v>0.65443103097344324</v>
      </c>
      <c r="C146" s="251">
        <f>IF(C$34=0,0,C$34/PPA_fec!C$34)</f>
        <v>0.65443103097344313</v>
      </c>
      <c r="D146" s="251">
        <f>IF(D$34=0,0,D$34/PPA_fec!D$34)</f>
        <v>0.65443103097344313</v>
      </c>
      <c r="E146" s="251">
        <f>IF(E$34=0,0,E$34/PPA_fec!E$34)</f>
        <v>0.66580387382056283</v>
      </c>
      <c r="F146" s="251">
        <f>IF(F$34=0,0,F$34/PPA_fec!F$34)</f>
        <v>0.66580387382056272</v>
      </c>
      <c r="G146" s="251">
        <f>IF(G$34=0,0,G$34/PPA_fec!G$34)</f>
        <v>0.66580387382056272</v>
      </c>
      <c r="H146" s="251">
        <f>IF(H$34=0,0,H$34/PPA_fec!H$34)</f>
        <v>0.67660906900489237</v>
      </c>
      <c r="I146" s="251">
        <f>IF(I$34=0,0,I$34/PPA_fec!I$34)</f>
        <v>0.67660906900489248</v>
      </c>
      <c r="J146" s="251">
        <f>IF(J$34=0,0,J$34/PPA_fec!J$34)</f>
        <v>0.67660906900489248</v>
      </c>
      <c r="K146" s="251">
        <f>IF(K$34=0,0,K$34/PPA_fec!K$34)</f>
        <v>0.69315207857429861</v>
      </c>
      <c r="L146" s="251">
        <f>IF(L$34=0,0,L$34/PPA_fec!L$34)</f>
        <v>0.69315207857429861</v>
      </c>
      <c r="M146" s="251">
        <f>IF(M$34=0,0,M$34/PPA_fec!M$34)</f>
        <v>0.69315207857429861</v>
      </c>
      <c r="N146" s="251">
        <f>IF(N$34=0,0,N$34/PPA_fec!N$34)</f>
        <v>0.71550160522768969</v>
      </c>
      <c r="O146" s="251">
        <f>IF(O$34=0,0,O$34/PPA_fec!O$34)</f>
        <v>0.71550160522768969</v>
      </c>
      <c r="P146" s="251">
        <f>IF(P$34=0,0,P$34/PPA_fec!P$34)</f>
        <v>0.71550160522768969</v>
      </c>
      <c r="Q146" s="251">
        <f>IF(Q$34=0,0,Q$34/PPA_fec!Q$34)</f>
        <v>0.74131261138561833</v>
      </c>
    </row>
    <row r="147" spans="1:17" x14ac:dyDescent="0.25">
      <c r="A147" s="76" t="s">
        <v>80</v>
      </c>
      <c r="B147" s="251">
        <f>IF(B$35=0,0,B$35/PPA_fec!B$35)</f>
        <v>0.4601935076659413</v>
      </c>
      <c r="C147" s="251">
        <f>IF(C$35=0,0,C$35/PPA_fec!C$35)</f>
        <v>0.46019350766594125</v>
      </c>
      <c r="D147" s="251">
        <f>IF(D$35=0,0,D$35/PPA_fec!D$35)</f>
        <v>0.4601935076659413</v>
      </c>
      <c r="E147" s="251">
        <f>IF(E$35=0,0,E$35/PPA_fec!E$35)</f>
        <v>0.46819084916450143</v>
      </c>
      <c r="F147" s="251">
        <f>IF(F$35=0,0,F$35/PPA_fec!F$35)</f>
        <v>0.46819084916450149</v>
      </c>
      <c r="G147" s="251">
        <f>IF(G$35=0,0,G$35/PPA_fec!G$35)</f>
        <v>0.46819084916450149</v>
      </c>
      <c r="H147" s="251">
        <f>IF(H$35=0,0,H$35/PPA_fec!H$35)</f>
        <v>0.47578902290252767</v>
      </c>
      <c r="I147" s="251">
        <f>IF(I$35=0,0,I$35/PPA_fec!I$35)</f>
        <v>0.47578902290252761</v>
      </c>
      <c r="J147" s="251">
        <f>IF(J$35=0,0,J$35/PPA_fec!J$35)</f>
        <v>0.47578902290252767</v>
      </c>
      <c r="K147" s="251">
        <f>IF(K$35=0,0,K$35/PPA_fec!K$35)</f>
        <v>0.4874220067324237</v>
      </c>
      <c r="L147" s="251">
        <f>IF(L$35=0,0,L$35/PPA_fec!L$35)</f>
        <v>0.48742200673242364</v>
      </c>
      <c r="M147" s="251">
        <f>IF(M$35=0,0,M$35/PPA_fec!M$35)</f>
        <v>0.48742200673242364</v>
      </c>
      <c r="N147" s="251">
        <f>IF(N$35=0,0,N$35/PPA_fec!N$35)</f>
        <v>0.50313811214080983</v>
      </c>
      <c r="O147" s="251">
        <f>IF(O$35=0,0,O$35/PPA_fec!O$35)</f>
        <v>0.50313811214080995</v>
      </c>
      <c r="P147" s="251">
        <f>IF(P$35=0,0,P$35/PPA_fec!P$35)</f>
        <v>0.50313811214080995</v>
      </c>
      <c r="Q147" s="251">
        <f>IF(Q$35=0,0,Q$35/PPA_fec!Q$35)</f>
        <v>0.52128831727783742</v>
      </c>
    </row>
    <row r="148" spans="1:17" x14ac:dyDescent="0.25">
      <c r="A148" s="129" t="s">
        <v>79</v>
      </c>
      <c r="B148" s="250">
        <f>IF(B$36=0,0,B$36/PPA_fec!B$36)</f>
        <v>0.75581271557862695</v>
      </c>
      <c r="C148" s="250">
        <f>IF(C$36=0,0,C$36/PPA_fec!C$36)</f>
        <v>0.76154528859254333</v>
      </c>
      <c r="D148" s="250">
        <f>IF(D$36=0,0,D$36/PPA_fec!D$36)</f>
        <v>0.75513269802714078</v>
      </c>
      <c r="E148" s="250">
        <f>IF(E$36=0,0,E$36/PPA_fec!E$36)</f>
        <v>0.75921897648951187</v>
      </c>
      <c r="F148" s="250">
        <f>IF(F$36=0,0,F$36/PPA_fec!F$36)</f>
        <v>0.75803116637367995</v>
      </c>
      <c r="G148" s="250">
        <f>IF(G$36=0,0,G$36/PPA_fec!G$36)</f>
        <v>0.77663762976833428</v>
      </c>
      <c r="H148" s="250">
        <f>IF(H$36=0,0,H$36/PPA_fec!H$36)</f>
        <v>0.7748204751829868</v>
      </c>
      <c r="I148" s="250">
        <f>IF(I$36=0,0,I$36/PPA_fec!I$36)</f>
        <v>0.75632354691852222</v>
      </c>
      <c r="J148" s="250">
        <f>IF(J$36=0,0,J$36/PPA_fec!J$36)</f>
        <v>0.77717380608286657</v>
      </c>
      <c r="K148" s="250">
        <f>IF(K$36=0,0,K$36/PPA_fec!K$36)</f>
        <v>0.78612716085671297</v>
      </c>
      <c r="L148" s="250">
        <f>IF(L$36=0,0,L$36/PPA_fec!L$36)</f>
        <v>0.79197353983323493</v>
      </c>
      <c r="M148" s="250">
        <f>IF(M$36=0,0,M$36/PPA_fec!M$36)</f>
        <v>0.81083859761422894</v>
      </c>
      <c r="N148" s="250">
        <f>IF(N$36=0,0,N$36/PPA_fec!N$36)</f>
        <v>0.84058835092967688</v>
      </c>
      <c r="O148" s="250">
        <f>IF(O$36=0,0,O$36/PPA_fec!O$36)</f>
        <v>0.83132665250280968</v>
      </c>
      <c r="P148" s="250">
        <f>IF(P$36=0,0,P$36/PPA_fec!P$36)</f>
        <v>0.8248593104499129</v>
      </c>
      <c r="Q148" s="250">
        <f>IF(Q$36=0,0,Q$36/PPA_fec!Q$36)</f>
        <v>0.84507010836558405</v>
      </c>
    </row>
    <row r="149" spans="1:17" x14ac:dyDescent="0.25">
      <c r="A149" s="127" t="s">
        <v>238</v>
      </c>
      <c r="B149" s="248">
        <f>IF(B$41=0,0,B$41/PPA_fec!B$41)</f>
        <v>0.6161246043124754</v>
      </c>
      <c r="C149" s="248">
        <f>IF(C$41=0,0,C$41/PPA_fec!C$41)</f>
        <v>0.61467959778675862</v>
      </c>
      <c r="D149" s="248">
        <f>IF(D$41=0,0,D$41/PPA_fec!D$41)</f>
        <v>0.61755086292138928</v>
      </c>
      <c r="E149" s="248">
        <f>IF(E$41=0,0,E$41/PPA_fec!E$41)</f>
        <v>0.63108940970458849</v>
      </c>
      <c r="F149" s="248">
        <f>IF(F$41=0,0,F$41/PPA_fec!F$41)</f>
        <v>0.63219880020211461</v>
      </c>
      <c r="G149" s="248">
        <f>IF(G$41=0,0,G$41/PPA_fec!G$41)</f>
        <v>0.62617045345274325</v>
      </c>
      <c r="H149" s="248">
        <f>IF(H$41=0,0,H$41/PPA_fec!H$41)</f>
        <v>0.64608409216208795</v>
      </c>
      <c r="I149" s="248">
        <f>IF(I$41=0,0,I$41/PPA_fec!I$41)</f>
        <v>0.65614964001114295</v>
      </c>
      <c r="J149" s="248">
        <f>IF(J$41=0,0,J$41/PPA_fec!J$41)</f>
        <v>0.64833827155283663</v>
      </c>
      <c r="K149" s="248">
        <f>IF(K$41=0,0,K$41/PPA_fec!K$41)</f>
        <v>0.66940834713744546</v>
      </c>
      <c r="L149" s="248">
        <f>IF(L$41=0,0,L$41/PPA_fec!L$41)</f>
        <v>0.66141960042635584</v>
      </c>
      <c r="M149" s="248">
        <f>IF(M$41=0,0,M$41/PPA_fec!M$41)</f>
        <v>0.65638514858368702</v>
      </c>
      <c r="N149" s="248">
        <f>IF(N$41=0,0,N$41/PPA_fec!N$41)</f>
        <v>0.68176212963315985</v>
      </c>
      <c r="O149" s="248">
        <f>IF(O$41=0,0,O$41/PPA_fec!O$41)</f>
        <v>0.69130953331089906</v>
      </c>
      <c r="P149" s="248">
        <f>IF(P$41=0,0,P$41/PPA_fec!P$41)</f>
        <v>0.6909649611638139</v>
      </c>
      <c r="Q149" s="248">
        <f>IF(Q$41=0,0,Q$41/PPA_fec!Q$41)</f>
        <v>0.72528108005643244</v>
      </c>
    </row>
    <row r="150" spans="1:17" x14ac:dyDescent="0.25">
      <c r="A150" s="127" t="s">
        <v>237</v>
      </c>
      <c r="B150" s="249">
        <f>IF(B$54=0,0,B$54/PPA_fec!B$54)</f>
        <v>0.69666208351895997</v>
      </c>
      <c r="C150" s="249">
        <f>IF(C$54=0,0,C$54/PPA_fec!C$54)</f>
        <v>0.69154161605629583</v>
      </c>
      <c r="D150" s="249">
        <f>IF(D$54=0,0,D$54/PPA_fec!D$54)</f>
        <v>0.69751550341605129</v>
      </c>
      <c r="E150" s="249">
        <f>IF(E$54=0,0,E$54/PPA_fec!E$54)</f>
        <v>0.71575644982389375</v>
      </c>
      <c r="F150" s="249">
        <f>IF(F$54=0,0,F$54/PPA_fec!F$54)</f>
        <v>0.71512774503411125</v>
      </c>
      <c r="G150" s="249">
        <f>IF(G$54=0,0,G$54/PPA_fec!G$54)</f>
        <v>0.6991791893826329</v>
      </c>
      <c r="H150" s="249">
        <f>IF(H$54=0,0,H$54/PPA_fec!H$54)</f>
        <v>0.73147473786790207</v>
      </c>
      <c r="I150" s="249">
        <f>IF(I$54=0,0,I$54/PPA_fec!I$54)</f>
        <v>0.74503244851471273</v>
      </c>
      <c r="J150" s="249">
        <f>IF(J$54=0,0,J$54/PPA_fec!J$54)</f>
        <v>0.72987771841574201</v>
      </c>
      <c r="K150" s="249">
        <f>IF(K$54=0,0,K$54/PPA_fec!K$54)</f>
        <v>0.7499804853619817</v>
      </c>
      <c r="L150" s="249">
        <f>IF(L$54=0,0,L$54/PPA_fec!L$54)</f>
        <v>0.74439404496462802</v>
      </c>
      <c r="M150" s="249">
        <f>IF(M$54=0,0,M$54/PPA_fec!M$54)</f>
        <v>0.73766425262438895</v>
      </c>
      <c r="N150" s="249">
        <f>IF(N$54=0,0,N$54/PPA_fec!N$54)</f>
        <v>0.77197857706071304</v>
      </c>
      <c r="O150" s="249">
        <f>IF(O$54=0,0,O$54/PPA_fec!O$54)</f>
        <v>0.77524323068363699</v>
      </c>
      <c r="P150" s="249">
        <f>IF(P$54=0,0,P$54/PPA_fec!P$54)</f>
        <v>0.77578240218024452</v>
      </c>
      <c r="Q150" s="249">
        <f>IF(Q$54=0,0,Q$54/PPA_fec!Q$54)</f>
        <v>0.8155177596352704</v>
      </c>
    </row>
    <row r="151" spans="1:17" x14ac:dyDescent="0.25">
      <c r="A151" s="72" t="s">
        <v>236</v>
      </c>
      <c r="B151" s="265">
        <f>IF(B$67=0,0,B$67/PPA_fec!B$67)</f>
        <v>0.6801529672288511</v>
      </c>
      <c r="C151" s="265">
        <f>IF(C$67=0,0,C$67/PPA_fec!C$67)</f>
        <v>0.67602560695864222</v>
      </c>
      <c r="D151" s="265">
        <f>IF(D$67=0,0,D$67/PPA_fec!D$67)</f>
        <v>0.68060593385990431</v>
      </c>
      <c r="E151" s="265">
        <f>IF(E$67=0,0,E$67/PPA_fec!E$67)</f>
        <v>0.69740878659618155</v>
      </c>
      <c r="F151" s="265">
        <f>IF(F$67=0,0,F$67/PPA_fec!F$67)</f>
        <v>0.69674542884623536</v>
      </c>
      <c r="G151" s="265">
        <f>IF(G$67=0,0,G$67/PPA_fec!G$67)</f>
        <v>0.68350518194790644</v>
      </c>
      <c r="H151" s="265">
        <f>IF(H$67=0,0,H$67/PPA_fec!H$67)</f>
        <v>0.71199411352693831</v>
      </c>
      <c r="I151" s="265">
        <f>IF(I$67=0,0,I$67/PPA_fec!I$67)</f>
        <v>0.72392437819883215</v>
      </c>
      <c r="J151" s="265">
        <f>IF(J$67=0,0,J$67/PPA_fec!J$67)</f>
        <v>0.71045411002095205</v>
      </c>
      <c r="K151" s="265">
        <f>IF(K$67=0,0,K$67/PPA_fec!K$67)</f>
        <v>0.72968157551568746</v>
      </c>
      <c r="L151" s="265">
        <f>IF(L$67=0,0,L$67/PPA_fec!L$67)</f>
        <v>0.72498834340039997</v>
      </c>
      <c r="M151" s="265">
        <f>IF(M$67=0,0,M$67/PPA_fec!M$67)</f>
        <v>0.71947313417860204</v>
      </c>
      <c r="N151" s="265">
        <f>IF(N$67=0,0,N$67/PPA_fec!N$67)</f>
        <v>0.75163591490236181</v>
      </c>
      <c r="O151" s="265">
        <f>IF(O$67=0,0,O$67/PPA_fec!O$67)</f>
        <v>0.7541894339520604</v>
      </c>
      <c r="P151" s="265">
        <f>IF(P$67=0,0,P$67/PPA_fec!P$67)</f>
        <v>0.75468959865263163</v>
      </c>
      <c r="Q151" s="265">
        <f>IF(Q$67=0,0,Q$67/PPA_fec!Q$67)</f>
        <v>0.79256906929535698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53">
        <f>IF(B$81=0,0,B$81/PPA_fec!B$81)</f>
        <v>0.517359201047354</v>
      </c>
      <c r="C153" s="253">
        <f>IF(C$81=0,0,C$81/PPA_fec!C$81)</f>
        <v>0.51825066703602019</v>
      </c>
      <c r="D153" s="253">
        <f>IF(D$81=0,0,D$81/PPA_fec!D$81)</f>
        <v>0.51725345228194375</v>
      </c>
      <c r="E153" s="253">
        <f>IF(E$81=0,0,E$81/PPA_fec!E$81)</f>
        <v>0.52160717954798552</v>
      </c>
      <c r="F153" s="253">
        <f>IF(F$81=0,0,F$81/PPA_fec!F$81)</f>
        <v>0.52858727857777166</v>
      </c>
      <c r="G153" s="253">
        <f>IF(G$81=0,0,G$81/PPA_fec!G$81)</f>
        <v>0.53150244968469407</v>
      </c>
      <c r="H153" s="253">
        <f>IF(H$81=0,0,H$81/PPA_fec!H$81)</f>
        <v>0.54863001306428694</v>
      </c>
      <c r="I153" s="253">
        <f>IF(I$81=0,0,I$81/PPA_fec!I$81)</f>
        <v>0.55461416301744404</v>
      </c>
      <c r="J153" s="253">
        <f>IF(J$81=0,0,J$81/PPA_fec!J$81)</f>
        <v>0.56813091352371536</v>
      </c>
      <c r="K153" s="253">
        <f>IF(K$81=0,0,K$81/PPA_fec!K$81)</f>
        <v>0.56650879285047373</v>
      </c>
      <c r="L153" s="253">
        <f>IF(L$81=0,0,L$81/PPA_fec!L$81)</f>
        <v>0.56745257341560373</v>
      </c>
      <c r="M153" s="253">
        <f>IF(M$81=0,0,M$81/PPA_fec!M$81)</f>
        <v>0.57049795842489803</v>
      </c>
      <c r="N153" s="253">
        <f>IF(N$81=0,0,N$81/PPA_fec!N$81)</f>
        <v>0.61623554983739626</v>
      </c>
      <c r="O153" s="253">
        <f>IF(O$81=0,0,O$81/PPA_fec!O$81)</f>
        <v>0.63996878732174745</v>
      </c>
      <c r="P153" s="253">
        <f>IF(P$81=0,0,P$81/PPA_fec!P$81)</f>
        <v>0.65073657872815516</v>
      </c>
      <c r="Q153" s="253">
        <f>IF(Q$81=0,0,Q$81/PPA_fec!Q$81)</f>
        <v>0.67330578242153571</v>
      </c>
    </row>
    <row r="154" spans="1:17" x14ac:dyDescent="0.25">
      <c r="A154" s="132" t="s">
        <v>83</v>
      </c>
      <c r="B154" s="282">
        <f>IF(B$82=0,0,B$82/PPA_fec!B$82)</f>
        <v>0.37003038984182696</v>
      </c>
      <c r="C154" s="282">
        <f>IF(C$82=0,0,C$82/PPA_fec!C$82)</f>
        <v>0.37003038984182696</v>
      </c>
      <c r="D154" s="282">
        <f>IF(D$82=0,0,D$82/PPA_fec!D$82)</f>
        <v>0.37003038984182696</v>
      </c>
      <c r="E154" s="282">
        <f>IF(E$82=0,0,E$82/PPA_fec!E$82)</f>
        <v>0.37414404679212543</v>
      </c>
      <c r="F154" s="282">
        <f>IF(F$82=0,0,F$82/PPA_fec!F$82)</f>
        <v>0.37928429590840601</v>
      </c>
      <c r="G154" s="282">
        <f>IF(G$82=0,0,G$82/PPA_fec!G$82)</f>
        <v>0.37928429590840596</v>
      </c>
      <c r="H154" s="282">
        <f>IF(H$82=0,0,H$82/PPA_fec!H$82)</f>
        <v>0.39315125751640728</v>
      </c>
      <c r="I154" s="282">
        <f>IF(I$82=0,0,I$82/PPA_fec!I$82)</f>
        <v>0.39959251659725281</v>
      </c>
      <c r="J154" s="282">
        <f>IF(J$82=0,0,J$82/PPA_fec!J$82)</f>
        <v>0.40684681589553956</v>
      </c>
      <c r="K154" s="282">
        <f>IF(K$82=0,0,K$82/PPA_fec!K$82)</f>
        <v>0.4068468158955395</v>
      </c>
      <c r="L154" s="282">
        <f>IF(L$82=0,0,L$82/PPA_fec!L$82)</f>
        <v>0.40684681589553962</v>
      </c>
      <c r="M154" s="282">
        <f>IF(M$82=0,0,M$82/PPA_fec!M$82)</f>
        <v>0.40684681589553962</v>
      </c>
      <c r="N154" s="282">
        <f>IF(N$82=0,0,N$82/PPA_fec!N$82)</f>
        <v>0.43903034134710622</v>
      </c>
      <c r="O154" s="282">
        <f>IF(O$82=0,0,O$82/PPA_fec!O$82)</f>
        <v>0.45709819107407423</v>
      </c>
      <c r="P154" s="282">
        <f>IF(P$82=0,0,P$82/PPA_fec!P$82)</f>
        <v>0.46561584643376214</v>
      </c>
      <c r="Q154" s="282">
        <f>IF(Q$82=0,0,Q$82/PPA_fec!Q$82)</f>
        <v>0.48298842816878468</v>
      </c>
    </row>
    <row r="155" spans="1:17" x14ac:dyDescent="0.25">
      <c r="A155" s="76" t="s">
        <v>82</v>
      </c>
      <c r="B155" s="281">
        <f>IF(B$83=0,0,B$83/PPA_fec!B$83)</f>
        <v>9.6977824443512647E-2</v>
      </c>
      <c r="C155" s="281">
        <f>IF(C$83=0,0,C$83/PPA_fec!C$83)</f>
        <v>9.6977824443512634E-2</v>
      </c>
      <c r="D155" s="281">
        <f>IF(D$83=0,0,D$83/PPA_fec!D$83)</f>
        <v>9.6977824443512634E-2</v>
      </c>
      <c r="E155" s="281">
        <f>IF(E$83=0,0,E$83/PPA_fec!E$83)</f>
        <v>9.8055934546083981E-2</v>
      </c>
      <c r="F155" s="281">
        <f>IF(F$83=0,0,F$83/PPA_fec!F$83)</f>
        <v>9.940309464449551E-2</v>
      </c>
      <c r="G155" s="281">
        <f>IF(G$83=0,0,G$83/PPA_fec!G$83)</f>
        <v>9.9403094644495524E-2</v>
      </c>
      <c r="H155" s="281">
        <f>IF(H$83=0,0,H$83/PPA_fec!H$83)</f>
        <v>0.103037357681541</v>
      </c>
      <c r="I155" s="281">
        <f>IF(I$83=0,0,I$83/PPA_fec!I$83)</f>
        <v>0.10472548738517004</v>
      </c>
      <c r="J155" s="281">
        <f>IF(J$83=0,0,J$83/PPA_fec!J$83)</f>
        <v>0.10662669923998733</v>
      </c>
      <c r="K155" s="281">
        <f>IF(K$83=0,0,K$83/PPA_fec!K$83)</f>
        <v>0.10662669923998733</v>
      </c>
      <c r="L155" s="281">
        <f>IF(L$83=0,0,L$83/PPA_fec!L$83)</f>
        <v>0.10662669923998734</v>
      </c>
      <c r="M155" s="281">
        <f>IF(M$83=0,0,M$83/PPA_fec!M$83)</f>
        <v>0.10662669923998733</v>
      </c>
      <c r="N155" s="281">
        <f>IF(N$83=0,0,N$83/PPA_fec!N$83)</f>
        <v>0.11506138019294768</v>
      </c>
      <c r="O155" s="281">
        <f>IF(O$83=0,0,O$83/PPA_fec!O$83)</f>
        <v>0.11979661493851186</v>
      </c>
      <c r="P155" s="281">
        <f>IF(P$83=0,0,P$83/PPA_fec!P$83)</f>
        <v>0.12202892803716101</v>
      </c>
      <c r="Q155" s="281">
        <f>IF(Q$83=0,0,Q$83/PPA_fec!Q$83)</f>
        <v>0.1265819464591067</v>
      </c>
    </row>
    <row r="156" spans="1:17" x14ac:dyDescent="0.25">
      <c r="A156" s="76" t="s">
        <v>81</v>
      </c>
      <c r="B156" s="281">
        <f>IF(B$84=0,0,B$84/PPA_fec!B$84)</f>
        <v>0.54506693503954162</v>
      </c>
      <c r="C156" s="281">
        <f>IF(C$84=0,0,C$84/PPA_fec!C$84)</f>
        <v>0.54506693503954162</v>
      </c>
      <c r="D156" s="281">
        <f>IF(D$84=0,0,D$84/PPA_fec!D$84)</f>
        <v>0.54506693503954162</v>
      </c>
      <c r="E156" s="281">
        <f>IF(E$84=0,0,E$84/PPA_fec!E$84)</f>
        <v>0.55112648703110056</v>
      </c>
      <c r="F156" s="281">
        <f>IF(F$84=0,0,F$84/PPA_fec!F$84)</f>
        <v>0.5586982430491626</v>
      </c>
      <c r="G156" s="281">
        <f>IF(G$84=0,0,G$84/PPA_fec!G$84)</f>
        <v>0.5586982430491626</v>
      </c>
      <c r="H156" s="281">
        <f>IF(H$84=0,0,H$84/PPA_fec!H$84)</f>
        <v>0.57912473360096617</v>
      </c>
      <c r="I156" s="281">
        <f>IF(I$84=0,0,I$84/PPA_fec!I$84)</f>
        <v>0.58861292008881894</v>
      </c>
      <c r="J156" s="281">
        <f>IF(J$84=0,0,J$84/PPA_fec!J$84)</f>
        <v>0.59929874155896046</v>
      </c>
      <c r="K156" s="281">
        <f>IF(K$84=0,0,K$84/PPA_fec!K$84)</f>
        <v>0.59929874155896046</v>
      </c>
      <c r="L156" s="281">
        <f>IF(L$84=0,0,L$84/PPA_fec!L$84)</f>
        <v>0.59929874155896035</v>
      </c>
      <c r="M156" s="281">
        <f>IF(M$84=0,0,M$84/PPA_fec!M$84)</f>
        <v>0.59929874155896057</v>
      </c>
      <c r="N156" s="281">
        <f>IF(N$84=0,0,N$84/PPA_fec!N$84)</f>
        <v>0.64670613310901948</v>
      </c>
      <c r="O156" s="281">
        <f>IF(O$84=0,0,O$84/PPA_fec!O$84)</f>
        <v>0.67332067003298202</v>
      </c>
      <c r="P156" s="281">
        <f>IF(P$84=0,0,P$84/PPA_fec!P$84)</f>
        <v>0.68586745653506564</v>
      </c>
      <c r="Q156" s="281">
        <f>IF(Q$84=0,0,Q$84/PPA_fec!Q$84)</f>
        <v>0.71145784083858288</v>
      </c>
    </row>
    <row r="157" spans="1:17" x14ac:dyDescent="0.25">
      <c r="A157" s="76" t="s">
        <v>80</v>
      </c>
      <c r="B157" s="281">
        <f>IF(B$85=0,0,B$85/PPA_fec!B$85)</f>
        <v>0.382980656998751</v>
      </c>
      <c r="C157" s="281">
        <f>IF(C$85=0,0,C$85/PPA_fec!C$85)</f>
        <v>0.382980656998751</v>
      </c>
      <c r="D157" s="281">
        <f>IF(D$85=0,0,D$85/PPA_fec!D$85)</f>
        <v>0.382980656998751</v>
      </c>
      <c r="E157" s="281">
        <f>IF(E$85=0,0,E$85/PPA_fec!E$85)</f>
        <v>0.38723828308769537</v>
      </c>
      <c r="F157" s="281">
        <f>IF(F$85=0,0,F$85/PPA_fec!F$85)</f>
        <v>0.39255842985869932</v>
      </c>
      <c r="G157" s="281">
        <f>IF(G$85=0,0,G$85/PPA_fec!G$85)</f>
        <v>0.39255842985869938</v>
      </c>
      <c r="H157" s="281">
        <f>IF(H$85=0,0,H$85/PPA_fec!H$85)</f>
        <v>0.40691070527445355</v>
      </c>
      <c r="I157" s="281">
        <f>IF(I$85=0,0,I$85/PPA_fec!I$85)</f>
        <v>0.41357739455836856</v>
      </c>
      <c r="J157" s="281">
        <f>IF(J$85=0,0,J$85/PPA_fec!J$85)</f>
        <v>0.42108557871727248</v>
      </c>
      <c r="K157" s="281">
        <f>IF(K$85=0,0,K$85/PPA_fec!K$85)</f>
        <v>0.42108557871727248</v>
      </c>
      <c r="L157" s="281">
        <f>IF(L$85=0,0,L$85/PPA_fec!L$85)</f>
        <v>0.42108557871727248</v>
      </c>
      <c r="M157" s="281">
        <f>IF(M$85=0,0,M$85/PPA_fec!M$85)</f>
        <v>0.42108557871727237</v>
      </c>
      <c r="N157" s="281">
        <f>IF(N$85=0,0,N$85/PPA_fec!N$85)</f>
        <v>0.45439545828485539</v>
      </c>
      <c r="O157" s="281">
        <f>IF(O$85=0,0,O$85/PPA_fec!O$85)</f>
        <v>0.4730956438613611</v>
      </c>
      <c r="P157" s="281">
        <f>IF(P$85=0,0,P$85/PPA_fec!P$85)</f>
        <v>0.48191139882445111</v>
      </c>
      <c r="Q157" s="281">
        <f>IF(Q$85=0,0,Q$85/PPA_fec!Q$85)</f>
        <v>0.49989198352585218</v>
      </c>
    </row>
    <row r="158" spans="1:17" x14ac:dyDescent="0.25">
      <c r="A158" s="129" t="s">
        <v>79</v>
      </c>
      <c r="B158" s="280">
        <f>IF(B$86=0,0,B$86/PPA_fec!B$86)</f>
        <v>0.63879821779886536</v>
      </c>
      <c r="C158" s="280">
        <f>IF(C$86=0,0,C$86/PPA_fec!C$86)</f>
        <v>0.64364327709624436</v>
      </c>
      <c r="D158" s="280">
        <f>IF(D$86=0,0,D$86/PPA_fec!D$86)</f>
        <v>0.63822348018065933</v>
      </c>
      <c r="E158" s="280">
        <f>IF(E$86=0,0,E$86/PPA_fec!E$86)</f>
        <v>0.63772812225691899</v>
      </c>
      <c r="F158" s="280">
        <f>IF(F$86=0,0,F$86/PPA_fec!F$86)</f>
        <v>0.64547822797249987</v>
      </c>
      <c r="G158" s="280">
        <f>IF(G$86=0,0,G$86/PPA_fec!G$86)</f>
        <v>0.6613219921257224</v>
      </c>
      <c r="H158" s="280">
        <f>IF(H$86=0,0,H$86/PPA_fec!H$86)</f>
        <v>0.67297500706441249</v>
      </c>
      <c r="I158" s="280">
        <f>IF(I$86=0,0,I$86/PPA_fec!I$86)</f>
        <v>0.66767197254365873</v>
      </c>
      <c r="J158" s="280">
        <f>IF(J$86=0,0,J$86/PPA_fec!J$86)</f>
        <v>0.69853352457149531</v>
      </c>
      <c r="K158" s="280">
        <f>IF(K$86=0,0,K$86/PPA_fec!K$86)</f>
        <v>0.6897174048885456</v>
      </c>
      <c r="L158" s="280">
        <f>IF(L$86=0,0,L$86/PPA_fec!L$86)</f>
        <v>0.69484679048474762</v>
      </c>
      <c r="M158" s="280">
        <f>IF(M$86=0,0,M$86/PPA_fec!M$86)</f>
        <v>0.71139825867419382</v>
      </c>
      <c r="N158" s="280">
        <f>IF(N$86=0,0,N$86/PPA_fec!N$86)</f>
        <v>0.77098030239458726</v>
      </c>
      <c r="O158" s="280">
        <f>IF(O$86=0,0,O$86/PPA_fec!O$86)</f>
        <v>0.79386487527755611</v>
      </c>
      <c r="P158" s="280">
        <f>IF(P$86=0,0,P$86/PPA_fec!P$86)</f>
        <v>0.80236691607437904</v>
      </c>
      <c r="Q158" s="280">
        <f>IF(Q$86=0,0,Q$86/PPA_fec!Q$86)</f>
        <v>0.82300802478384749</v>
      </c>
    </row>
    <row r="159" spans="1:17" x14ac:dyDescent="0.25">
      <c r="A159" s="72" t="s">
        <v>235</v>
      </c>
      <c r="B159" s="279">
        <f>IF(B$91=0,0,B$91/PPA_fec!B$91)</f>
        <v>0.50580558050275803</v>
      </c>
      <c r="C159" s="279">
        <f>IF(C$91=0,0,C$91/PPA_fec!C$91)</f>
        <v>0.50580558050275815</v>
      </c>
      <c r="D159" s="279">
        <f>IF(D$91=0,0,D$91/PPA_fec!D$91)</f>
        <v>0.50580558050275803</v>
      </c>
      <c r="E159" s="279">
        <f>IF(E$91=0,0,E$91/PPA_fec!E$91)</f>
        <v>0.51142866092765071</v>
      </c>
      <c r="F159" s="279">
        <f>IF(F$91=0,0,F$91/PPA_fec!F$91)</f>
        <v>0.51845502081474104</v>
      </c>
      <c r="G159" s="279">
        <f>IF(G$91=0,0,G$91/PPA_fec!G$91)</f>
        <v>0.51845502081474104</v>
      </c>
      <c r="H159" s="279">
        <f>IF(H$91=0,0,H$91/PPA_fec!H$91)</f>
        <v>0.53741018438642163</v>
      </c>
      <c r="I159" s="279">
        <f>IF(I$91=0,0,I$91/PPA_fec!I$91)</f>
        <v>0.54621493361242024</v>
      </c>
      <c r="J159" s="279">
        <f>IF(J$91=0,0,J$91/PPA_fec!J$91)</f>
        <v>0.55613105177038857</v>
      </c>
      <c r="K159" s="279">
        <f>IF(K$91=0,0,K$91/PPA_fec!K$91)</f>
        <v>0.55613105177038857</v>
      </c>
      <c r="L159" s="279">
        <f>IF(L$91=0,0,L$91/PPA_fec!L$91)</f>
        <v>0.55613105177038868</v>
      </c>
      <c r="M159" s="279">
        <f>IF(M$91=0,0,M$91/PPA_fec!M$91)</f>
        <v>0.55613105177038857</v>
      </c>
      <c r="N159" s="279">
        <f>IF(N$91=0,0,N$91/PPA_fec!N$91)</f>
        <v>0.60012367297269953</v>
      </c>
      <c r="O159" s="279">
        <f>IF(O$91=0,0,O$91/PPA_fec!O$91)</f>
        <v>0.62482115585644904</v>
      </c>
      <c r="P159" s="279">
        <f>IF(P$91=0,0,P$91/PPA_fec!P$91)</f>
        <v>0.636464193109608</v>
      </c>
      <c r="Q159" s="279">
        <f>IF(Q$91=0,0,Q$91/PPA_fec!Q$91)</f>
        <v>0.66021129343039753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1.118807571919441</v>
      </c>
      <c r="C5" s="96">
        <v>0.91583409969480045</v>
      </c>
      <c r="D5" s="96">
        <v>1.2683090088158717</v>
      </c>
      <c r="E5" s="96">
        <v>1.5513835408221444</v>
      </c>
      <c r="F5" s="96">
        <v>1.7497557020612651</v>
      </c>
      <c r="G5" s="96">
        <v>1.185321509012228</v>
      </c>
      <c r="H5" s="96">
        <v>1.8553421317601961</v>
      </c>
      <c r="I5" s="96">
        <v>2.7925907799128855</v>
      </c>
      <c r="J5" s="96">
        <v>2.1930163065801955</v>
      </c>
      <c r="K5" s="96">
        <v>2.1784342240043708</v>
      </c>
      <c r="L5" s="96">
        <v>33.558985160093307</v>
      </c>
      <c r="M5" s="96">
        <v>17.9015407761507</v>
      </c>
      <c r="N5" s="96">
        <v>43.865919305257947</v>
      </c>
      <c r="O5" s="96">
        <v>49.968311279145802</v>
      </c>
      <c r="P5" s="96">
        <v>44.087118662227333</v>
      </c>
      <c r="Q5" s="96">
        <v>62.031317292563052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1.118807571919441</v>
      </c>
      <c r="C10" s="158">
        <v>0.91583409969480045</v>
      </c>
      <c r="D10" s="158">
        <v>1.2683090088158717</v>
      </c>
      <c r="E10" s="158">
        <v>1.5513835408221444</v>
      </c>
      <c r="F10" s="158">
        <v>1.7497557020612651</v>
      </c>
      <c r="G10" s="158">
        <v>1.185321509012228</v>
      </c>
      <c r="H10" s="158">
        <v>1.8553421317601961</v>
      </c>
      <c r="I10" s="158">
        <v>2.7925907799128855</v>
      </c>
      <c r="J10" s="158">
        <v>2.1930163065801955</v>
      </c>
      <c r="K10" s="158">
        <v>2.1784342240043708</v>
      </c>
      <c r="L10" s="158">
        <v>1.4250990841758817</v>
      </c>
      <c r="M10" s="158">
        <v>0.98133547776471008</v>
      </c>
      <c r="N10" s="158">
        <v>2.1820959319863111</v>
      </c>
      <c r="O10" s="158">
        <v>2.7677715657308957</v>
      </c>
      <c r="P10" s="158">
        <v>3.0772278156123649</v>
      </c>
      <c r="Q10" s="158">
        <v>3.495779113179772</v>
      </c>
    </row>
    <row r="11" spans="1:17" x14ac:dyDescent="0.25">
      <c r="A11" s="92" t="s">
        <v>125</v>
      </c>
      <c r="B11" s="91">
        <v>4.0711843112353235E-2</v>
      </c>
      <c r="C11" s="91">
        <v>1.3471009655458558E-2</v>
      </c>
      <c r="D11" s="91">
        <v>1.5303785142823096E-2</v>
      </c>
      <c r="E11" s="91">
        <v>4.4365980856092425E-2</v>
      </c>
      <c r="F11" s="91">
        <v>4.731001643935169E-2</v>
      </c>
      <c r="G11" s="91">
        <v>3.3708082426386475E-2</v>
      </c>
      <c r="H11" s="91">
        <v>3.4542354574955463E-2</v>
      </c>
      <c r="I11" s="91">
        <v>3.1314457728251081E-2</v>
      </c>
      <c r="J11" s="91">
        <v>2.2093399111981892E-2</v>
      </c>
      <c r="K11" s="91">
        <v>1.9255721339219614E-2</v>
      </c>
      <c r="L11" s="91">
        <v>1.3719564435826755E-2</v>
      </c>
      <c r="M11" s="91">
        <v>1.5591932480399768E-2</v>
      </c>
      <c r="N11" s="91">
        <v>3.4691665414259616E-2</v>
      </c>
      <c r="O11" s="91">
        <v>7.5605432671777328E-2</v>
      </c>
      <c r="P11" s="91">
        <v>3.5148658372051444E-2</v>
      </c>
      <c r="Q11" s="91">
        <v>6.654011010850458E-2</v>
      </c>
    </row>
    <row r="12" spans="1:17" x14ac:dyDescent="0.25">
      <c r="A12" s="92" t="s">
        <v>26</v>
      </c>
      <c r="B12" s="91">
        <v>1.0780957288070878</v>
      </c>
      <c r="C12" s="91">
        <v>0.9023630900393419</v>
      </c>
      <c r="D12" s="91">
        <v>1.2530052236730487</v>
      </c>
      <c r="E12" s="91">
        <v>1.507017559966052</v>
      </c>
      <c r="F12" s="91">
        <v>1.7024456856219135</v>
      </c>
      <c r="G12" s="91">
        <v>1.1516134265858415</v>
      </c>
      <c r="H12" s="91">
        <v>1.8207997771852407</v>
      </c>
      <c r="I12" s="91">
        <v>2.7612763221846346</v>
      </c>
      <c r="J12" s="91">
        <v>2.1709229074682135</v>
      </c>
      <c r="K12" s="91">
        <v>2.1591785026651511</v>
      </c>
      <c r="L12" s="91">
        <v>1.4113795197400549</v>
      </c>
      <c r="M12" s="91">
        <v>0.96574354528431028</v>
      </c>
      <c r="N12" s="91">
        <v>2.1474042665720514</v>
      </c>
      <c r="O12" s="91">
        <v>2.6921661330591182</v>
      </c>
      <c r="P12" s="91">
        <v>3.0420791572403134</v>
      </c>
      <c r="Q12" s="91">
        <v>3.4292390030712672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32.133886075917424</v>
      </c>
      <c r="M16" s="206">
        <v>16.920205298385991</v>
      </c>
      <c r="N16" s="206">
        <v>41.683823373271636</v>
      </c>
      <c r="O16" s="206">
        <v>47.200539713414905</v>
      </c>
      <c r="P16" s="206">
        <v>41.009890846614965</v>
      </c>
      <c r="Q16" s="206">
        <v>58.535538179383281</v>
      </c>
    </row>
    <row r="17" spans="1:17" x14ac:dyDescent="0.25">
      <c r="A17" s="152" t="s">
        <v>249</v>
      </c>
      <c r="B17" s="264">
        <v>0</v>
      </c>
      <c r="C17" s="264">
        <v>0</v>
      </c>
      <c r="D17" s="264">
        <v>0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>
        <v>0</v>
      </c>
      <c r="K17" s="264">
        <v>0</v>
      </c>
      <c r="L17" s="264">
        <v>32.133886075917424</v>
      </c>
      <c r="M17" s="264">
        <v>16.920205298385991</v>
      </c>
      <c r="N17" s="264">
        <v>41.683823373271636</v>
      </c>
      <c r="O17" s="264">
        <v>47.200539713414905</v>
      </c>
      <c r="P17" s="264">
        <v>41.009890846614965</v>
      </c>
      <c r="Q17" s="264">
        <v>58.535538179383281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32.133886075917424</v>
      </c>
      <c r="M26" s="87">
        <v>16.920205298385991</v>
      </c>
      <c r="N26" s="87">
        <v>41.683823373271636</v>
      </c>
      <c r="O26" s="87">
        <v>47.200539713414905</v>
      </c>
      <c r="P26" s="87">
        <v>41.009890846614965</v>
      </c>
      <c r="Q26" s="87">
        <v>58.535538179383281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512.16465650948498</v>
      </c>
      <c r="C31" s="96">
        <v>492.79601921125112</v>
      </c>
      <c r="D31" s="96">
        <v>549.73475558555458</v>
      </c>
      <c r="E31" s="96">
        <v>594.40644513066309</v>
      </c>
      <c r="F31" s="96">
        <v>631.07511225902579</v>
      </c>
      <c r="G31" s="96">
        <v>464.01051021526251</v>
      </c>
      <c r="H31" s="96">
        <v>488.34820001475646</v>
      </c>
      <c r="I31" s="96">
        <v>752.30153654484411</v>
      </c>
      <c r="J31" s="96">
        <v>491.80740390685008</v>
      </c>
      <c r="K31" s="96">
        <v>513.38134485588137</v>
      </c>
      <c r="L31" s="96">
        <v>594.81848371600756</v>
      </c>
      <c r="M31" s="96">
        <v>383.3728218290513</v>
      </c>
      <c r="N31" s="96">
        <v>382.6456869010463</v>
      </c>
      <c r="O31" s="96">
        <v>409.56062935369954</v>
      </c>
      <c r="P31" s="96">
        <v>425.77869862125715</v>
      </c>
      <c r="Q31" s="96">
        <v>475.35110274396362</v>
      </c>
    </row>
    <row r="32" spans="1:17" x14ac:dyDescent="0.25">
      <c r="A32" s="132" t="s">
        <v>83</v>
      </c>
      <c r="B32" s="160">
        <v>0</v>
      </c>
      <c r="C32" s="160">
        <v>0</v>
      </c>
      <c r="D32" s="160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</row>
    <row r="33" spans="1:17" x14ac:dyDescent="0.25">
      <c r="A33" s="76" t="s">
        <v>82</v>
      </c>
      <c r="B33" s="159">
        <v>0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59">
        <v>0</v>
      </c>
      <c r="Q33" s="159">
        <v>0</v>
      </c>
    </row>
    <row r="34" spans="1:17" x14ac:dyDescent="0.25">
      <c r="A34" s="76" t="s">
        <v>81</v>
      </c>
      <c r="B34" s="159">
        <v>0</v>
      </c>
      <c r="C34" s="159">
        <v>0</v>
      </c>
      <c r="D34" s="159">
        <v>0</v>
      </c>
      <c r="E34" s="159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59">
        <v>0</v>
      </c>
      <c r="Q34" s="159">
        <v>0</v>
      </c>
    </row>
    <row r="35" spans="1:17" x14ac:dyDescent="0.25">
      <c r="A35" s="76" t="s">
        <v>80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129" t="s">
        <v>79</v>
      </c>
      <c r="B36" s="158">
        <v>3.3582301684063305</v>
      </c>
      <c r="C36" s="158">
        <v>2.8184507550760451</v>
      </c>
      <c r="D36" s="158">
        <v>3.3763981619104242</v>
      </c>
      <c r="E36" s="158">
        <v>4.3664067419529093</v>
      </c>
      <c r="F36" s="158">
        <v>4.7471347374851849</v>
      </c>
      <c r="G36" s="158">
        <v>3.2580718790196341</v>
      </c>
      <c r="H36" s="158">
        <v>4.8231416030523535</v>
      </c>
      <c r="I36" s="158">
        <v>7.4597029680585507</v>
      </c>
      <c r="J36" s="158">
        <v>4.582453697436053</v>
      </c>
      <c r="K36" s="158">
        <v>5.7972496406516179</v>
      </c>
      <c r="L36" s="158">
        <v>5.6979305687991415</v>
      </c>
      <c r="M36" s="158">
        <v>3.6405909067628999</v>
      </c>
      <c r="N36" s="158">
        <v>2.2961868348583927</v>
      </c>
      <c r="O36" s="158">
        <v>2.8467103714245852</v>
      </c>
      <c r="P36" s="158">
        <v>3.2497422422409308</v>
      </c>
      <c r="Q36" s="158">
        <v>3.8014342846313394</v>
      </c>
    </row>
    <row r="37" spans="1:17" x14ac:dyDescent="0.25">
      <c r="A37" s="92" t="s">
        <v>125</v>
      </c>
      <c r="B37" s="91">
        <v>0.12220130001155775</v>
      </c>
      <c r="C37" s="91">
        <v>4.1456610261308688E-2</v>
      </c>
      <c r="D37" s="91">
        <v>4.0740601594198296E-2</v>
      </c>
      <c r="E37" s="91">
        <v>0.12486913314855411</v>
      </c>
      <c r="F37" s="91">
        <v>0.12835335938935435</v>
      </c>
      <c r="G37" s="91">
        <v>9.2652798936050287E-2</v>
      </c>
      <c r="H37" s="91">
        <v>8.9796196920184493E-2</v>
      </c>
      <c r="I37" s="91">
        <v>8.3648687426328042E-2</v>
      </c>
      <c r="J37" s="91">
        <v>4.6165629569580931E-2</v>
      </c>
      <c r="K37" s="91">
        <v>5.1243329903751363E-2</v>
      </c>
      <c r="L37" s="91">
        <v>5.4854519561152774E-2</v>
      </c>
      <c r="M37" s="91">
        <v>5.7843468307394147E-2</v>
      </c>
      <c r="N37" s="91">
        <v>3.6505519411799581E-2</v>
      </c>
      <c r="O37" s="91">
        <v>7.7761753169089995E-2</v>
      </c>
      <c r="P37" s="91">
        <v>3.7119149674337798E-2</v>
      </c>
      <c r="Q37" s="91">
        <v>7.235807746431995E-2</v>
      </c>
    </row>
    <row r="38" spans="1:17" x14ac:dyDescent="0.25">
      <c r="A38" s="92" t="s">
        <v>26</v>
      </c>
      <c r="B38" s="91">
        <v>3.2360288683947727</v>
      </c>
      <c r="C38" s="91">
        <v>2.7769941448147364</v>
      </c>
      <c r="D38" s="91">
        <v>3.3356575603162257</v>
      </c>
      <c r="E38" s="91">
        <v>4.2415376088043555</v>
      </c>
      <c r="F38" s="91">
        <v>4.6187813780958304</v>
      </c>
      <c r="G38" s="91">
        <v>3.1654190800835837</v>
      </c>
      <c r="H38" s="91">
        <v>4.7333454061321687</v>
      </c>
      <c r="I38" s="91">
        <v>7.3760542806322222</v>
      </c>
      <c r="J38" s="91">
        <v>4.5362880678664723</v>
      </c>
      <c r="K38" s="91">
        <v>5.7460063107478661</v>
      </c>
      <c r="L38" s="91">
        <v>5.6430760492379886</v>
      </c>
      <c r="M38" s="91">
        <v>3.5827474384555056</v>
      </c>
      <c r="N38" s="91">
        <v>2.2596813154465933</v>
      </c>
      <c r="O38" s="91">
        <v>2.7689486182554952</v>
      </c>
      <c r="P38" s="91">
        <v>3.2126230925665928</v>
      </c>
      <c r="Q38" s="91">
        <v>3.7290762071670196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</v>
      </c>
      <c r="C40" s="157">
        <v>0</v>
      </c>
      <c r="D40" s="157">
        <v>0</v>
      </c>
      <c r="E40" s="157">
        <v>0</v>
      </c>
      <c r="F40" s="157">
        <v>0</v>
      </c>
      <c r="G40" s="157">
        <v>0</v>
      </c>
      <c r="H40" s="157">
        <v>0</v>
      </c>
      <c r="I40" s="157">
        <v>0</v>
      </c>
      <c r="J40" s="157">
        <v>0</v>
      </c>
      <c r="K40" s="157">
        <v>0</v>
      </c>
      <c r="L40" s="157">
        <v>0</v>
      </c>
      <c r="M40" s="157">
        <v>0</v>
      </c>
      <c r="N40" s="157">
        <v>0</v>
      </c>
      <c r="O40" s="157">
        <v>0</v>
      </c>
      <c r="P40" s="157">
        <v>0</v>
      </c>
      <c r="Q40" s="157">
        <v>0</v>
      </c>
    </row>
    <row r="41" spans="1:17" x14ac:dyDescent="0.25">
      <c r="A41" s="156" t="s">
        <v>238</v>
      </c>
      <c r="B41" s="204">
        <v>14.748012357712422</v>
      </c>
      <c r="C41" s="204">
        <v>14.20224836104855</v>
      </c>
      <c r="D41" s="204">
        <v>15.836474128221571</v>
      </c>
      <c r="E41" s="204">
        <v>17.102609808368406</v>
      </c>
      <c r="F41" s="204">
        <v>18.154434131059148</v>
      </c>
      <c r="G41" s="204">
        <v>13.355143140180951</v>
      </c>
      <c r="H41" s="204">
        <v>14.015219084397216</v>
      </c>
      <c r="I41" s="204">
        <v>21.589618364544506</v>
      </c>
      <c r="J41" s="204">
        <v>14.122462324910549</v>
      </c>
      <c r="K41" s="204">
        <v>14.712582470006657</v>
      </c>
      <c r="L41" s="204">
        <v>17.075958062237923</v>
      </c>
      <c r="M41" s="204">
        <v>11.006731331080822</v>
      </c>
      <c r="N41" s="204">
        <v>11.024623190324284</v>
      </c>
      <c r="O41" s="204">
        <v>11.788809245863044</v>
      </c>
      <c r="P41" s="204">
        <v>12.247216126928004</v>
      </c>
      <c r="Q41" s="204">
        <v>13.668106332154561</v>
      </c>
    </row>
    <row r="42" spans="1:17" x14ac:dyDescent="0.25">
      <c r="A42" s="152" t="s">
        <v>247</v>
      </c>
      <c r="B42" s="151">
        <v>14.748012357712422</v>
      </c>
      <c r="C42" s="151">
        <v>14.20224836104855</v>
      </c>
      <c r="D42" s="151">
        <v>15.836474128221571</v>
      </c>
      <c r="E42" s="151">
        <v>17.102609808368406</v>
      </c>
      <c r="F42" s="151">
        <v>18.154434131059148</v>
      </c>
      <c r="G42" s="151">
        <v>13.355143140180951</v>
      </c>
      <c r="H42" s="151">
        <v>14.015219084397216</v>
      </c>
      <c r="I42" s="151">
        <v>21.589618364544506</v>
      </c>
      <c r="J42" s="151">
        <v>14.122462324910549</v>
      </c>
      <c r="K42" s="151">
        <v>14.712582470006657</v>
      </c>
      <c r="L42" s="151">
        <v>17.075958062237923</v>
      </c>
      <c r="M42" s="151">
        <v>11.006731331080822</v>
      </c>
      <c r="N42" s="151">
        <v>11.024623190324284</v>
      </c>
      <c r="O42" s="151">
        <v>11.788809245863044</v>
      </c>
      <c r="P42" s="151">
        <v>12.247216126928004</v>
      </c>
      <c r="Q42" s="151">
        <v>13.668106332154561</v>
      </c>
    </row>
    <row r="43" spans="1:17" x14ac:dyDescent="0.25">
      <c r="A43" s="150" t="s">
        <v>33</v>
      </c>
      <c r="B43" s="87">
        <v>3.5370044898861344</v>
      </c>
      <c r="C43" s="87">
        <v>3.9382687607999989</v>
      </c>
      <c r="D43" s="87">
        <v>3.3760495969544349</v>
      </c>
      <c r="E43" s="87">
        <v>3.9565765765439993</v>
      </c>
      <c r="F43" s="87">
        <v>4.6603147404688681</v>
      </c>
      <c r="G43" s="87">
        <v>3.5370669616467185</v>
      </c>
      <c r="H43" s="87">
        <v>2.4105540999109558</v>
      </c>
      <c r="I43" s="87">
        <v>3.6162088526233038</v>
      </c>
      <c r="J43" s="87">
        <v>3.4553625837662607</v>
      </c>
      <c r="K43" s="87">
        <v>3.7760104117273028</v>
      </c>
      <c r="L43" s="87">
        <v>3.0244342658121566</v>
      </c>
      <c r="M43" s="87">
        <v>2.8734560239027336</v>
      </c>
      <c r="N43" s="87">
        <v>2.5226738127452317</v>
      </c>
      <c r="O43" s="87">
        <v>2.6679358184610908</v>
      </c>
      <c r="P43" s="87">
        <v>2.4512094015835779</v>
      </c>
      <c r="Q43" s="87">
        <v>2.3061111767654379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8.4245813893565238E-2</v>
      </c>
      <c r="K45" s="87">
        <v>8.4201399833739102E-2</v>
      </c>
      <c r="L45" s="87">
        <v>8.4134627247334309E-2</v>
      </c>
      <c r="M45" s="87">
        <v>8.413389479816874E-2</v>
      </c>
      <c r="N45" s="87">
        <v>8.4133074476260838E-2</v>
      </c>
      <c r="O45" s="87">
        <v>8.4132837736250798E-2</v>
      </c>
      <c r="P45" s="87">
        <v>8.413065487720707E-2</v>
      </c>
      <c r="Q45" s="87">
        <v>8.4136932817649293E-2</v>
      </c>
    </row>
    <row r="46" spans="1:17" x14ac:dyDescent="0.25">
      <c r="A46" s="150" t="s">
        <v>125</v>
      </c>
      <c r="B46" s="87">
        <v>0.26427814474324074</v>
      </c>
      <c r="C46" s="87">
        <v>8.6299100419671204E-2</v>
      </c>
      <c r="D46" s="87">
        <v>8.6433559695315632E-2</v>
      </c>
      <c r="E46" s="87">
        <v>0.26823755440607427</v>
      </c>
      <c r="F46" s="87">
        <v>0.26786423701310486</v>
      </c>
      <c r="G46" s="87">
        <v>0.17457455743504557</v>
      </c>
      <c r="H46" s="87">
        <v>0.17253640899986916</v>
      </c>
      <c r="I46" s="87">
        <v>0.17235715940656454</v>
      </c>
      <c r="J46" s="87">
        <v>8.5801185740438518E-2</v>
      </c>
      <c r="K46" s="87">
        <v>8.5633559606217519E-2</v>
      </c>
      <c r="L46" s="87">
        <v>8.8245894605493647E-2</v>
      </c>
      <c r="M46" s="87">
        <v>8.8110455209547425E-2</v>
      </c>
      <c r="N46" s="87">
        <v>8.8396424799573492E-2</v>
      </c>
      <c r="O46" s="87">
        <v>0.1737918570246087</v>
      </c>
      <c r="P46" s="87">
        <v>8.8063214409401722E-2</v>
      </c>
      <c r="Q46" s="87">
        <v>0.17412768208025328</v>
      </c>
    </row>
    <row r="47" spans="1:17" x14ac:dyDescent="0.25">
      <c r="A47" s="150" t="s">
        <v>29</v>
      </c>
      <c r="B47" s="87">
        <v>3.9483450447363064</v>
      </c>
      <c r="C47" s="87">
        <v>4.3968871581245219</v>
      </c>
      <c r="D47" s="87">
        <v>5.2971991329412171</v>
      </c>
      <c r="E47" s="87">
        <v>3.7663391755659137</v>
      </c>
      <c r="F47" s="87">
        <v>3.5871903432751311</v>
      </c>
      <c r="G47" s="87">
        <v>3.6792820686661201</v>
      </c>
      <c r="H47" s="87">
        <v>2.3373734862928695</v>
      </c>
      <c r="I47" s="87">
        <v>2.6027772503728697</v>
      </c>
      <c r="J47" s="87">
        <v>2.0661291580570436</v>
      </c>
      <c r="K47" s="87">
        <v>1.1644927709759998</v>
      </c>
      <c r="L47" s="87">
        <v>1.7947800154113611</v>
      </c>
      <c r="M47" s="87">
        <v>0.89739668518354077</v>
      </c>
      <c r="N47" s="87">
        <v>2.0639639891734411</v>
      </c>
      <c r="O47" s="87">
        <v>1.7049757909503735</v>
      </c>
      <c r="P47" s="87">
        <v>1.0768747109791725</v>
      </c>
      <c r="Q47" s="87">
        <v>0.9871367706671893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6.9983846783467403</v>
      </c>
      <c r="C49" s="87">
        <v>5.7807933417043591</v>
      </c>
      <c r="D49" s="87">
        <v>7.0767918386306023</v>
      </c>
      <c r="E49" s="87">
        <v>9.1114565018524178</v>
      </c>
      <c r="F49" s="87">
        <v>9.6390648103020418</v>
      </c>
      <c r="G49" s="87">
        <v>5.9642195524330672</v>
      </c>
      <c r="H49" s="87">
        <v>9.0947550891935212</v>
      </c>
      <c r="I49" s="87">
        <v>15.198275102141769</v>
      </c>
      <c r="J49" s="87">
        <v>8.4309235834532412</v>
      </c>
      <c r="K49" s="87">
        <v>9.6022443278633975</v>
      </c>
      <c r="L49" s="87">
        <v>9.0781634453417492</v>
      </c>
      <c r="M49" s="87">
        <v>5.4574443224180138</v>
      </c>
      <c r="N49" s="87">
        <v>5.4717136666000208</v>
      </c>
      <c r="O49" s="87">
        <v>6.1883985733442817</v>
      </c>
      <c r="P49" s="87">
        <v>7.6217779420975971</v>
      </c>
      <c r="Q49" s="87">
        <v>8.9739172046798128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3.0061998138198263</v>
      </c>
      <c r="M51" s="87">
        <v>1.6061899495688161</v>
      </c>
      <c r="N51" s="87">
        <v>0.7937422225297559</v>
      </c>
      <c r="O51" s="87">
        <v>0.96957436834643707</v>
      </c>
      <c r="P51" s="87">
        <v>0.92516020298104673</v>
      </c>
      <c r="Q51" s="87">
        <v>1.1426765651442194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0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</v>
      </c>
      <c r="K53" s="151">
        <v>0</v>
      </c>
      <c r="L53" s="151">
        <v>0</v>
      </c>
      <c r="M53" s="151">
        <v>0</v>
      </c>
      <c r="N53" s="151">
        <v>0</v>
      </c>
      <c r="O53" s="151">
        <v>0</v>
      </c>
      <c r="P53" s="151">
        <v>0</v>
      </c>
      <c r="Q53" s="151">
        <v>0</v>
      </c>
    </row>
    <row r="54" spans="1:17" x14ac:dyDescent="0.25">
      <c r="A54" s="156" t="s">
        <v>237</v>
      </c>
      <c r="B54" s="204">
        <v>442.4403707313727</v>
      </c>
      <c r="C54" s="204">
        <v>426.0674508314566</v>
      </c>
      <c r="D54" s="204">
        <v>475.0942238466472</v>
      </c>
      <c r="E54" s="204">
        <v>513.07829425105228</v>
      </c>
      <c r="F54" s="204">
        <v>544.63302393177446</v>
      </c>
      <c r="G54" s="204">
        <v>400.65429420542853</v>
      </c>
      <c r="H54" s="204">
        <v>420.45657253191655</v>
      </c>
      <c r="I54" s="204">
        <v>647.68855093633533</v>
      </c>
      <c r="J54" s="204">
        <v>423.67386974731653</v>
      </c>
      <c r="K54" s="204">
        <v>441.37747410019972</v>
      </c>
      <c r="L54" s="204">
        <v>512.2787418671378</v>
      </c>
      <c r="M54" s="204">
        <v>330.20193993242469</v>
      </c>
      <c r="N54" s="204">
        <v>330.73869570972857</v>
      </c>
      <c r="O54" s="204">
        <v>353.66427737589123</v>
      </c>
      <c r="P54" s="204">
        <v>367.41648380784017</v>
      </c>
      <c r="Q54" s="204">
        <v>410.04318996463678</v>
      </c>
    </row>
    <row r="55" spans="1:17" x14ac:dyDescent="0.25">
      <c r="A55" s="152" t="s">
        <v>245</v>
      </c>
      <c r="B55" s="151">
        <v>442.4403707313727</v>
      </c>
      <c r="C55" s="151">
        <v>426.0674508314566</v>
      </c>
      <c r="D55" s="151">
        <v>475.0942238466472</v>
      </c>
      <c r="E55" s="151">
        <v>513.07829425105228</v>
      </c>
      <c r="F55" s="151">
        <v>544.63302393177446</v>
      </c>
      <c r="G55" s="151">
        <v>400.65429420542853</v>
      </c>
      <c r="H55" s="151">
        <v>420.45657253191655</v>
      </c>
      <c r="I55" s="151">
        <v>647.68855093633533</v>
      </c>
      <c r="J55" s="151">
        <v>423.67386974731653</v>
      </c>
      <c r="K55" s="151">
        <v>441.37747410019972</v>
      </c>
      <c r="L55" s="151">
        <v>512.2787418671378</v>
      </c>
      <c r="M55" s="151">
        <v>330.20193993242469</v>
      </c>
      <c r="N55" s="151">
        <v>330.73869570972857</v>
      </c>
      <c r="O55" s="151">
        <v>353.66427737589123</v>
      </c>
      <c r="P55" s="151">
        <v>367.41648380784017</v>
      </c>
      <c r="Q55" s="151">
        <v>410.04318996463678</v>
      </c>
    </row>
    <row r="56" spans="1:17" x14ac:dyDescent="0.25">
      <c r="A56" s="150" t="s">
        <v>33</v>
      </c>
      <c r="B56" s="87">
        <v>106.11013469658404</v>
      </c>
      <c r="C56" s="87">
        <v>118.14806282399998</v>
      </c>
      <c r="D56" s="87">
        <v>101.28148790863305</v>
      </c>
      <c r="E56" s="87">
        <v>118.69729729632002</v>
      </c>
      <c r="F56" s="87">
        <v>139.80944221406608</v>
      </c>
      <c r="G56" s="87">
        <v>106.11200884940155</v>
      </c>
      <c r="H56" s="87">
        <v>72.316622997328693</v>
      </c>
      <c r="I56" s="87">
        <v>108.48626557869913</v>
      </c>
      <c r="J56" s="87">
        <v>103.66087751298785</v>
      </c>
      <c r="K56" s="87">
        <v>113.28031235181911</v>
      </c>
      <c r="L56" s="87">
        <v>90.733027974364731</v>
      </c>
      <c r="M56" s="87">
        <v>86.203680717082023</v>
      </c>
      <c r="N56" s="87">
        <v>75.680214382356965</v>
      </c>
      <c r="O56" s="87">
        <v>80.038074553832729</v>
      </c>
      <c r="P56" s="87">
        <v>73.536282047507356</v>
      </c>
      <c r="Q56" s="87">
        <v>69.183335302963144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2.5273744168069574</v>
      </c>
      <c r="K58" s="87">
        <v>2.5260419950121742</v>
      </c>
      <c r="L58" s="87">
        <v>2.5240388174200303</v>
      </c>
      <c r="M58" s="87">
        <v>2.5240168439450628</v>
      </c>
      <c r="N58" s="87">
        <v>2.5239922342878258</v>
      </c>
      <c r="O58" s="87">
        <v>2.5239851320875237</v>
      </c>
      <c r="P58" s="87">
        <v>2.5239196463162124</v>
      </c>
      <c r="Q58" s="87">
        <v>2.5241079845294792</v>
      </c>
    </row>
    <row r="59" spans="1:17" x14ac:dyDescent="0.25">
      <c r="A59" s="150" t="s">
        <v>125</v>
      </c>
      <c r="B59" s="87">
        <v>7.9283443422972235</v>
      </c>
      <c r="C59" s="87">
        <v>2.5889730125901367</v>
      </c>
      <c r="D59" s="87">
        <v>2.5930067908594694</v>
      </c>
      <c r="E59" s="87">
        <v>8.0471266321822288</v>
      </c>
      <c r="F59" s="87">
        <v>8.0359271103931444</v>
      </c>
      <c r="G59" s="87">
        <v>5.2372367230513674</v>
      </c>
      <c r="H59" s="87">
        <v>5.1760922699960767</v>
      </c>
      <c r="I59" s="87">
        <v>5.1707147821969368</v>
      </c>
      <c r="J59" s="87">
        <v>2.5740355722131558</v>
      </c>
      <c r="K59" s="87">
        <v>2.5690067881865266</v>
      </c>
      <c r="L59" s="87">
        <v>2.6473768381648104</v>
      </c>
      <c r="M59" s="87">
        <v>2.6433136562864235</v>
      </c>
      <c r="N59" s="87">
        <v>2.6518927439872053</v>
      </c>
      <c r="O59" s="87">
        <v>5.2137557107382602</v>
      </c>
      <c r="P59" s="87">
        <v>2.641896432282052</v>
      </c>
      <c r="Q59" s="87">
        <v>5.223830462407598</v>
      </c>
    </row>
    <row r="60" spans="1:17" x14ac:dyDescent="0.25">
      <c r="A60" s="150" t="s">
        <v>29</v>
      </c>
      <c r="B60" s="87">
        <v>118.45035134208922</v>
      </c>
      <c r="C60" s="87">
        <v>131.90661474373567</v>
      </c>
      <c r="D60" s="87">
        <v>158.91597398823657</v>
      </c>
      <c r="E60" s="87">
        <v>112.99017526697746</v>
      </c>
      <c r="F60" s="87">
        <v>107.61571029825393</v>
      </c>
      <c r="G60" s="87">
        <v>110.37846205998362</v>
      </c>
      <c r="H60" s="87">
        <v>70.121204588786085</v>
      </c>
      <c r="I60" s="87">
        <v>78.083317511186095</v>
      </c>
      <c r="J60" s="87">
        <v>61.983874741711325</v>
      </c>
      <c r="K60" s="87">
        <v>34.93478312928</v>
      </c>
      <c r="L60" s="87">
        <v>53.843400462340853</v>
      </c>
      <c r="M60" s="87">
        <v>26.921900555506227</v>
      </c>
      <c r="N60" s="87">
        <v>61.918919675203242</v>
      </c>
      <c r="O60" s="87">
        <v>51.149273728511204</v>
      </c>
      <c r="P60" s="87">
        <v>32.306241329375176</v>
      </c>
      <c r="Q60" s="87">
        <v>29.614103120015677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209.95154035040224</v>
      </c>
      <c r="C62" s="87">
        <v>173.42380025113081</v>
      </c>
      <c r="D62" s="87">
        <v>212.30375515891811</v>
      </c>
      <c r="E62" s="87">
        <v>273.3436950555726</v>
      </c>
      <c r="F62" s="87">
        <v>289.1719443090613</v>
      </c>
      <c r="G62" s="87">
        <v>178.92658657299202</v>
      </c>
      <c r="H62" s="87">
        <v>272.84265267580571</v>
      </c>
      <c r="I62" s="87">
        <v>455.94825306425309</v>
      </c>
      <c r="J62" s="87">
        <v>252.92770750359725</v>
      </c>
      <c r="K62" s="87">
        <v>288.06732983590194</v>
      </c>
      <c r="L62" s="87">
        <v>272.34490336025254</v>
      </c>
      <c r="M62" s="87">
        <v>163.72332967254047</v>
      </c>
      <c r="N62" s="87">
        <v>164.15140999800067</v>
      </c>
      <c r="O62" s="87">
        <v>185.65195720032844</v>
      </c>
      <c r="P62" s="87">
        <v>228.65333826292797</v>
      </c>
      <c r="Q62" s="87">
        <v>269.21751614039431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90.185994414594816</v>
      </c>
      <c r="M64" s="87">
        <v>48.185698487064485</v>
      </c>
      <c r="N64" s="87">
        <v>23.812266675892683</v>
      </c>
      <c r="O64" s="87">
        <v>29.087231050393108</v>
      </c>
      <c r="P64" s="87">
        <v>27.754806089431405</v>
      </c>
      <c r="Q64" s="87">
        <v>34.280296954326573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236</v>
      </c>
      <c r="B67" s="204">
        <v>51.618043251993477</v>
      </c>
      <c r="C67" s="204">
        <v>49.707869263669934</v>
      </c>
      <c r="D67" s="204">
        <v>55.427659448775501</v>
      </c>
      <c r="E67" s="204">
        <v>59.859134329289418</v>
      </c>
      <c r="F67" s="204">
        <v>63.540519458707024</v>
      </c>
      <c r="G67" s="204">
        <v>46.743000990633334</v>
      </c>
      <c r="H67" s="204">
        <v>49.053266795390265</v>
      </c>
      <c r="I67" s="204">
        <v>75.563664275905779</v>
      </c>
      <c r="J67" s="204">
        <v>49.428618137186916</v>
      </c>
      <c r="K67" s="204">
        <v>51.494038645023309</v>
      </c>
      <c r="L67" s="204">
        <v>59.765853217832728</v>
      </c>
      <c r="M67" s="204">
        <v>38.523559658782872</v>
      </c>
      <c r="N67" s="204">
        <v>38.586181166134999</v>
      </c>
      <c r="O67" s="204">
        <v>41.260832360520645</v>
      </c>
      <c r="P67" s="204">
        <v>42.865256444248018</v>
      </c>
      <c r="Q67" s="204">
        <v>47.838372162540963</v>
      </c>
    </row>
    <row r="68" spans="1:17" x14ac:dyDescent="0.25">
      <c r="A68" s="152" t="s">
        <v>243</v>
      </c>
      <c r="B68" s="151">
        <v>51.618043251993477</v>
      </c>
      <c r="C68" s="151">
        <v>49.707869263669934</v>
      </c>
      <c r="D68" s="151">
        <v>55.427659448775501</v>
      </c>
      <c r="E68" s="151">
        <v>59.859134329289418</v>
      </c>
      <c r="F68" s="151">
        <v>63.540519458707024</v>
      </c>
      <c r="G68" s="151">
        <v>46.743000990633334</v>
      </c>
      <c r="H68" s="151">
        <v>49.053266795390265</v>
      </c>
      <c r="I68" s="151">
        <v>75.563664275905779</v>
      </c>
      <c r="J68" s="151">
        <v>49.428618137186916</v>
      </c>
      <c r="K68" s="151">
        <v>51.494038645023309</v>
      </c>
      <c r="L68" s="151">
        <v>59.765853217832728</v>
      </c>
      <c r="M68" s="151">
        <v>38.523559658782872</v>
      </c>
      <c r="N68" s="151">
        <v>38.586181166134999</v>
      </c>
      <c r="O68" s="151">
        <v>41.260832360520645</v>
      </c>
      <c r="P68" s="151">
        <v>42.865256444248018</v>
      </c>
      <c r="Q68" s="151">
        <v>47.838372162540963</v>
      </c>
    </row>
    <row r="69" spans="1:17" x14ac:dyDescent="0.25">
      <c r="A69" s="150" t="s">
        <v>33</v>
      </c>
      <c r="B69" s="87">
        <v>12.379515714601471</v>
      </c>
      <c r="C69" s="87">
        <v>13.783940662799997</v>
      </c>
      <c r="D69" s="87">
        <v>11.816173589340524</v>
      </c>
      <c r="E69" s="87">
        <v>13.848018017904</v>
      </c>
      <c r="F69" s="87">
        <v>16.311101591641041</v>
      </c>
      <c r="G69" s="87">
        <v>12.379734365763515</v>
      </c>
      <c r="H69" s="87">
        <v>8.4369393496883482</v>
      </c>
      <c r="I69" s="87">
        <v>12.656730984181564</v>
      </c>
      <c r="J69" s="87">
        <v>12.093769043181911</v>
      </c>
      <c r="K69" s="87">
        <v>13.216036441045562</v>
      </c>
      <c r="L69" s="87">
        <v>10.585519930342549</v>
      </c>
      <c r="M69" s="87">
        <v>10.057096083659568</v>
      </c>
      <c r="N69" s="87">
        <v>8.8293583446083108</v>
      </c>
      <c r="O69" s="87">
        <v>9.3377753646138171</v>
      </c>
      <c r="P69" s="87">
        <v>8.5792329055425256</v>
      </c>
      <c r="Q69" s="87">
        <v>8.0713891186790327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0.29486034862747829</v>
      </c>
      <c r="K71" s="87">
        <v>0.29470489941808697</v>
      </c>
      <c r="L71" s="87">
        <v>0.29447119536567012</v>
      </c>
      <c r="M71" s="87">
        <v>0.29446863179359056</v>
      </c>
      <c r="N71" s="87">
        <v>0.29446576066691299</v>
      </c>
      <c r="O71" s="87">
        <v>0.29446493207687779</v>
      </c>
      <c r="P71" s="87">
        <v>0.29445729207022475</v>
      </c>
      <c r="Q71" s="87">
        <v>0.29447926486177251</v>
      </c>
    </row>
    <row r="72" spans="1:17" x14ac:dyDescent="0.25">
      <c r="A72" s="150" t="s">
        <v>125</v>
      </c>
      <c r="B72" s="87">
        <v>0.92497350660134259</v>
      </c>
      <c r="C72" s="87">
        <v>0.30204685146884919</v>
      </c>
      <c r="D72" s="87">
        <v>0.30251745893360477</v>
      </c>
      <c r="E72" s="87">
        <v>0.93883144042125999</v>
      </c>
      <c r="F72" s="87">
        <v>0.93752482954586691</v>
      </c>
      <c r="G72" s="87">
        <v>0.61101095102265957</v>
      </c>
      <c r="H72" s="87">
        <v>0.60387743149954221</v>
      </c>
      <c r="I72" s="87">
        <v>0.60325005792297604</v>
      </c>
      <c r="J72" s="87">
        <v>0.30030415009153477</v>
      </c>
      <c r="K72" s="87">
        <v>0.29971745862176141</v>
      </c>
      <c r="L72" s="87">
        <v>0.30886063111922779</v>
      </c>
      <c r="M72" s="87">
        <v>0.308386593233416</v>
      </c>
      <c r="N72" s="87">
        <v>0.30938748679850719</v>
      </c>
      <c r="O72" s="87">
        <v>0.60827149958613036</v>
      </c>
      <c r="P72" s="87">
        <v>0.30822125043290605</v>
      </c>
      <c r="Q72" s="87">
        <v>0.60944688728088647</v>
      </c>
    </row>
    <row r="73" spans="1:17" x14ac:dyDescent="0.25">
      <c r="A73" s="150" t="s">
        <v>29</v>
      </c>
      <c r="B73" s="87">
        <v>13.819207656577071</v>
      </c>
      <c r="C73" s="87">
        <v>15.389105053435829</v>
      </c>
      <c r="D73" s="87">
        <v>18.540196965294264</v>
      </c>
      <c r="E73" s="87">
        <v>13.182187114480699</v>
      </c>
      <c r="F73" s="87">
        <v>12.55516620146296</v>
      </c>
      <c r="G73" s="87">
        <v>12.877487240331424</v>
      </c>
      <c r="H73" s="87">
        <v>8.1808072020250435</v>
      </c>
      <c r="I73" s="87">
        <v>9.1097203763050452</v>
      </c>
      <c r="J73" s="87">
        <v>7.2314520531996527</v>
      </c>
      <c r="K73" s="87">
        <v>4.0757246984159998</v>
      </c>
      <c r="L73" s="87">
        <v>6.2817300539397642</v>
      </c>
      <c r="M73" s="87">
        <v>3.1408883981423923</v>
      </c>
      <c r="N73" s="87">
        <v>7.223873962107044</v>
      </c>
      <c r="O73" s="87">
        <v>5.967415268326306</v>
      </c>
      <c r="P73" s="87">
        <v>3.7690614884271039</v>
      </c>
      <c r="Q73" s="87">
        <v>3.4549786973351622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24.494346374213592</v>
      </c>
      <c r="C75" s="87">
        <v>20.23277669596526</v>
      </c>
      <c r="D75" s="87">
        <v>24.76877143520711</v>
      </c>
      <c r="E75" s="87">
        <v>31.89009775648346</v>
      </c>
      <c r="F75" s="87">
        <v>33.736726836057152</v>
      </c>
      <c r="G75" s="87">
        <v>20.874768433515737</v>
      </c>
      <c r="H75" s="87">
        <v>31.831642812177328</v>
      </c>
      <c r="I75" s="87">
        <v>53.193962857496203</v>
      </c>
      <c r="J75" s="87">
        <v>29.50823254208634</v>
      </c>
      <c r="K75" s="87">
        <v>33.607855147521896</v>
      </c>
      <c r="L75" s="87">
        <v>31.773572058696129</v>
      </c>
      <c r="M75" s="87">
        <v>19.101055128463052</v>
      </c>
      <c r="N75" s="87">
        <v>19.150997833100078</v>
      </c>
      <c r="O75" s="87">
        <v>21.659395006704983</v>
      </c>
      <c r="P75" s="87">
        <v>26.676222797341595</v>
      </c>
      <c r="Q75" s="87">
        <v>31.40871021637934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10.521699348369392</v>
      </c>
      <c r="M77" s="87">
        <v>5.6216648234908568</v>
      </c>
      <c r="N77" s="87">
        <v>2.7780977788541459</v>
      </c>
      <c r="O77" s="87">
        <v>3.3935102892125291</v>
      </c>
      <c r="P77" s="87">
        <v>3.2380607104336634</v>
      </c>
      <c r="Q77" s="87">
        <v>3.9993679780047668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0</v>
      </c>
      <c r="C79" s="148">
        <v>0</v>
      </c>
      <c r="D79" s="148">
        <v>0</v>
      </c>
      <c r="E79" s="148">
        <v>0</v>
      </c>
      <c r="F79" s="148">
        <v>0</v>
      </c>
      <c r="G79" s="148">
        <v>0</v>
      </c>
      <c r="H79" s="148">
        <v>0</v>
      </c>
      <c r="I79" s="148">
        <v>0</v>
      </c>
      <c r="J79" s="148">
        <v>0</v>
      </c>
      <c r="K79" s="148">
        <v>0</v>
      </c>
      <c r="L79" s="148">
        <v>0</v>
      </c>
      <c r="M79" s="148">
        <v>0</v>
      </c>
      <c r="N79" s="148">
        <v>0</v>
      </c>
      <c r="O79" s="148">
        <v>0</v>
      </c>
      <c r="P79" s="148">
        <v>0</v>
      </c>
      <c r="Q79" s="148">
        <v>0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5.5936590038802843</v>
      </c>
      <c r="C81" s="96">
        <v>4.8149903203821207</v>
      </c>
      <c r="D81" s="96">
        <v>5.5185391127535448</v>
      </c>
      <c r="E81" s="96">
        <v>6.8284362503709923</v>
      </c>
      <c r="F81" s="96">
        <v>7.2601128934690013</v>
      </c>
      <c r="G81" s="96">
        <v>5.2674822725730204</v>
      </c>
      <c r="H81" s="96">
        <v>8.1528773721315222</v>
      </c>
      <c r="I81" s="96">
        <v>12.942960647899115</v>
      </c>
      <c r="J81" s="96">
        <v>7.3441183396137841</v>
      </c>
      <c r="K81" s="96">
        <v>8.472876692318243</v>
      </c>
      <c r="L81" s="96">
        <v>7.6139360016637472</v>
      </c>
      <c r="M81" s="96">
        <v>4.6018912137282433</v>
      </c>
      <c r="N81" s="96">
        <v>4.1319848321015753</v>
      </c>
      <c r="O81" s="96">
        <v>5.4762422847314154</v>
      </c>
      <c r="P81" s="96">
        <v>6.5389479634941221</v>
      </c>
      <c r="Q81" s="96">
        <v>8.0042025007553939</v>
      </c>
    </row>
    <row r="82" spans="1:17" x14ac:dyDescent="0.25">
      <c r="A82" s="132" t="s">
        <v>83</v>
      </c>
      <c r="B82" s="160">
        <v>0</v>
      </c>
      <c r="C82" s="160">
        <v>0</v>
      </c>
      <c r="D82" s="160">
        <v>0</v>
      </c>
      <c r="E82" s="160">
        <v>0</v>
      </c>
      <c r="F82" s="160">
        <v>0</v>
      </c>
      <c r="G82" s="160">
        <v>0</v>
      </c>
      <c r="H82" s="160">
        <v>0</v>
      </c>
      <c r="I82" s="160">
        <v>0</v>
      </c>
      <c r="J82" s="160">
        <v>0</v>
      </c>
      <c r="K82" s="160">
        <v>0</v>
      </c>
      <c r="L82" s="160">
        <v>0</v>
      </c>
      <c r="M82" s="160">
        <v>0</v>
      </c>
      <c r="N82" s="160">
        <v>0</v>
      </c>
      <c r="O82" s="160">
        <v>0</v>
      </c>
      <c r="P82" s="160">
        <v>0</v>
      </c>
      <c r="Q82" s="160">
        <v>0</v>
      </c>
    </row>
    <row r="83" spans="1:17" x14ac:dyDescent="0.25">
      <c r="A83" s="76" t="s">
        <v>82</v>
      </c>
      <c r="B83" s="159">
        <v>0</v>
      </c>
      <c r="C83" s="159">
        <v>0</v>
      </c>
      <c r="D83" s="159">
        <v>0</v>
      </c>
      <c r="E83" s="159">
        <v>0</v>
      </c>
      <c r="F83" s="159">
        <v>0</v>
      </c>
      <c r="G83" s="159">
        <v>0</v>
      </c>
      <c r="H83" s="159">
        <v>0</v>
      </c>
      <c r="I83" s="159">
        <v>0</v>
      </c>
      <c r="J83" s="159">
        <v>0</v>
      </c>
      <c r="K83" s="159">
        <v>0</v>
      </c>
      <c r="L83" s="159">
        <v>0</v>
      </c>
      <c r="M83" s="159">
        <v>0</v>
      </c>
      <c r="N83" s="159">
        <v>0</v>
      </c>
      <c r="O83" s="159">
        <v>0</v>
      </c>
      <c r="P83" s="159">
        <v>0</v>
      </c>
      <c r="Q83" s="159">
        <v>0</v>
      </c>
    </row>
    <row r="84" spans="1:17" x14ac:dyDescent="0.25">
      <c r="A84" s="76" t="s">
        <v>81</v>
      </c>
      <c r="B84" s="159">
        <v>0</v>
      </c>
      <c r="C84" s="159">
        <v>0</v>
      </c>
      <c r="D84" s="159">
        <v>0</v>
      </c>
      <c r="E84" s="159">
        <v>0</v>
      </c>
      <c r="F84" s="159">
        <v>0</v>
      </c>
      <c r="G84" s="159">
        <v>0</v>
      </c>
      <c r="H84" s="159">
        <v>0</v>
      </c>
      <c r="I84" s="159">
        <v>0</v>
      </c>
      <c r="J84" s="159">
        <v>0</v>
      </c>
      <c r="K84" s="159">
        <v>0</v>
      </c>
      <c r="L84" s="159">
        <v>0</v>
      </c>
      <c r="M84" s="159">
        <v>0</v>
      </c>
      <c r="N84" s="159">
        <v>0</v>
      </c>
      <c r="O84" s="159">
        <v>0</v>
      </c>
      <c r="P84" s="159">
        <v>0</v>
      </c>
      <c r="Q84" s="159">
        <v>0</v>
      </c>
    </row>
    <row r="85" spans="1:17" x14ac:dyDescent="0.25">
      <c r="A85" s="76" t="s">
        <v>80</v>
      </c>
      <c r="B85" s="159">
        <v>0</v>
      </c>
      <c r="C85" s="159">
        <v>0</v>
      </c>
      <c r="D85" s="159">
        <v>0</v>
      </c>
      <c r="E85" s="159">
        <v>0</v>
      </c>
      <c r="F85" s="159">
        <v>0</v>
      </c>
      <c r="G85" s="159">
        <v>0</v>
      </c>
      <c r="H85" s="159">
        <v>0</v>
      </c>
      <c r="I85" s="159">
        <v>0</v>
      </c>
      <c r="J85" s="159">
        <v>0</v>
      </c>
      <c r="K85" s="159">
        <v>0</v>
      </c>
      <c r="L85" s="159">
        <v>0</v>
      </c>
      <c r="M85" s="159">
        <v>0</v>
      </c>
      <c r="N85" s="159">
        <v>0</v>
      </c>
      <c r="O85" s="159">
        <v>0</v>
      </c>
      <c r="P85" s="159">
        <v>0</v>
      </c>
      <c r="Q85" s="159">
        <v>0</v>
      </c>
    </row>
    <row r="86" spans="1:17" x14ac:dyDescent="0.25">
      <c r="A86" s="129" t="s">
        <v>79</v>
      </c>
      <c r="B86" s="158">
        <v>5.5936590038802843</v>
      </c>
      <c r="C86" s="158">
        <v>4.8149903203821207</v>
      </c>
      <c r="D86" s="158">
        <v>5.5185391127535448</v>
      </c>
      <c r="E86" s="158">
        <v>6.8284362503709923</v>
      </c>
      <c r="F86" s="158">
        <v>7.2601128934690013</v>
      </c>
      <c r="G86" s="158">
        <v>5.2674822725730204</v>
      </c>
      <c r="H86" s="158">
        <v>8.1528773721315222</v>
      </c>
      <c r="I86" s="158">
        <v>12.942960647899115</v>
      </c>
      <c r="J86" s="158">
        <v>7.3441183396137841</v>
      </c>
      <c r="K86" s="158">
        <v>8.472876692318243</v>
      </c>
      <c r="L86" s="158">
        <v>7.6139360016637472</v>
      </c>
      <c r="M86" s="158">
        <v>4.6018912137282433</v>
      </c>
      <c r="N86" s="158">
        <v>4.1319848321015753</v>
      </c>
      <c r="O86" s="158">
        <v>5.4762422847314154</v>
      </c>
      <c r="P86" s="158">
        <v>6.5389479634941221</v>
      </c>
      <c r="Q86" s="158">
        <v>8.0042025007553939</v>
      </c>
    </row>
    <row r="87" spans="1:17" x14ac:dyDescent="0.25">
      <c r="A87" s="92" t="s">
        <v>125</v>
      </c>
      <c r="B87" s="91">
        <v>0.20354542953198176</v>
      </c>
      <c r="C87" s="91">
        <v>7.0823723552576184E-2</v>
      </c>
      <c r="D87" s="91">
        <v>6.6588296934589244E-2</v>
      </c>
      <c r="E87" s="91">
        <v>0.19527748231779013</v>
      </c>
      <c r="F87" s="91">
        <v>0.19629943765117752</v>
      </c>
      <c r="G87" s="91">
        <v>0.14979625803920948</v>
      </c>
      <c r="H87" s="91">
        <v>0.15178849020537288</v>
      </c>
      <c r="I87" s="91">
        <v>0.14513468890694306</v>
      </c>
      <c r="J87" s="91">
        <v>7.398783908530851E-2</v>
      </c>
      <c r="K87" s="91">
        <v>7.489386217452372E-2</v>
      </c>
      <c r="L87" s="91">
        <v>7.3300086109798351E-2</v>
      </c>
      <c r="M87" s="91">
        <v>7.3117072308476583E-2</v>
      </c>
      <c r="N87" s="91">
        <v>6.5691628489302739E-2</v>
      </c>
      <c r="O87" s="91">
        <v>0.1495909823191155</v>
      </c>
      <c r="P87" s="91">
        <v>7.4689058416605877E-2</v>
      </c>
      <c r="Q87" s="91">
        <v>0.15235531150209788</v>
      </c>
    </row>
    <row r="88" spans="1:17" x14ac:dyDescent="0.25">
      <c r="A88" s="92" t="s">
        <v>26</v>
      </c>
      <c r="B88" s="91">
        <v>5.3901135743483026</v>
      </c>
      <c r="C88" s="91">
        <v>4.7441665968295448</v>
      </c>
      <c r="D88" s="91">
        <v>5.4519508158189556</v>
      </c>
      <c r="E88" s="91">
        <v>6.6331587680532023</v>
      </c>
      <c r="F88" s="91">
        <v>7.063813455817824</v>
      </c>
      <c r="G88" s="91">
        <v>5.1176860145338106</v>
      </c>
      <c r="H88" s="91">
        <v>8.0010888819261492</v>
      </c>
      <c r="I88" s="91">
        <v>12.797825958992172</v>
      </c>
      <c r="J88" s="91">
        <v>7.2701305005284755</v>
      </c>
      <c r="K88" s="91">
        <v>8.3979828301437198</v>
      </c>
      <c r="L88" s="91">
        <v>7.5406359155539491</v>
      </c>
      <c r="M88" s="91">
        <v>4.5287741414197669</v>
      </c>
      <c r="N88" s="91">
        <v>4.0662932036122728</v>
      </c>
      <c r="O88" s="91">
        <v>5.3266513024122997</v>
      </c>
      <c r="P88" s="91">
        <v>6.4642589050775161</v>
      </c>
      <c r="Q88" s="91">
        <v>7.8518471892532959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0</v>
      </c>
      <c r="C90" s="157">
        <v>0</v>
      </c>
      <c r="D90" s="157">
        <v>0</v>
      </c>
      <c r="E90" s="157">
        <v>0</v>
      </c>
      <c r="F90" s="157">
        <v>0</v>
      </c>
      <c r="G90" s="157">
        <v>0</v>
      </c>
      <c r="H90" s="157">
        <v>0</v>
      </c>
      <c r="I90" s="157">
        <v>0</v>
      </c>
      <c r="J90" s="157">
        <v>0</v>
      </c>
      <c r="K90" s="157">
        <v>0</v>
      </c>
      <c r="L90" s="157">
        <v>0</v>
      </c>
      <c r="M90" s="157">
        <v>0</v>
      </c>
      <c r="N90" s="157">
        <v>0</v>
      </c>
      <c r="O90" s="157">
        <v>0</v>
      </c>
      <c r="P90" s="157">
        <v>0</v>
      </c>
      <c r="Q90" s="157">
        <v>0</v>
      </c>
    </row>
    <row r="91" spans="1:17" x14ac:dyDescent="0.25">
      <c r="A91" s="243" t="s">
        <v>235</v>
      </c>
      <c r="B91" s="242">
        <v>0</v>
      </c>
      <c r="C91" s="242">
        <v>0</v>
      </c>
      <c r="D91" s="242">
        <v>0</v>
      </c>
      <c r="E91" s="242">
        <v>0</v>
      </c>
      <c r="F91" s="242">
        <v>0</v>
      </c>
      <c r="G91" s="242">
        <v>0</v>
      </c>
      <c r="H91" s="242">
        <v>0</v>
      </c>
      <c r="I91" s="242">
        <v>0</v>
      </c>
      <c r="J91" s="242">
        <v>0</v>
      </c>
      <c r="K91" s="242">
        <v>0</v>
      </c>
      <c r="L91" s="242">
        <v>0</v>
      </c>
      <c r="M91" s="242">
        <v>0</v>
      </c>
      <c r="N91" s="242">
        <v>0</v>
      </c>
      <c r="O91" s="242">
        <v>0</v>
      </c>
      <c r="P91" s="242">
        <v>0</v>
      </c>
      <c r="Q91" s="242">
        <v>0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134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1</v>
      </c>
      <c r="D95" s="77">
        <f t="shared" si="0"/>
        <v>1</v>
      </c>
      <c r="E95" s="77">
        <f t="shared" si="0"/>
        <v>1</v>
      </c>
      <c r="F95" s="77">
        <f t="shared" si="0"/>
        <v>1</v>
      </c>
      <c r="G95" s="77">
        <f t="shared" si="0"/>
        <v>1</v>
      </c>
      <c r="H95" s="77">
        <f t="shared" si="0"/>
        <v>1</v>
      </c>
      <c r="I95" s="77">
        <f t="shared" si="0"/>
        <v>1</v>
      </c>
      <c r="J95" s="77">
        <f t="shared" si="0"/>
        <v>1</v>
      </c>
      <c r="K95" s="77">
        <f t="shared" si="0"/>
        <v>1</v>
      </c>
      <c r="L95" s="77">
        <f t="shared" si="0"/>
        <v>0.99999999999999989</v>
      </c>
      <c r="M95" s="77">
        <f t="shared" si="0"/>
        <v>1</v>
      </c>
      <c r="N95" s="77">
        <f t="shared" si="0"/>
        <v>1</v>
      </c>
      <c r="O95" s="77">
        <f t="shared" si="0"/>
        <v>1</v>
      </c>
      <c r="P95" s="77">
        <f t="shared" si="0"/>
        <v>0.99999999999999989</v>
      </c>
      <c r="Q95" s="77">
        <f t="shared" si="0"/>
        <v>1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1</v>
      </c>
      <c r="C100" s="238">
        <f t="shared" si="5"/>
        <v>1</v>
      </c>
      <c r="D100" s="238">
        <f t="shared" si="5"/>
        <v>1</v>
      </c>
      <c r="E100" s="238">
        <f t="shared" si="5"/>
        <v>1</v>
      </c>
      <c r="F100" s="238">
        <f t="shared" si="5"/>
        <v>1</v>
      </c>
      <c r="G100" s="238">
        <f t="shared" si="5"/>
        <v>1</v>
      </c>
      <c r="H100" s="238">
        <f t="shared" si="5"/>
        <v>1</v>
      </c>
      <c r="I100" s="238">
        <f t="shared" si="5"/>
        <v>1</v>
      </c>
      <c r="J100" s="238">
        <f t="shared" si="5"/>
        <v>1</v>
      </c>
      <c r="K100" s="238">
        <f t="shared" si="5"/>
        <v>1</v>
      </c>
      <c r="L100" s="238">
        <f t="shared" si="5"/>
        <v>4.2465499995826432E-2</v>
      </c>
      <c r="M100" s="238">
        <f t="shared" si="5"/>
        <v>5.4818492443515963E-2</v>
      </c>
      <c r="N100" s="238">
        <f t="shared" si="5"/>
        <v>4.9744675742490509E-2</v>
      </c>
      <c r="O100" s="238">
        <f t="shared" si="5"/>
        <v>5.5390536419549184E-2</v>
      </c>
      <c r="P100" s="238">
        <f t="shared" si="5"/>
        <v>6.9798796314825898E-2</v>
      </c>
      <c r="Q100" s="238">
        <f t="shared" si="5"/>
        <v>5.6355068145536251E-2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0</v>
      </c>
      <c r="C102" s="237">
        <f t="shared" si="7"/>
        <v>0</v>
      </c>
      <c r="D102" s="237">
        <f t="shared" si="7"/>
        <v>0</v>
      </c>
      <c r="E102" s="237">
        <f t="shared" si="7"/>
        <v>0</v>
      </c>
      <c r="F102" s="237">
        <f t="shared" si="7"/>
        <v>0</v>
      </c>
      <c r="G102" s="237">
        <f t="shared" si="7"/>
        <v>0</v>
      </c>
      <c r="H102" s="237">
        <f t="shared" si="7"/>
        <v>0</v>
      </c>
      <c r="I102" s="237">
        <f t="shared" si="7"/>
        <v>0</v>
      </c>
      <c r="J102" s="237">
        <f t="shared" si="7"/>
        <v>0</v>
      </c>
      <c r="K102" s="237">
        <f t="shared" si="7"/>
        <v>0</v>
      </c>
      <c r="L102" s="237">
        <f t="shared" si="7"/>
        <v>0.95753450000417351</v>
      </c>
      <c r="M102" s="237">
        <f t="shared" si="7"/>
        <v>0.94518150755648411</v>
      </c>
      <c r="N102" s="237">
        <f t="shared" si="7"/>
        <v>0.95025532425750947</v>
      </c>
      <c r="O102" s="237">
        <f t="shared" si="7"/>
        <v>0.94460946358045084</v>
      </c>
      <c r="P102" s="237">
        <f t="shared" si="7"/>
        <v>0.93020120368517401</v>
      </c>
      <c r="Q102" s="237">
        <f t="shared" si="7"/>
        <v>0.94364493185446374</v>
      </c>
    </row>
    <row r="103" spans="1:17" x14ac:dyDescent="0.25">
      <c r="A103" s="142" t="s">
        <v>249</v>
      </c>
      <c r="B103" s="235">
        <f t="shared" ref="B103:Q103" si="8">IF(B$17=0,0,B$17/B$5)</f>
        <v>0</v>
      </c>
      <c r="C103" s="235">
        <f t="shared" si="8"/>
        <v>0</v>
      </c>
      <c r="D103" s="235">
        <f t="shared" si="8"/>
        <v>0</v>
      </c>
      <c r="E103" s="235">
        <f t="shared" si="8"/>
        <v>0</v>
      </c>
      <c r="F103" s="235">
        <f t="shared" si="8"/>
        <v>0</v>
      </c>
      <c r="G103" s="235">
        <f t="shared" si="8"/>
        <v>0</v>
      </c>
      <c r="H103" s="235">
        <f t="shared" si="8"/>
        <v>0</v>
      </c>
      <c r="I103" s="235">
        <f t="shared" si="8"/>
        <v>0</v>
      </c>
      <c r="J103" s="235">
        <f t="shared" si="8"/>
        <v>0</v>
      </c>
      <c r="K103" s="235">
        <f t="shared" si="8"/>
        <v>0</v>
      </c>
      <c r="L103" s="235">
        <f t="shared" si="8"/>
        <v>0.95753450000417351</v>
      </c>
      <c r="M103" s="235">
        <f t="shared" si="8"/>
        <v>0.94518150755648411</v>
      </c>
      <c r="N103" s="235">
        <f t="shared" si="8"/>
        <v>0.95025532425750947</v>
      </c>
      <c r="O103" s="235">
        <f t="shared" si="8"/>
        <v>0.94460946358045084</v>
      </c>
      <c r="P103" s="235">
        <f t="shared" si="8"/>
        <v>0.93020120368517401</v>
      </c>
      <c r="Q103" s="235">
        <f t="shared" si="8"/>
        <v>0.94364493185446374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</v>
      </c>
      <c r="C107" s="77">
        <f t="shared" si="11"/>
        <v>1</v>
      </c>
      <c r="D107" s="77">
        <f t="shared" si="11"/>
        <v>1.0000000000000002</v>
      </c>
      <c r="E107" s="77">
        <f t="shared" si="11"/>
        <v>0.99999999999999978</v>
      </c>
      <c r="F107" s="77">
        <f t="shared" si="11"/>
        <v>1</v>
      </c>
      <c r="G107" s="77">
        <f t="shared" si="11"/>
        <v>0.99999999999999989</v>
      </c>
      <c r="H107" s="77">
        <f t="shared" si="11"/>
        <v>0.99999999999999989</v>
      </c>
      <c r="I107" s="77">
        <f t="shared" si="11"/>
        <v>1</v>
      </c>
      <c r="J107" s="77">
        <f t="shared" si="11"/>
        <v>0.99999999999999989</v>
      </c>
      <c r="K107" s="77">
        <f t="shared" si="11"/>
        <v>0.99999999999999989</v>
      </c>
      <c r="L107" s="77">
        <f t="shared" si="11"/>
        <v>1</v>
      </c>
      <c r="M107" s="77">
        <f t="shared" si="11"/>
        <v>1</v>
      </c>
      <c r="N107" s="77">
        <f t="shared" si="11"/>
        <v>0.99999999999999989</v>
      </c>
      <c r="O107" s="77">
        <f t="shared" si="11"/>
        <v>0.99999999999999989</v>
      </c>
      <c r="P107" s="77">
        <f t="shared" si="11"/>
        <v>1</v>
      </c>
      <c r="Q107" s="77">
        <f t="shared" si="11"/>
        <v>1</v>
      </c>
    </row>
    <row r="108" spans="1:17" x14ac:dyDescent="0.25">
      <c r="A108" s="132" t="s">
        <v>83</v>
      </c>
      <c r="B108" s="203">
        <f t="shared" ref="B108:Q108" si="12">IF(B$32=0,0,B$32/B$31)</f>
        <v>0</v>
      </c>
      <c r="C108" s="203">
        <f t="shared" si="12"/>
        <v>0</v>
      </c>
      <c r="D108" s="203">
        <f t="shared" si="12"/>
        <v>0</v>
      </c>
      <c r="E108" s="203">
        <f t="shared" si="12"/>
        <v>0</v>
      </c>
      <c r="F108" s="203">
        <f t="shared" si="12"/>
        <v>0</v>
      </c>
      <c r="G108" s="203">
        <f t="shared" si="12"/>
        <v>0</v>
      </c>
      <c r="H108" s="203">
        <f t="shared" si="12"/>
        <v>0</v>
      </c>
      <c r="I108" s="203">
        <f t="shared" si="12"/>
        <v>0</v>
      </c>
      <c r="J108" s="203">
        <f t="shared" si="12"/>
        <v>0</v>
      </c>
      <c r="K108" s="203">
        <f t="shared" si="12"/>
        <v>0</v>
      </c>
      <c r="L108" s="203">
        <f t="shared" si="12"/>
        <v>0</v>
      </c>
      <c r="M108" s="203">
        <f t="shared" si="12"/>
        <v>0</v>
      </c>
      <c r="N108" s="203">
        <f t="shared" si="12"/>
        <v>0</v>
      </c>
      <c r="O108" s="203">
        <f t="shared" si="12"/>
        <v>0</v>
      </c>
      <c r="P108" s="203">
        <f t="shared" si="12"/>
        <v>0</v>
      </c>
      <c r="Q108" s="203">
        <f t="shared" si="12"/>
        <v>0</v>
      </c>
    </row>
    <row r="109" spans="1:17" x14ac:dyDescent="0.25">
      <c r="A109" s="76" t="s">
        <v>82</v>
      </c>
      <c r="B109" s="202">
        <f t="shared" ref="B109:Q109" si="13">IF(B$33=0,0,B$33/B$31)</f>
        <v>0</v>
      </c>
      <c r="C109" s="202">
        <f t="shared" si="13"/>
        <v>0</v>
      </c>
      <c r="D109" s="202">
        <f t="shared" si="13"/>
        <v>0</v>
      </c>
      <c r="E109" s="202">
        <f t="shared" si="13"/>
        <v>0</v>
      </c>
      <c r="F109" s="202">
        <f t="shared" si="13"/>
        <v>0</v>
      </c>
      <c r="G109" s="202">
        <f t="shared" si="13"/>
        <v>0</v>
      </c>
      <c r="H109" s="202">
        <f t="shared" si="13"/>
        <v>0</v>
      </c>
      <c r="I109" s="202">
        <f t="shared" si="13"/>
        <v>0</v>
      </c>
      <c r="J109" s="202">
        <f t="shared" si="13"/>
        <v>0</v>
      </c>
      <c r="K109" s="202">
        <f t="shared" si="13"/>
        <v>0</v>
      </c>
      <c r="L109" s="202">
        <f t="shared" si="13"/>
        <v>0</v>
      </c>
      <c r="M109" s="202">
        <f t="shared" si="13"/>
        <v>0</v>
      </c>
      <c r="N109" s="202">
        <f t="shared" si="13"/>
        <v>0</v>
      </c>
      <c r="O109" s="202">
        <f t="shared" si="13"/>
        <v>0</v>
      </c>
      <c r="P109" s="202">
        <f t="shared" si="13"/>
        <v>0</v>
      </c>
      <c r="Q109" s="202">
        <f t="shared" si="13"/>
        <v>0</v>
      </c>
    </row>
    <row r="110" spans="1:17" x14ac:dyDescent="0.25">
      <c r="A110" s="76" t="s">
        <v>81</v>
      </c>
      <c r="B110" s="202">
        <f t="shared" ref="B110:Q110" si="14">IF(B$34=0,0,B$34/B$31)</f>
        <v>0</v>
      </c>
      <c r="C110" s="202">
        <f t="shared" si="14"/>
        <v>0</v>
      </c>
      <c r="D110" s="202">
        <f t="shared" si="14"/>
        <v>0</v>
      </c>
      <c r="E110" s="202">
        <f t="shared" si="14"/>
        <v>0</v>
      </c>
      <c r="F110" s="202">
        <f t="shared" si="14"/>
        <v>0</v>
      </c>
      <c r="G110" s="202">
        <f t="shared" si="14"/>
        <v>0</v>
      </c>
      <c r="H110" s="202">
        <f t="shared" si="14"/>
        <v>0</v>
      </c>
      <c r="I110" s="202">
        <f t="shared" si="14"/>
        <v>0</v>
      </c>
      <c r="J110" s="202">
        <f t="shared" si="14"/>
        <v>0</v>
      </c>
      <c r="K110" s="202">
        <f t="shared" si="14"/>
        <v>0</v>
      </c>
      <c r="L110" s="202">
        <f t="shared" si="14"/>
        <v>0</v>
      </c>
      <c r="M110" s="202">
        <f t="shared" si="14"/>
        <v>0</v>
      </c>
      <c r="N110" s="202">
        <f t="shared" si="14"/>
        <v>0</v>
      </c>
      <c r="O110" s="202">
        <f t="shared" si="14"/>
        <v>0</v>
      </c>
      <c r="P110" s="202">
        <f t="shared" si="14"/>
        <v>0</v>
      </c>
      <c r="Q110" s="202">
        <f t="shared" si="14"/>
        <v>0</v>
      </c>
    </row>
    <row r="111" spans="1:17" x14ac:dyDescent="0.25">
      <c r="A111" s="76" t="s">
        <v>80</v>
      </c>
      <c r="B111" s="202">
        <f t="shared" ref="B111:Q111" si="15">IF(B$35=0,0,B$35/B$31)</f>
        <v>0</v>
      </c>
      <c r="C111" s="202">
        <f t="shared" si="15"/>
        <v>0</v>
      </c>
      <c r="D111" s="202">
        <f t="shared" si="15"/>
        <v>0</v>
      </c>
      <c r="E111" s="202">
        <f t="shared" si="15"/>
        <v>0</v>
      </c>
      <c r="F111" s="202">
        <f t="shared" si="15"/>
        <v>0</v>
      </c>
      <c r="G111" s="202">
        <f t="shared" si="15"/>
        <v>0</v>
      </c>
      <c r="H111" s="202">
        <f t="shared" si="15"/>
        <v>0</v>
      </c>
      <c r="I111" s="202">
        <f t="shared" si="15"/>
        <v>0</v>
      </c>
      <c r="J111" s="202">
        <f t="shared" si="15"/>
        <v>0</v>
      </c>
      <c r="K111" s="202">
        <f t="shared" si="15"/>
        <v>0</v>
      </c>
      <c r="L111" s="202">
        <f t="shared" si="15"/>
        <v>0</v>
      </c>
      <c r="M111" s="202">
        <f t="shared" si="15"/>
        <v>0</v>
      </c>
      <c r="N111" s="202">
        <f t="shared" si="15"/>
        <v>0</v>
      </c>
      <c r="O111" s="202">
        <f t="shared" si="15"/>
        <v>0</v>
      </c>
      <c r="P111" s="202">
        <f t="shared" si="15"/>
        <v>0</v>
      </c>
      <c r="Q111" s="202">
        <f t="shared" si="15"/>
        <v>0</v>
      </c>
    </row>
    <row r="112" spans="1:17" x14ac:dyDescent="0.25">
      <c r="A112" s="129" t="s">
        <v>79</v>
      </c>
      <c r="B112" s="201">
        <f t="shared" ref="B112:Q112" si="16">IF(B$36=0,0,B$36/B$31)</f>
        <v>6.5569346219503102E-3</v>
      </c>
      <c r="C112" s="201">
        <f t="shared" si="16"/>
        <v>5.7193050373806602E-3</v>
      </c>
      <c r="D112" s="201">
        <f t="shared" si="16"/>
        <v>6.1418677418603913E-3</v>
      </c>
      <c r="E112" s="201">
        <f t="shared" si="16"/>
        <v>7.3458267112044536E-3</v>
      </c>
      <c r="F112" s="201">
        <f t="shared" si="16"/>
        <v>7.5222974971903434E-3</v>
      </c>
      <c r="G112" s="201">
        <f t="shared" si="16"/>
        <v>7.0215475884547488E-3</v>
      </c>
      <c r="H112" s="201">
        <f t="shared" si="16"/>
        <v>9.8764398085354095E-3</v>
      </c>
      <c r="I112" s="201">
        <f t="shared" si="16"/>
        <v>9.9158417279317668E-3</v>
      </c>
      <c r="J112" s="201">
        <f t="shared" si="16"/>
        <v>9.3175776961340433E-3</v>
      </c>
      <c r="K112" s="201">
        <f t="shared" si="16"/>
        <v>1.1292287300153157E-2</v>
      </c>
      <c r="L112" s="201">
        <f t="shared" si="16"/>
        <v>9.5792762410516884E-3</v>
      </c>
      <c r="M112" s="201">
        <f t="shared" si="16"/>
        <v>9.4962154317403992E-3</v>
      </c>
      <c r="N112" s="201">
        <f t="shared" si="16"/>
        <v>6.000817240237692E-3</v>
      </c>
      <c r="O112" s="201">
        <f t="shared" si="16"/>
        <v>6.9506445868998444E-3</v>
      </c>
      <c r="P112" s="201">
        <f t="shared" si="16"/>
        <v>7.6324678824096683E-3</v>
      </c>
      <c r="Q112" s="201">
        <f t="shared" si="16"/>
        <v>7.9971083746047181E-3</v>
      </c>
    </row>
    <row r="113" spans="1:17" x14ac:dyDescent="0.25">
      <c r="A113" s="127" t="s">
        <v>238</v>
      </c>
      <c r="B113" s="200">
        <f t="shared" ref="B113:Q113" si="17">IF(B$41=0,0,B$41/B$31)</f>
        <v>2.8795451170378246E-2</v>
      </c>
      <c r="C113" s="200">
        <f t="shared" si="17"/>
        <v>2.8819730288771571E-2</v>
      </c>
      <c r="D113" s="200">
        <f t="shared" si="17"/>
        <v>2.8807482094438831E-2</v>
      </c>
      <c r="E113" s="200">
        <f t="shared" si="17"/>
        <v>2.8772584733008557E-2</v>
      </c>
      <c r="F113" s="200">
        <f t="shared" si="17"/>
        <v>2.87674696377626E-2</v>
      </c>
      <c r="G113" s="200">
        <f t="shared" si="17"/>
        <v>2.8781984127870874E-2</v>
      </c>
      <c r="H113" s="200">
        <f t="shared" si="17"/>
        <v>2.8699233628738097E-2</v>
      </c>
      <c r="I113" s="200">
        <f t="shared" si="17"/>
        <v>2.8698091544117916E-2</v>
      </c>
      <c r="J113" s="200">
        <f t="shared" si="17"/>
        <v>2.8715432530546835E-2</v>
      </c>
      <c r="K113" s="200">
        <f t="shared" si="17"/>
        <v>2.865819457101005E-2</v>
      </c>
      <c r="L113" s="200">
        <f t="shared" si="17"/>
        <v>2.8707847065476758E-2</v>
      </c>
      <c r="M113" s="200">
        <f t="shared" si="17"/>
        <v>2.871025462516694E-2</v>
      </c>
      <c r="N113" s="200">
        <f t="shared" si="17"/>
        <v>2.8811570514775713E-2</v>
      </c>
      <c r="O113" s="200">
        <f t="shared" si="17"/>
        <v>2.8784039287336242E-2</v>
      </c>
      <c r="P113" s="200">
        <f t="shared" si="17"/>
        <v>2.8764276293263481E-2</v>
      </c>
      <c r="Q113" s="200">
        <f t="shared" si="17"/>
        <v>2.8753707003634651E-2</v>
      </c>
    </row>
    <row r="114" spans="1:17" x14ac:dyDescent="0.25">
      <c r="A114" s="142" t="s">
        <v>247</v>
      </c>
      <c r="B114" s="199">
        <f t="shared" ref="B114:Q114" si="18">IF(B$42=0,0,B$42/B$31)</f>
        <v>2.8795451170378246E-2</v>
      </c>
      <c r="C114" s="199">
        <f t="shared" si="18"/>
        <v>2.8819730288771571E-2</v>
      </c>
      <c r="D114" s="199">
        <f t="shared" si="18"/>
        <v>2.8807482094438831E-2</v>
      </c>
      <c r="E114" s="199">
        <f t="shared" si="18"/>
        <v>2.8772584733008557E-2</v>
      </c>
      <c r="F114" s="199">
        <f t="shared" si="18"/>
        <v>2.87674696377626E-2</v>
      </c>
      <c r="G114" s="199">
        <f t="shared" si="18"/>
        <v>2.8781984127870874E-2</v>
      </c>
      <c r="H114" s="199">
        <f t="shared" si="18"/>
        <v>2.8699233628738097E-2</v>
      </c>
      <c r="I114" s="199">
        <f t="shared" si="18"/>
        <v>2.8698091544117916E-2</v>
      </c>
      <c r="J114" s="199">
        <f t="shared" si="18"/>
        <v>2.8715432530546835E-2</v>
      </c>
      <c r="K114" s="199">
        <f t="shared" si="18"/>
        <v>2.865819457101005E-2</v>
      </c>
      <c r="L114" s="199">
        <f t="shared" si="18"/>
        <v>2.8707847065476758E-2</v>
      </c>
      <c r="M114" s="199">
        <f t="shared" si="18"/>
        <v>2.871025462516694E-2</v>
      </c>
      <c r="N114" s="199">
        <f t="shared" si="18"/>
        <v>2.8811570514775713E-2</v>
      </c>
      <c r="O114" s="199">
        <f t="shared" si="18"/>
        <v>2.8784039287336242E-2</v>
      </c>
      <c r="P114" s="199">
        <f t="shared" si="18"/>
        <v>2.8764276293263481E-2</v>
      </c>
      <c r="Q114" s="199">
        <f t="shared" si="18"/>
        <v>2.8753707003634651E-2</v>
      </c>
    </row>
    <row r="115" spans="1:17" x14ac:dyDescent="0.25">
      <c r="A115" s="142" t="s">
        <v>246</v>
      </c>
      <c r="B115" s="199">
        <f t="shared" ref="B115:Q115" si="19">IF(B$53=0,0,B$53/B$31)</f>
        <v>0</v>
      </c>
      <c r="C115" s="199">
        <f t="shared" si="19"/>
        <v>0</v>
      </c>
      <c r="D115" s="199">
        <f t="shared" si="19"/>
        <v>0</v>
      </c>
      <c r="E115" s="199">
        <f t="shared" si="19"/>
        <v>0</v>
      </c>
      <c r="F115" s="199">
        <f t="shared" si="19"/>
        <v>0</v>
      </c>
      <c r="G115" s="199">
        <f t="shared" si="19"/>
        <v>0</v>
      </c>
      <c r="H115" s="199">
        <f t="shared" si="19"/>
        <v>0</v>
      </c>
      <c r="I115" s="199">
        <f t="shared" si="19"/>
        <v>0</v>
      </c>
      <c r="J115" s="199">
        <f t="shared" si="19"/>
        <v>0</v>
      </c>
      <c r="K115" s="199">
        <f t="shared" si="19"/>
        <v>0</v>
      </c>
      <c r="L115" s="199">
        <f t="shared" si="19"/>
        <v>0</v>
      </c>
      <c r="M115" s="199">
        <f t="shared" si="19"/>
        <v>0</v>
      </c>
      <c r="N115" s="199">
        <f t="shared" si="19"/>
        <v>0</v>
      </c>
      <c r="O115" s="199">
        <f t="shared" si="19"/>
        <v>0</v>
      </c>
      <c r="P115" s="199">
        <f t="shared" si="19"/>
        <v>0</v>
      </c>
      <c r="Q115" s="199">
        <f t="shared" si="19"/>
        <v>0</v>
      </c>
    </row>
    <row r="116" spans="1:17" x14ac:dyDescent="0.25">
      <c r="A116" s="127" t="s">
        <v>237</v>
      </c>
      <c r="B116" s="200">
        <f t="shared" ref="B116:Q116" si="20">IF(B$54=0,0,B$54/B$31)</f>
        <v>0.8638635351113475</v>
      </c>
      <c r="C116" s="200">
        <f t="shared" si="20"/>
        <v>0.86459190866314728</v>
      </c>
      <c r="D116" s="200">
        <f t="shared" si="20"/>
        <v>0.86422446283316512</v>
      </c>
      <c r="E116" s="200">
        <f t="shared" si="20"/>
        <v>0.86317754199025687</v>
      </c>
      <c r="F116" s="200">
        <f t="shared" si="20"/>
        <v>0.86302408913287798</v>
      </c>
      <c r="G116" s="200">
        <f t="shared" si="20"/>
        <v>0.86345952383612612</v>
      </c>
      <c r="H116" s="200">
        <f t="shared" si="20"/>
        <v>0.86097700886214301</v>
      </c>
      <c r="I116" s="200">
        <f t="shared" si="20"/>
        <v>0.86094274632353762</v>
      </c>
      <c r="J116" s="200">
        <f t="shared" si="20"/>
        <v>0.86146297591640519</v>
      </c>
      <c r="K116" s="200">
        <f t="shared" si="20"/>
        <v>0.8597458371303015</v>
      </c>
      <c r="L116" s="200">
        <f t="shared" si="20"/>
        <v>0.86123541196430298</v>
      </c>
      <c r="M116" s="200">
        <f t="shared" si="20"/>
        <v>0.86130763875500838</v>
      </c>
      <c r="N116" s="200">
        <f t="shared" si="20"/>
        <v>0.86434711544327147</v>
      </c>
      <c r="O116" s="200">
        <f t="shared" si="20"/>
        <v>0.86352117862008704</v>
      </c>
      <c r="P116" s="200">
        <f t="shared" si="20"/>
        <v>0.86292828879790462</v>
      </c>
      <c r="Q116" s="200">
        <f t="shared" si="20"/>
        <v>0.86261121010903941</v>
      </c>
    </row>
    <row r="117" spans="1:17" x14ac:dyDescent="0.25">
      <c r="A117" s="142" t="s">
        <v>245</v>
      </c>
      <c r="B117" s="199">
        <f t="shared" ref="B117:Q117" si="21">IF(B$55=0,0,B$55/B$31)</f>
        <v>0.8638635351113475</v>
      </c>
      <c r="C117" s="199">
        <f t="shared" si="21"/>
        <v>0.86459190866314728</v>
      </c>
      <c r="D117" s="199">
        <f t="shared" si="21"/>
        <v>0.86422446283316512</v>
      </c>
      <c r="E117" s="199">
        <f t="shared" si="21"/>
        <v>0.86317754199025687</v>
      </c>
      <c r="F117" s="199">
        <f t="shared" si="21"/>
        <v>0.86302408913287798</v>
      </c>
      <c r="G117" s="199">
        <f t="shared" si="21"/>
        <v>0.86345952383612612</v>
      </c>
      <c r="H117" s="199">
        <f t="shared" si="21"/>
        <v>0.86097700886214301</v>
      </c>
      <c r="I117" s="199">
        <f t="shared" si="21"/>
        <v>0.86094274632353762</v>
      </c>
      <c r="J117" s="199">
        <f t="shared" si="21"/>
        <v>0.86146297591640519</v>
      </c>
      <c r="K117" s="199">
        <f t="shared" si="21"/>
        <v>0.8597458371303015</v>
      </c>
      <c r="L117" s="199">
        <f t="shared" si="21"/>
        <v>0.86123541196430298</v>
      </c>
      <c r="M117" s="199">
        <f t="shared" si="21"/>
        <v>0.86130763875500838</v>
      </c>
      <c r="N117" s="199">
        <f t="shared" si="21"/>
        <v>0.86434711544327147</v>
      </c>
      <c r="O117" s="199">
        <f t="shared" si="21"/>
        <v>0.86352117862008704</v>
      </c>
      <c r="P117" s="199">
        <f t="shared" si="21"/>
        <v>0.86292828879790462</v>
      </c>
      <c r="Q117" s="199">
        <f t="shared" si="21"/>
        <v>0.86261121010903941</v>
      </c>
    </row>
    <row r="118" spans="1:17" x14ac:dyDescent="0.25">
      <c r="A118" s="142" t="s">
        <v>244</v>
      </c>
      <c r="B118" s="199">
        <f t="shared" ref="B118:Q118" si="22">IF(B$66=0,0,B$66/B$31)</f>
        <v>0</v>
      </c>
      <c r="C118" s="199">
        <f t="shared" si="22"/>
        <v>0</v>
      </c>
      <c r="D118" s="199">
        <f t="shared" si="22"/>
        <v>0</v>
      </c>
      <c r="E118" s="199">
        <f t="shared" si="22"/>
        <v>0</v>
      </c>
      <c r="F118" s="199">
        <f t="shared" si="22"/>
        <v>0</v>
      </c>
      <c r="G118" s="199">
        <f t="shared" si="22"/>
        <v>0</v>
      </c>
      <c r="H118" s="199">
        <f t="shared" si="22"/>
        <v>0</v>
      </c>
      <c r="I118" s="199">
        <f t="shared" si="22"/>
        <v>0</v>
      </c>
      <c r="J118" s="199">
        <f t="shared" si="22"/>
        <v>0</v>
      </c>
      <c r="K118" s="199">
        <f t="shared" si="22"/>
        <v>0</v>
      </c>
      <c r="L118" s="199">
        <f t="shared" si="22"/>
        <v>0</v>
      </c>
      <c r="M118" s="199">
        <f t="shared" si="22"/>
        <v>0</v>
      </c>
      <c r="N118" s="199">
        <f t="shared" si="22"/>
        <v>0</v>
      </c>
      <c r="O118" s="199">
        <f t="shared" si="22"/>
        <v>0</v>
      </c>
      <c r="P118" s="199">
        <f t="shared" si="22"/>
        <v>0</v>
      </c>
      <c r="Q118" s="199">
        <f t="shared" si="22"/>
        <v>0</v>
      </c>
    </row>
    <row r="119" spans="1:17" x14ac:dyDescent="0.25">
      <c r="A119" s="127" t="s">
        <v>236</v>
      </c>
      <c r="B119" s="200">
        <f t="shared" ref="B119:Q119" si="23">IF(B$67=0,0,B$67/B$31)</f>
        <v>0.10078407909632386</v>
      </c>
      <c r="C119" s="200">
        <f t="shared" si="23"/>
        <v>0.10086905601070051</v>
      </c>
      <c r="D119" s="200">
        <f t="shared" si="23"/>
        <v>0.10082618733053592</v>
      </c>
      <c r="E119" s="200">
        <f t="shared" si="23"/>
        <v>0.10070404656552995</v>
      </c>
      <c r="F119" s="200">
        <f t="shared" si="23"/>
        <v>0.10068614373216911</v>
      </c>
      <c r="G119" s="200">
        <f t="shared" si="23"/>
        <v>0.10073694444754806</v>
      </c>
      <c r="H119" s="200">
        <f t="shared" si="23"/>
        <v>0.10044731770058335</v>
      </c>
      <c r="I119" s="200">
        <f t="shared" si="23"/>
        <v>0.10044332040441271</v>
      </c>
      <c r="J119" s="200">
        <f t="shared" si="23"/>
        <v>0.1005040138569139</v>
      </c>
      <c r="K119" s="200">
        <f t="shared" si="23"/>
        <v>0.10030368099853519</v>
      </c>
      <c r="L119" s="200">
        <f t="shared" si="23"/>
        <v>0.10047746472916864</v>
      </c>
      <c r="M119" s="200">
        <f t="shared" si="23"/>
        <v>0.10048589118808428</v>
      </c>
      <c r="N119" s="200">
        <f t="shared" si="23"/>
        <v>0.100840496801715</v>
      </c>
      <c r="O119" s="200">
        <f t="shared" si="23"/>
        <v>0.10074413750567682</v>
      </c>
      <c r="P119" s="200">
        <f t="shared" si="23"/>
        <v>0.1006749670264222</v>
      </c>
      <c r="Q119" s="200">
        <f t="shared" si="23"/>
        <v>0.10063797451272127</v>
      </c>
    </row>
    <row r="120" spans="1:17" x14ac:dyDescent="0.25">
      <c r="A120" s="142" t="s">
        <v>243</v>
      </c>
      <c r="B120" s="199">
        <f t="shared" ref="B120:Q120" si="24">IF(B$68=0,0,B$68/B$31)</f>
        <v>0.10078407909632386</v>
      </c>
      <c r="C120" s="199">
        <f t="shared" si="24"/>
        <v>0.10086905601070051</v>
      </c>
      <c r="D120" s="199">
        <f t="shared" si="24"/>
        <v>0.10082618733053592</v>
      </c>
      <c r="E120" s="199">
        <f t="shared" si="24"/>
        <v>0.10070404656552995</v>
      </c>
      <c r="F120" s="199">
        <f t="shared" si="24"/>
        <v>0.10068614373216911</v>
      </c>
      <c r="G120" s="199">
        <f t="shared" si="24"/>
        <v>0.10073694444754806</v>
      </c>
      <c r="H120" s="199">
        <f t="shared" si="24"/>
        <v>0.10044731770058335</v>
      </c>
      <c r="I120" s="199">
        <f t="shared" si="24"/>
        <v>0.10044332040441271</v>
      </c>
      <c r="J120" s="199">
        <f t="shared" si="24"/>
        <v>0.1005040138569139</v>
      </c>
      <c r="K120" s="199">
        <f t="shared" si="24"/>
        <v>0.10030368099853519</v>
      </c>
      <c r="L120" s="199">
        <f t="shared" si="24"/>
        <v>0.10047746472916864</v>
      </c>
      <c r="M120" s="199">
        <f t="shared" si="24"/>
        <v>0.10048589118808428</v>
      </c>
      <c r="N120" s="199">
        <f t="shared" si="24"/>
        <v>0.100840496801715</v>
      </c>
      <c r="O120" s="199">
        <f t="shared" si="24"/>
        <v>0.10074413750567682</v>
      </c>
      <c r="P120" s="199">
        <f t="shared" si="24"/>
        <v>0.1006749670264222</v>
      </c>
      <c r="Q120" s="199">
        <f t="shared" si="24"/>
        <v>0.10063797451272127</v>
      </c>
    </row>
    <row r="121" spans="1:17" x14ac:dyDescent="0.25">
      <c r="A121" s="140" t="s">
        <v>242</v>
      </c>
      <c r="B121" s="198">
        <f t="shared" ref="B121:Q121" si="25">IF(B$79=0,0,B$79/B$31)</f>
        <v>0</v>
      </c>
      <c r="C121" s="198">
        <f t="shared" si="25"/>
        <v>0</v>
      </c>
      <c r="D121" s="198">
        <f t="shared" si="25"/>
        <v>0</v>
      </c>
      <c r="E121" s="198">
        <f t="shared" si="25"/>
        <v>0</v>
      </c>
      <c r="F121" s="198">
        <f t="shared" si="25"/>
        <v>0</v>
      </c>
      <c r="G121" s="198">
        <f t="shared" si="25"/>
        <v>0</v>
      </c>
      <c r="H121" s="198">
        <f t="shared" si="25"/>
        <v>0</v>
      </c>
      <c r="I121" s="198">
        <f t="shared" si="25"/>
        <v>0</v>
      </c>
      <c r="J121" s="198">
        <f t="shared" si="25"/>
        <v>0</v>
      </c>
      <c r="K121" s="198">
        <f t="shared" si="25"/>
        <v>0</v>
      </c>
      <c r="L121" s="198">
        <f t="shared" si="25"/>
        <v>0</v>
      </c>
      <c r="M121" s="198">
        <f t="shared" si="25"/>
        <v>0</v>
      </c>
      <c r="N121" s="198">
        <f t="shared" si="25"/>
        <v>0</v>
      </c>
      <c r="O121" s="198">
        <f t="shared" si="25"/>
        <v>0</v>
      </c>
      <c r="P121" s="198">
        <f t="shared" si="25"/>
        <v>0</v>
      </c>
      <c r="Q121" s="198">
        <f t="shared" si="25"/>
        <v>0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0</v>
      </c>
      <c r="C124" s="203">
        <f t="shared" si="27"/>
        <v>0</v>
      </c>
      <c r="D124" s="203">
        <f t="shared" si="27"/>
        <v>0</v>
      </c>
      <c r="E124" s="203">
        <f t="shared" si="27"/>
        <v>0</v>
      </c>
      <c r="F124" s="203">
        <f t="shared" si="27"/>
        <v>0</v>
      </c>
      <c r="G124" s="203">
        <f t="shared" si="27"/>
        <v>0</v>
      </c>
      <c r="H124" s="203">
        <f t="shared" si="27"/>
        <v>0</v>
      </c>
      <c r="I124" s="203">
        <f t="shared" si="27"/>
        <v>0</v>
      </c>
      <c r="J124" s="203">
        <f t="shared" si="27"/>
        <v>0</v>
      </c>
      <c r="K124" s="203">
        <f t="shared" si="27"/>
        <v>0</v>
      </c>
      <c r="L124" s="203">
        <f t="shared" si="27"/>
        <v>0</v>
      </c>
      <c r="M124" s="203">
        <f t="shared" si="27"/>
        <v>0</v>
      </c>
      <c r="N124" s="203">
        <f t="shared" si="27"/>
        <v>0</v>
      </c>
      <c r="O124" s="203">
        <f t="shared" si="27"/>
        <v>0</v>
      </c>
      <c r="P124" s="203">
        <f t="shared" si="27"/>
        <v>0</v>
      </c>
      <c r="Q124" s="203">
        <f t="shared" si="27"/>
        <v>0</v>
      </c>
    </row>
    <row r="125" spans="1:17" x14ac:dyDescent="0.25">
      <c r="A125" s="76" t="s">
        <v>82</v>
      </c>
      <c r="B125" s="202">
        <f t="shared" ref="B125:Q125" si="28">IF(B$83=0,0,B$83/B$81)</f>
        <v>0</v>
      </c>
      <c r="C125" s="202">
        <f t="shared" si="28"/>
        <v>0</v>
      </c>
      <c r="D125" s="202">
        <f t="shared" si="28"/>
        <v>0</v>
      </c>
      <c r="E125" s="202">
        <f t="shared" si="28"/>
        <v>0</v>
      </c>
      <c r="F125" s="202">
        <f t="shared" si="28"/>
        <v>0</v>
      </c>
      <c r="G125" s="202">
        <f t="shared" si="28"/>
        <v>0</v>
      </c>
      <c r="H125" s="202">
        <f t="shared" si="28"/>
        <v>0</v>
      </c>
      <c r="I125" s="202">
        <f t="shared" si="28"/>
        <v>0</v>
      </c>
      <c r="J125" s="202">
        <f t="shared" si="28"/>
        <v>0</v>
      </c>
      <c r="K125" s="202">
        <f t="shared" si="28"/>
        <v>0</v>
      </c>
      <c r="L125" s="202">
        <f t="shared" si="28"/>
        <v>0</v>
      </c>
      <c r="M125" s="202">
        <f t="shared" si="28"/>
        <v>0</v>
      </c>
      <c r="N125" s="202">
        <f t="shared" si="28"/>
        <v>0</v>
      </c>
      <c r="O125" s="202">
        <f t="shared" si="28"/>
        <v>0</v>
      </c>
      <c r="P125" s="202">
        <f t="shared" si="28"/>
        <v>0</v>
      </c>
      <c r="Q125" s="202">
        <f t="shared" si="28"/>
        <v>0</v>
      </c>
    </row>
    <row r="126" spans="1:17" x14ac:dyDescent="0.25">
      <c r="A126" s="76" t="s">
        <v>81</v>
      </c>
      <c r="B126" s="202">
        <f t="shared" ref="B126:Q126" si="29">IF(B$84=0,0,B$84/B$81)</f>
        <v>0</v>
      </c>
      <c r="C126" s="202">
        <f t="shared" si="29"/>
        <v>0</v>
      </c>
      <c r="D126" s="202">
        <f t="shared" si="29"/>
        <v>0</v>
      </c>
      <c r="E126" s="202">
        <f t="shared" si="29"/>
        <v>0</v>
      </c>
      <c r="F126" s="202">
        <f t="shared" si="29"/>
        <v>0</v>
      </c>
      <c r="G126" s="202">
        <f t="shared" si="29"/>
        <v>0</v>
      </c>
      <c r="H126" s="202">
        <f t="shared" si="29"/>
        <v>0</v>
      </c>
      <c r="I126" s="202">
        <f t="shared" si="29"/>
        <v>0</v>
      </c>
      <c r="J126" s="202">
        <f t="shared" si="29"/>
        <v>0</v>
      </c>
      <c r="K126" s="202">
        <f t="shared" si="29"/>
        <v>0</v>
      </c>
      <c r="L126" s="202">
        <f t="shared" si="29"/>
        <v>0</v>
      </c>
      <c r="M126" s="202">
        <f t="shared" si="29"/>
        <v>0</v>
      </c>
      <c r="N126" s="202">
        <f t="shared" si="29"/>
        <v>0</v>
      </c>
      <c r="O126" s="202">
        <f t="shared" si="29"/>
        <v>0</v>
      </c>
      <c r="P126" s="202">
        <f t="shared" si="29"/>
        <v>0</v>
      </c>
      <c r="Q126" s="202">
        <f t="shared" si="29"/>
        <v>0</v>
      </c>
    </row>
    <row r="127" spans="1:17" x14ac:dyDescent="0.25">
      <c r="A127" s="76" t="s">
        <v>80</v>
      </c>
      <c r="B127" s="202">
        <f t="shared" ref="B127:Q127" si="30">IF(B$85=0,0,B$85/B$81)</f>
        <v>0</v>
      </c>
      <c r="C127" s="202">
        <f t="shared" si="30"/>
        <v>0</v>
      </c>
      <c r="D127" s="202">
        <f t="shared" si="30"/>
        <v>0</v>
      </c>
      <c r="E127" s="202">
        <f t="shared" si="30"/>
        <v>0</v>
      </c>
      <c r="F127" s="202">
        <f t="shared" si="30"/>
        <v>0</v>
      </c>
      <c r="G127" s="202">
        <f t="shared" si="30"/>
        <v>0</v>
      </c>
      <c r="H127" s="202">
        <f t="shared" si="30"/>
        <v>0</v>
      </c>
      <c r="I127" s="202">
        <f t="shared" si="30"/>
        <v>0</v>
      </c>
      <c r="J127" s="202">
        <f t="shared" si="30"/>
        <v>0</v>
      </c>
      <c r="K127" s="202">
        <f t="shared" si="30"/>
        <v>0</v>
      </c>
      <c r="L127" s="202">
        <f t="shared" si="30"/>
        <v>0</v>
      </c>
      <c r="M127" s="202">
        <f t="shared" si="30"/>
        <v>0</v>
      </c>
      <c r="N127" s="202">
        <f t="shared" si="30"/>
        <v>0</v>
      </c>
      <c r="O127" s="202">
        <f t="shared" si="30"/>
        <v>0</v>
      </c>
      <c r="P127" s="202">
        <f t="shared" si="30"/>
        <v>0</v>
      </c>
      <c r="Q127" s="202">
        <f t="shared" si="30"/>
        <v>0</v>
      </c>
    </row>
    <row r="128" spans="1:17" x14ac:dyDescent="0.25">
      <c r="A128" s="129" t="s">
        <v>79</v>
      </c>
      <c r="B128" s="201">
        <f t="shared" ref="B128:Q128" si="31">IF(B$86=0,0,B$86/B$81)</f>
        <v>1</v>
      </c>
      <c r="C128" s="201">
        <f t="shared" si="31"/>
        <v>1</v>
      </c>
      <c r="D128" s="201">
        <f t="shared" si="31"/>
        <v>1</v>
      </c>
      <c r="E128" s="201">
        <f t="shared" si="31"/>
        <v>1</v>
      </c>
      <c r="F128" s="201">
        <f t="shared" si="31"/>
        <v>1</v>
      </c>
      <c r="G128" s="201">
        <f t="shared" si="31"/>
        <v>1</v>
      </c>
      <c r="H128" s="201">
        <f t="shared" si="31"/>
        <v>1</v>
      </c>
      <c r="I128" s="201">
        <f t="shared" si="31"/>
        <v>1</v>
      </c>
      <c r="J128" s="201">
        <f t="shared" si="31"/>
        <v>1</v>
      </c>
      <c r="K128" s="201">
        <f t="shared" si="31"/>
        <v>1</v>
      </c>
      <c r="L128" s="201">
        <f t="shared" si="31"/>
        <v>1</v>
      </c>
      <c r="M128" s="201">
        <f t="shared" si="31"/>
        <v>1</v>
      </c>
      <c r="N128" s="201">
        <f t="shared" si="31"/>
        <v>1</v>
      </c>
      <c r="O128" s="201">
        <f t="shared" si="31"/>
        <v>1</v>
      </c>
      <c r="P128" s="201">
        <f t="shared" si="31"/>
        <v>1</v>
      </c>
      <c r="Q128" s="201">
        <f t="shared" si="31"/>
        <v>1</v>
      </c>
    </row>
    <row r="129" spans="1:17" x14ac:dyDescent="0.25">
      <c r="A129" s="72" t="s">
        <v>235</v>
      </c>
      <c r="B129" s="276">
        <f t="shared" ref="B129:Q129" si="32">IF(B$91=0,0,B$91/B$81)</f>
        <v>0</v>
      </c>
      <c r="C129" s="276">
        <f t="shared" si="32"/>
        <v>0</v>
      </c>
      <c r="D129" s="276">
        <f t="shared" si="32"/>
        <v>0</v>
      </c>
      <c r="E129" s="276">
        <f t="shared" si="32"/>
        <v>0</v>
      </c>
      <c r="F129" s="276">
        <f t="shared" si="32"/>
        <v>0</v>
      </c>
      <c r="G129" s="276">
        <f t="shared" si="32"/>
        <v>0</v>
      </c>
      <c r="H129" s="276">
        <f t="shared" si="32"/>
        <v>0</v>
      </c>
      <c r="I129" s="276">
        <f t="shared" si="32"/>
        <v>0</v>
      </c>
      <c r="J129" s="276">
        <f t="shared" si="32"/>
        <v>0</v>
      </c>
      <c r="K129" s="276">
        <f t="shared" si="32"/>
        <v>0</v>
      </c>
      <c r="L129" s="276">
        <f t="shared" si="32"/>
        <v>0</v>
      </c>
      <c r="M129" s="276">
        <f t="shared" si="32"/>
        <v>0</v>
      </c>
      <c r="N129" s="276">
        <f t="shared" si="32"/>
        <v>0</v>
      </c>
      <c r="O129" s="276">
        <f t="shared" si="32"/>
        <v>0</v>
      </c>
      <c r="P129" s="276">
        <f t="shared" si="32"/>
        <v>0</v>
      </c>
      <c r="Q129" s="276">
        <f t="shared" si="32"/>
        <v>0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266" t="s">
        <v>133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>IF(B$5=0,0,B$5/PPA_fec!B$5)</f>
        <v>1.0411934185027663E-2</v>
      </c>
      <c r="C133" s="230">
        <f>IF(C$5=0,0,C$5/PPA_fec!C$5)</f>
        <v>9.0646268859999966E-3</v>
      </c>
      <c r="D133" s="230">
        <f>IF(D$5=0,0,D$5/PPA_fec!D$5)</f>
        <v>1.0285519311575855E-2</v>
      </c>
      <c r="E133" s="230">
        <f>IF(E$5=0,0,E$5/PPA_fec!E$5)</f>
        <v>1.2036687584147734E-2</v>
      </c>
      <c r="F133" s="230">
        <f>IF(F$5=0,0,F$5/PPA_fec!F$5)</f>
        <v>1.2334206768238511E-2</v>
      </c>
      <c r="G133" s="230">
        <f>IF(G$5=0,0,G$5/PPA_fec!G$5)</f>
        <v>8.8154154329356197E-3</v>
      </c>
      <c r="H133" s="230">
        <f>IF(H$5=0,0,H$5/PPA_fec!H$5)</f>
        <v>1.155061154664039E-2</v>
      </c>
      <c r="I133" s="230">
        <f>IF(I$5=0,0,I$5/PPA_fec!I$5)</f>
        <v>1.5057968495816625E-2</v>
      </c>
      <c r="J133" s="230">
        <f>IF(J$5=0,0,J$5/PPA_fec!J$5)</f>
        <v>1.1132373630407746E-2</v>
      </c>
      <c r="K133" s="230">
        <f>IF(K$5=0,0,K$5/PPA_fec!K$5)</f>
        <v>1.2890041335815703E-2</v>
      </c>
      <c r="L133" s="230">
        <f>IF(L$5=0,0,L$5/PPA_fec!L$5)</f>
        <v>0.27815886248667987</v>
      </c>
      <c r="M133" s="230">
        <f>IF(M$5=0,0,M$5/PPA_fec!M$5)</f>
        <v>0.15206751880139174</v>
      </c>
      <c r="N133" s="230">
        <f>IF(N$5=0,0,N$5/PPA_fec!N$5)</f>
        <v>0.15583689894494179</v>
      </c>
      <c r="O133" s="230">
        <f>IF(O$5=0,0,O$5/PPA_fec!O$5)</f>
        <v>0.16755565236474285</v>
      </c>
      <c r="P133" s="230">
        <f>IF(P$5=0,0,P$5/PPA_fec!P$5)</f>
        <v>0.14975459115622103</v>
      </c>
      <c r="Q133" s="230">
        <f>IF(Q$5=0,0,Q$5/PPA_fec!Q$5)</f>
        <v>0.21437426880291641</v>
      </c>
    </row>
    <row r="134" spans="1:17" x14ac:dyDescent="0.25">
      <c r="A134" s="132" t="s">
        <v>83</v>
      </c>
      <c r="B134" s="229">
        <f>IF(B$6=0,0,B$6/PPA_fec!B$6)</f>
        <v>0</v>
      </c>
      <c r="C134" s="229">
        <f>IF(C$6=0,0,C$6/PPA_fec!C$6)</f>
        <v>0</v>
      </c>
      <c r="D134" s="229">
        <f>IF(D$6=0,0,D$6/PPA_fec!D$6)</f>
        <v>0</v>
      </c>
      <c r="E134" s="229">
        <f>IF(E$6=0,0,E$6/PPA_fec!E$6)</f>
        <v>0</v>
      </c>
      <c r="F134" s="229">
        <f>IF(F$6=0,0,F$6/PPA_fec!F$6)</f>
        <v>0</v>
      </c>
      <c r="G134" s="229">
        <f>IF(G$6=0,0,G$6/PPA_fec!G$6)</f>
        <v>0</v>
      </c>
      <c r="H134" s="229">
        <f>IF(H$6=0,0,H$6/PPA_fec!H$6)</f>
        <v>0</v>
      </c>
      <c r="I134" s="229">
        <f>IF(I$6=0,0,I$6/PPA_fec!I$6)</f>
        <v>0</v>
      </c>
      <c r="J134" s="229">
        <f>IF(J$6=0,0,J$6/PPA_fec!J$6)</f>
        <v>0</v>
      </c>
      <c r="K134" s="229">
        <f>IF(K$6=0,0,K$6/PPA_fec!K$6)</f>
        <v>0</v>
      </c>
      <c r="L134" s="229">
        <f>IF(L$6=0,0,L$6/PPA_fec!L$6)</f>
        <v>0</v>
      </c>
      <c r="M134" s="229">
        <f>IF(M$6=0,0,M$6/PPA_fec!M$6)</f>
        <v>0</v>
      </c>
      <c r="N134" s="229">
        <f>IF(N$6=0,0,N$6/PPA_fec!N$6)</f>
        <v>0</v>
      </c>
      <c r="O134" s="229">
        <f>IF(O$6=0,0,O$6/PPA_fec!O$6)</f>
        <v>0</v>
      </c>
      <c r="P134" s="229">
        <f>IF(P$6=0,0,P$6/PPA_fec!P$6)</f>
        <v>0</v>
      </c>
      <c r="Q134" s="229">
        <f>IF(Q$6=0,0,Q$6/PPA_fec!Q$6)</f>
        <v>0</v>
      </c>
    </row>
    <row r="135" spans="1:17" x14ac:dyDescent="0.25">
      <c r="A135" s="76" t="s">
        <v>82</v>
      </c>
      <c r="B135" s="228">
        <f>IF(B$7=0,0,B$7/PPA_fec!B$7)</f>
        <v>0</v>
      </c>
      <c r="C135" s="228">
        <f>IF(C$7=0,0,C$7/PPA_fec!C$7)</f>
        <v>0</v>
      </c>
      <c r="D135" s="228">
        <f>IF(D$7=0,0,D$7/PPA_fec!D$7)</f>
        <v>0</v>
      </c>
      <c r="E135" s="228">
        <f>IF(E$7=0,0,E$7/PPA_fec!E$7)</f>
        <v>0</v>
      </c>
      <c r="F135" s="228">
        <f>IF(F$7=0,0,F$7/PPA_fec!F$7)</f>
        <v>0</v>
      </c>
      <c r="G135" s="228">
        <f>IF(G$7=0,0,G$7/PPA_fec!G$7)</f>
        <v>0</v>
      </c>
      <c r="H135" s="228">
        <f>IF(H$7=0,0,H$7/PPA_fec!H$7)</f>
        <v>0</v>
      </c>
      <c r="I135" s="228">
        <f>IF(I$7=0,0,I$7/PPA_fec!I$7)</f>
        <v>0</v>
      </c>
      <c r="J135" s="228">
        <f>IF(J$7=0,0,J$7/PPA_fec!J$7)</f>
        <v>0</v>
      </c>
      <c r="K135" s="228">
        <f>IF(K$7=0,0,K$7/PPA_fec!K$7)</f>
        <v>0</v>
      </c>
      <c r="L135" s="228">
        <f>IF(L$7=0,0,L$7/PPA_fec!L$7)</f>
        <v>0</v>
      </c>
      <c r="M135" s="228">
        <f>IF(M$7=0,0,M$7/PPA_fec!M$7)</f>
        <v>0</v>
      </c>
      <c r="N135" s="228">
        <f>IF(N$7=0,0,N$7/PPA_fec!N$7)</f>
        <v>0</v>
      </c>
      <c r="O135" s="228">
        <f>IF(O$7=0,0,O$7/PPA_fec!O$7)</f>
        <v>0</v>
      </c>
      <c r="P135" s="228">
        <f>IF(P$7=0,0,P$7/PPA_fec!P$7)</f>
        <v>0</v>
      </c>
      <c r="Q135" s="228">
        <f>IF(Q$7=0,0,Q$7/PPA_fec!Q$7)</f>
        <v>0</v>
      </c>
    </row>
    <row r="136" spans="1:17" x14ac:dyDescent="0.25">
      <c r="A136" s="76" t="s">
        <v>81</v>
      </c>
      <c r="B136" s="228">
        <f>IF(B$8=0,0,B$8/PPA_fec!B$8)</f>
        <v>0</v>
      </c>
      <c r="C136" s="228">
        <f>IF(C$8=0,0,C$8/PPA_fec!C$8)</f>
        <v>0</v>
      </c>
      <c r="D136" s="228">
        <f>IF(D$8=0,0,D$8/PPA_fec!D$8)</f>
        <v>0</v>
      </c>
      <c r="E136" s="228">
        <f>IF(E$8=0,0,E$8/PPA_fec!E$8)</f>
        <v>0</v>
      </c>
      <c r="F136" s="228">
        <f>IF(F$8=0,0,F$8/PPA_fec!F$8)</f>
        <v>0</v>
      </c>
      <c r="G136" s="228">
        <f>IF(G$8=0,0,G$8/PPA_fec!G$8)</f>
        <v>0</v>
      </c>
      <c r="H136" s="228">
        <f>IF(H$8=0,0,H$8/PPA_fec!H$8)</f>
        <v>0</v>
      </c>
      <c r="I136" s="228">
        <f>IF(I$8=0,0,I$8/PPA_fec!I$8)</f>
        <v>0</v>
      </c>
      <c r="J136" s="228">
        <f>IF(J$8=0,0,J$8/PPA_fec!J$8)</f>
        <v>0</v>
      </c>
      <c r="K136" s="228">
        <f>IF(K$8=0,0,K$8/PPA_fec!K$8)</f>
        <v>0</v>
      </c>
      <c r="L136" s="228">
        <f>IF(L$8=0,0,L$8/PPA_fec!L$8)</f>
        <v>0</v>
      </c>
      <c r="M136" s="228">
        <f>IF(M$8=0,0,M$8/PPA_fec!M$8)</f>
        <v>0</v>
      </c>
      <c r="N136" s="228">
        <f>IF(N$8=0,0,N$8/PPA_fec!N$8)</f>
        <v>0</v>
      </c>
      <c r="O136" s="228">
        <f>IF(O$8=0,0,O$8/PPA_fec!O$8)</f>
        <v>0</v>
      </c>
      <c r="P136" s="228">
        <f>IF(P$8=0,0,P$8/PPA_fec!P$8)</f>
        <v>0</v>
      </c>
      <c r="Q136" s="228">
        <f>IF(Q$8=0,0,Q$8/PPA_fec!Q$8)</f>
        <v>0</v>
      </c>
    </row>
    <row r="137" spans="1:17" x14ac:dyDescent="0.25">
      <c r="A137" s="76" t="s">
        <v>80</v>
      </c>
      <c r="B137" s="228">
        <f>IF(B$9=0,0,B$9/PPA_fec!B$9)</f>
        <v>0</v>
      </c>
      <c r="C137" s="228">
        <f>IF(C$9=0,0,C$9/PPA_fec!C$9)</f>
        <v>0</v>
      </c>
      <c r="D137" s="228">
        <f>IF(D$9=0,0,D$9/PPA_fec!D$9)</f>
        <v>0</v>
      </c>
      <c r="E137" s="228">
        <f>IF(E$9=0,0,E$9/PPA_fec!E$9)</f>
        <v>0</v>
      </c>
      <c r="F137" s="228">
        <f>IF(F$9=0,0,F$9/PPA_fec!F$9)</f>
        <v>0</v>
      </c>
      <c r="G137" s="228">
        <f>IF(G$9=0,0,G$9/PPA_fec!G$9)</f>
        <v>0</v>
      </c>
      <c r="H137" s="228">
        <f>IF(H$9=0,0,H$9/PPA_fec!H$9)</f>
        <v>0</v>
      </c>
      <c r="I137" s="228">
        <f>IF(I$9=0,0,I$9/PPA_fec!I$9)</f>
        <v>0</v>
      </c>
      <c r="J137" s="228">
        <f>IF(J$9=0,0,J$9/PPA_fec!J$9)</f>
        <v>0</v>
      </c>
      <c r="K137" s="228">
        <f>IF(K$9=0,0,K$9/PPA_fec!K$9)</f>
        <v>0</v>
      </c>
      <c r="L137" s="228">
        <f>IF(L$9=0,0,L$9/PPA_fec!L$9)</f>
        <v>0</v>
      </c>
      <c r="M137" s="228">
        <f>IF(M$9=0,0,M$9/PPA_fec!M$9)</f>
        <v>0</v>
      </c>
      <c r="N137" s="228">
        <f>IF(N$9=0,0,N$9/PPA_fec!N$9)</f>
        <v>0</v>
      </c>
      <c r="O137" s="228">
        <f>IF(O$9=0,0,O$9/PPA_fec!O$9)</f>
        <v>0</v>
      </c>
      <c r="P137" s="228">
        <f>IF(P$9=0,0,P$9/PPA_fec!P$9)</f>
        <v>0</v>
      </c>
      <c r="Q137" s="228">
        <f>IF(Q$9=0,0,Q$9/PPA_fec!Q$9)</f>
        <v>0</v>
      </c>
    </row>
    <row r="138" spans="1:17" x14ac:dyDescent="0.25">
      <c r="A138" s="129" t="s">
        <v>79</v>
      </c>
      <c r="B138" s="227">
        <f>IF(B$10=0,0,B$10/PPA_fec!B$10)</f>
        <v>0.7968375092887563</v>
      </c>
      <c r="C138" s="227">
        <f>IF(C$10=0,0,C$10/PPA_fec!C$10)</f>
        <v>0.69372650480818832</v>
      </c>
      <c r="D138" s="227">
        <f>IF(D$10=0,0,D$10/PPA_fec!D$10)</f>
        <v>0.78716283106775453</v>
      </c>
      <c r="E138" s="227">
        <f>IF(E$10=0,0,E$10/PPA_fec!E$10)</f>
        <v>0.92118178853180055</v>
      </c>
      <c r="F138" s="227">
        <f>IF(F$10=0,0,F$10/PPA_fec!F$10)</f>
        <v>0.94395127990617267</v>
      </c>
      <c r="G138" s="227">
        <f>IF(G$10=0,0,G$10/PPA_fec!G$10)</f>
        <v>0.67465406062854583</v>
      </c>
      <c r="H138" s="227">
        <f>IF(H$10=0,0,H$10/PPA_fec!H$10)</f>
        <v>0.88398182047886509</v>
      </c>
      <c r="I138" s="227">
        <f>IF(I$10=0,0,I$10/PPA_fec!I$10)</f>
        <v>1.1524039528034338</v>
      </c>
      <c r="J138" s="227">
        <f>IF(J$10=0,0,J$10/PPA_fec!J$10)</f>
        <v>0.85197358324469374</v>
      </c>
      <c r="K138" s="227">
        <f>IF(K$10=0,0,K$10/PPA_fec!K$10)</f>
        <v>0.98648994991060912</v>
      </c>
      <c r="L138" s="227">
        <f>IF(L$10=0,0,L$10/PPA_fec!L$10)</f>
        <v>0.90399806037305797</v>
      </c>
      <c r="M138" s="227">
        <f>IF(M$10=0,0,M$10/PPA_fec!M$10)</f>
        <v>0.63797241790354109</v>
      </c>
      <c r="N138" s="227">
        <f>IF(N$10=0,0,N$10/PPA_fec!N$10)</f>
        <v>0.59327391918722283</v>
      </c>
      <c r="O138" s="227">
        <f>IF(O$10=0,0,O$10/PPA_fec!O$10)</f>
        <v>0.7102855984289852</v>
      </c>
      <c r="P138" s="227">
        <f>IF(P$10=0,0,P$10/PPA_fec!P$10)</f>
        <v>0.7999566152227372</v>
      </c>
      <c r="Q138" s="227">
        <f>IF(Q$10=0,0,Q$10/PPA_fec!Q$10)</f>
        <v>0.9245789262839188</v>
      </c>
    </row>
    <row r="139" spans="1:17" x14ac:dyDescent="0.25">
      <c r="A139" s="127" t="s">
        <v>241</v>
      </c>
      <c r="B139" s="225">
        <f>IF(B$15=0,0,B$15/PPA_fec!B$15)</f>
        <v>0</v>
      </c>
      <c r="C139" s="225">
        <f>IF(C$15=0,0,C$15/PPA_fec!C$15)</f>
        <v>0</v>
      </c>
      <c r="D139" s="225">
        <f>IF(D$15=0,0,D$15/PPA_fec!D$15)</f>
        <v>0</v>
      </c>
      <c r="E139" s="225">
        <f>IF(E$15=0,0,E$15/PPA_fec!E$15)</f>
        <v>0</v>
      </c>
      <c r="F139" s="225">
        <f>IF(F$15=0,0,F$15/PPA_fec!F$15)</f>
        <v>0</v>
      </c>
      <c r="G139" s="225">
        <f>IF(G$15=0,0,G$15/PPA_fec!G$15)</f>
        <v>0</v>
      </c>
      <c r="H139" s="225">
        <f>IF(H$15=0,0,H$15/PPA_fec!H$15)</f>
        <v>0</v>
      </c>
      <c r="I139" s="225">
        <f>IF(I$15=0,0,I$15/PPA_fec!I$15)</f>
        <v>0</v>
      </c>
      <c r="J139" s="225">
        <f>IF(J$15=0,0,J$15/PPA_fec!J$15)</f>
        <v>0</v>
      </c>
      <c r="K139" s="225">
        <f>IF(K$15=0,0,K$15/PPA_fec!K$15)</f>
        <v>0</v>
      </c>
      <c r="L139" s="225">
        <f>IF(L$15=0,0,L$15/PPA_fec!L$15)</f>
        <v>0</v>
      </c>
      <c r="M139" s="225">
        <f>IF(M$15=0,0,M$15/PPA_fec!M$15)</f>
        <v>0</v>
      </c>
      <c r="N139" s="225">
        <f>IF(N$15=0,0,N$15/PPA_fec!N$15)</f>
        <v>0</v>
      </c>
      <c r="O139" s="225">
        <f>IF(O$15=0,0,O$15/PPA_fec!O$15)</f>
        <v>0</v>
      </c>
      <c r="P139" s="225">
        <f>IF(P$15=0,0,P$15/PPA_fec!P$15)</f>
        <v>0</v>
      </c>
      <c r="Q139" s="225">
        <f>IF(Q$15=0,0,Q$15/PPA_fec!Q$15)</f>
        <v>0</v>
      </c>
    </row>
    <row r="140" spans="1:17" x14ac:dyDescent="0.25">
      <c r="A140" s="127" t="s">
        <v>240</v>
      </c>
      <c r="B140" s="226">
        <f>IF(B$16=0,0,B$16/PPA_fec!B$16)</f>
        <v>0</v>
      </c>
      <c r="C140" s="226">
        <f>IF(C$16=0,0,C$16/PPA_fec!C$16)</f>
        <v>0</v>
      </c>
      <c r="D140" s="226">
        <f>IF(D$16=0,0,D$16/PPA_fec!D$16)</f>
        <v>0</v>
      </c>
      <c r="E140" s="226">
        <f>IF(E$16=0,0,E$16/PPA_fec!E$16)</f>
        <v>0</v>
      </c>
      <c r="F140" s="226">
        <f>IF(F$16=0,0,F$16/PPA_fec!F$16)</f>
        <v>0</v>
      </c>
      <c r="G140" s="226">
        <f>IF(G$16=0,0,G$16/PPA_fec!G$16)</f>
        <v>0</v>
      </c>
      <c r="H140" s="226">
        <f>IF(H$16=0,0,H$16/PPA_fec!H$16)</f>
        <v>0</v>
      </c>
      <c r="I140" s="226">
        <f>IF(I$16=0,0,I$16/PPA_fec!I$16)</f>
        <v>0</v>
      </c>
      <c r="J140" s="226">
        <f>IF(J$16=0,0,J$16/PPA_fec!J$16)</f>
        <v>0</v>
      </c>
      <c r="K140" s="226">
        <f>IF(K$16=0,0,K$16/PPA_fec!K$16)</f>
        <v>0</v>
      </c>
      <c r="L140" s="226">
        <f>IF(L$16=0,0,L$16/PPA_fec!L$16)</f>
        <v>0.32818122573342629</v>
      </c>
      <c r="M140" s="226">
        <f>IF(M$16=0,0,M$16/PPA_fec!M$16)</f>
        <v>0.17865726525713466</v>
      </c>
      <c r="N140" s="226">
        <f>IF(N$16=0,0,N$16/PPA_fec!N$16)</f>
        <v>0.18349454503859103</v>
      </c>
      <c r="O140" s="226">
        <f>IF(O$16=0,0,O$16/PPA_fec!O$16)</f>
        <v>0.19279517758000839</v>
      </c>
      <c r="P140" s="226">
        <f>IF(P$16=0,0,P$16/PPA_fec!P$16)</f>
        <v>0.16983257195875948</v>
      </c>
      <c r="Q140" s="226">
        <f>IF(Q$16=0,0,Q$16/PPA_fec!Q$16)</f>
        <v>0.24531800389021716</v>
      </c>
    </row>
    <row r="141" spans="1:17" x14ac:dyDescent="0.25">
      <c r="A141" s="72" t="s">
        <v>239</v>
      </c>
      <c r="B141" s="258">
        <f>IF(B$29=0,0,B$29/PPA_fec!B$29)</f>
        <v>0</v>
      </c>
      <c r="C141" s="258">
        <f>IF(C$29=0,0,C$29/PPA_fec!C$29)</f>
        <v>0</v>
      </c>
      <c r="D141" s="258">
        <f>IF(D$29=0,0,D$29/PPA_fec!D$29)</f>
        <v>0</v>
      </c>
      <c r="E141" s="258">
        <f>IF(E$29=0,0,E$29/PPA_fec!E$29)</f>
        <v>0</v>
      </c>
      <c r="F141" s="258">
        <f>IF(F$29=0,0,F$29/PPA_fec!F$29)</f>
        <v>0</v>
      </c>
      <c r="G141" s="258">
        <f>IF(G$29=0,0,G$29/PPA_fec!G$29)</f>
        <v>0</v>
      </c>
      <c r="H141" s="258">
        <f>IF(H$29=0,0,H$29/PPA_fec!H$29)</f>
        <v>0</v>
      </c>
      <c r="I141" s="258">
        <f>IF(I$29=0,0,I$29/PPA_fec!I$29)</f>
        <v>0</v>
      </c>
      <c r="J141" s="258">
        <f>IF(J$29=0,0,J$29/PPA_fec!J$29)</f>
        <v>0</v>
      </c>
      <c r="K141" s="258">
        <f>IF(K$29=0,0,K$29/PPA_fec!K$29)</f>
        <v>0</v>
      </c>
      <c r="L141" s="258">
        <f>IF(L$29=0,0,L$29/PPA_fec!L$29)</f>
        <v>0</v>
      </c>
      <c r="M141" s="258">
        <f>IF(M$29=0,0,M$29/PPA_fec!M$29)</f>
        <v>0</v>
      </c>
      <c r="N141" s="258">
        <f>IF(N$29=0,0,N$29/PPA_fec!N$29)</f>
        <v>0</v>
      </c>
      <c r="O141" s="258">
        <f>IF(O$29=0,0,O$29/PPA_fec!O$29)</f>
        <v>0</v>
      </c>
      <c r="P141" s="258">
        <f>IF(P$29=0,0,P$29/PPA_fec!P$29)</f>
        <v>0</v>
      </c>
      <c r="Q141" s="258">
        <f>IF(Q$29=0,0,Q$29/PPA_fec!Q$29)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>IF(B$31=0,0,B$31/PPA_fec!B$31)</f>
        <v>1.3200913875326974</v>
      </c>
      <c r="C143" s="230">
        <f>IF(C$31=0,0,C$31/PPA_fec!C$31)</f>
        <v>1.3175894516367297</v>
      </c>
      <c r="D143" s="230">
        <f>IF(D$31=0,0,D$31/PPA_fec!D$31)</f>
        <v>1.3921922140961562</v>
      </c>
      <c r="E143" s="230">
        <f>IF(E$31=0,0,E$31/PPA_fec!E$31)</f>
        <v>1.3621964564829843</v>
      </c>
      <c r="F143" s="230">
        <f>IF(F$31=0,0,F$31/PPA_fec!F$31)</f>
        <v>1.3631202081347531</v>
      </c>
      <c r="G143" s="230">
        <f>IF(G$31=0,0,G$31/PPA_fec!G$31)</f>
        <v>1.0437184888485718</v>
      </c>
      <c r="H143" s="230">
        <f>IF(H$31=0,0,H$31/PPA_fec!H$31)</f>
        <v>0.97225009466060242</v>
      </c>
      <c r="I143" s="230">
        <f>IF(I$31=0,0,I$31/PPA_fec!I$31)</f>
        <v>1.2624385126331226</v>
      </c>
      <c r="J143" s="230">
        <f>IF(J$31=0,0,J$31/PPA_fec!J$31)</f>
        <v>0.99324911759743917</v>
      </c>
      <c r="K143" s="230">
        <f>IF(K$31=0,0,K$31/PPA_fec!K$31)</f>
        <v>0.94895545773952783</v>
      </c>
      <c r="L143" s="230">
        <f>IF(L$31=0,0,L$31/PPA_fec!L$31)</f>
        <v>1.0251086143754635</v>
      </c>
      <c r="M143" s="230">
        <f>IF(M$31=0,0,M$31/PPA_fec!M$31)</f>
        <v>0.72977070586885395</v>
      </c>
      <c r="N143" s="230">
        <f>IF(N$31=0,0,N$31/PPA_fec!N$31)</f>
        <v>1.0739398021301934</v>
      </c>
      <c r="O143" s="230">
        <f>IF(O$31=0,0,O$31/PPA_fec!O$31)</f>
        <v>1.1100511956677759</v>
      </c>
      <c r="P143" s="230">
        <f>IF(P$31=0,0,P$31/PPA_fec!P$31)</f>
        <v>1.1385091634864577</v>
      </c>
      <c r="Q143" s="230">
        <f>IF(Q$31=0,0,Q$31/PPA_fec!Q$31)</f>
        <v>1.2558740614732562</v>
      </c>
    </row>
    <row r="144" spans="1:17" x14ac:dyDescent="0.25">
      <c r="A144" s="132" t="s">
        <v>83</v>
      </c>
      <c r="B144" s="229">
        <f>IF(B$32=0,0,B$32/PPA_fec!B$32)</f>
        <v>0</v>
      </c>
      <c r="C144" s="229">
        <f>IF(C$32=0,0,C$32/PPA_fec!C$32)</f>
        <v>0</v>
      </c>
      <c r="D144" s="229">
        <f>IF(D$32=0,0,D$32/PPA_fec!D$32)</f>
        <v>0</v>
      </c>
      <c r="E144" s="229">
        <f>IF(E$32=0,0,E$32/PPA_fec!E$32)</f>
        <v>0</v>
      </c>
      <c r="F144" s="229">
        <f>IF(F$32=0,0,F$32/PPA_fec!F$32)</f>
        <v>0</v>
      </c>
      <c r="G144" s="229">
        <f>IF(G$32=0,0,G$32/PPA_fec!G$32)</f>
        <v>0</v>
      </c>
      <c r="H144" s="229">
        <f>IF(H$32=0,0,H$32/PPA_fec!H$32)</f>
        <v>0</v>
      </c>
      <c r="I144" s="229">
        <f>IF(I$32=0,0,I$32/PPA_fec!I$32)</f>
        <v>0</v>
      </c>
      <c r="J144" s="229">
        <f>IF(J$32=0,0,J$32/PPA_fec!J$32)</f>
        <v>0</v>
      </c>
      <c r="K144" s="229">
        <f>IF(K$32=0,0,K$32/PPA_fec!K$32)</f>
        <v>0</v>
      </c>
      <c r="L144" s="229">
        <f>IF(L$32=0,0,L$32/PPA_fec!L$32)</f>
        <v>0</v>
      </c>
      <c r="M144" s="229">
        <f>IF(M$32=0,0,M$32/PPA_fec!M$32)</f>
        <v>0</v>
      </c>
      <c r="N144" s="229">
        <f>IF(N$32=0,0,N$32/PPA_fec!N$32)</f>
        <v>0</v>
      </c>
      <c r="O144" s="229">
        <f>IF(O$32=0,0,O$32/PPA_fec!O$32)</f>
        <v>0</v>
      </c>
      <c r="P144" s="229">
        <f>IF(P$32=0,0,P$32/PPA_fec!P$32)</f>
        <v>0</v>
      </c>
      <c r="Q144" s="229">
        <f>IF(Q$32=0,0,Q$32/PPA_fec!Q$32)</f>
        <v>0</v>
      </c>
    </row>
    <row r="145" spans="1:17" x14ac:dyDescent="0.25">
      <c r="A145" s="76" t="s">
        <v>82</v>
      </c>
      <c r="B145" s="228">
        <f>IF(B$33=0,0,B$33/PPA_fec!B$33)</f>
        <v>0</v>
      </c>
      <c r="C145" s="228">
        <f>IF(C$33=0,0,C$33/PPA_fec!C$33)</f>
        <v>0</v>
      </c>
      <c r="D145" s="228">
        <f>IF(D$33=0,0,D$33/PPA_fec!D$33)</f>
        <v>0</v>
      </c>
      <c r="E145" s="228">
        <f>IF(E$33=0,0,E$33/PPA_fec!E$33)</f>
        <v>0</v>
      </c>
      <c r="F145" s="228">
        <f>IF(F$33=0,0,F$33/PPA_fec!F$33)</f>
        <v>0</v>
      </c>
      <c r="G145" s="228">
        <f>IF(G$33=0,0,G$33/PPA_fec!G$33)</f>
        <v>0</v>
      </c>
      <c r="H145" s="228">
        <f>IF(H$33=0,0,H$33/PPA_fec!H$33)</f>
        <v>0</v>
      </c>
      <c r="I145" s="228">
        <f>IF(I$33=0,0,I$33/PPA_fec!I$33)</f>
        <v>0</v>
      </c>
      <c r="J145" s="228">
        <f>IF(J$33=0,0,J$33/PPA_fec!J$33)</f>
        <v>0</v>
      </c>
      <c r="K145" s="228">
        <f>IF(K$33=0,0,K$33/PPA_fec!K$33)</f>
        <v>0</v>
      </c>
      <c r="L145" s="228">
        <f>IF(L$33=0,0,L$33/PPA_fec!L$33)</f>
        <v>0</v>
      </c>
      <c r="M145" s="228">
        <f>IF(M$33=0,0,M$33/PPA_fec!M$33)</f>
        <v>0</v>
      </c>
      <c r="N145" s="228">
        <f>IF(N$33=0,0,N$33/PPA_fec!N$33)</f>
        <v>0</v>
      </c>
      <c r="O145" s="228">
        <f>IF(O$33=0,0,O$33/PPA_fec!O$33)</f>
        <v>0</v>
      </c>
      <c r="P145" s="228">
        <f>IF(P$33=0,0,P$33/PPA_fec!P$33)</f>
        <v>0</v>
      </c>
      <c r="Q145" s="228">
        <f>IF(Q$33=0,0,Q$33/PPA_fec!Q$33)</f>
        <v>0</v>
      </c>
    </row>
    <row r="146" spans="1:17" x14ac:dyDescent="0.25">
      <c r="A146" s="76" t="s">
        <v>81</v>
      </c>
      <c r="B146" s="228">
        <f>IF(B$34=0,0,B$34/PPA_fec!B$34)</f>
        <v>0</v>
      </c>
      <c r="C146" s="228">
        <f>IF(C$34=0,0,C$34/PPA_fec!C$34)</f>
        <v>0</v>
      </c>
      <c r="D146" s="228">
        <f>IF(D$34=0,0,D$34/PPA_fec!D$34)</f>
        <v>0</v>
      </c>
      <c r="E146" s="228">
        <f>IF(E$34=0,0,E$34/PPA_fec!E$34)</f>
        <v>0</v>
      </c>
      <c r="F146" s="228">
        <f>IF(F$34=0,0,F$34/PPA_fec!F$34)</f>
        <v>0</v>
      </c>
      <c r="G146" s="228">
        <f>IF(G$34=0,0,G$34/PPA_fec!G$34)</f>
        <v>0</v>
      </c>
      <c r="H146" s="228">
        <f>IF(H$34=0,0,H$34/PPA_fec!H$34)</f>
        <v>0</v>
      </c>
      <c r="I146" s="228">
        <f>IF(I$34=0,0,I$34/PPA_fec!I$34)</f>
        <v>0</v>
      </c>
      <c r="J146" s="228">
        <f>IF(J$34=0,0,J$34/PPA_fec!J$34)</f>
        <v>0</v>
      </c>
      <c r="K146" s="228">
        <f>IF(K$34=0,0,K$34/PPA_fec!K$34)</f>
        <v>0</v>
      </c>
      <c r="L146" s="228">
        <f>IF(L$34=0,0,L$34/PPA_fec!L$34)</f>
        <v>0</v>
      </c>
      <c r="M146" s="228">
        <f>IF(M$34=0,0,M$34/PPA_fec!M$34)</f>
        <v>0</v>
      </c>
      <c r="N146" s="228">
        <f>IF(N$34=0,0,N$34/PPA_fec!N$34)</f>
        <v>0</v>
      </c>
      <c r="O146" s="228">
        <f>IF(O$34=0,0,O$34/PPA_fec!O$34)</f>
        <v>0</v>
      </c>
      <c r="P146" s="228">
        <f>IF(P$34=0,0,P$34/PPA_fec!P$34)</f>
        <v>0</v>
      </c>
      <c r="Q146" s="228">
        <f>IF(Q$34=0,0,Q$34/PPA_fec!Q$34)</f>
        <v>0</v>
      </c>
    </row>
    <row r="147" spans="1:17" x14ac:dyDescent="0.25">
      <c r="A147" s="76" t="s">
        <v>80</v>
      </c>
      <c r="B147" s="228">
        <f>IF(B$35=0,0,B$35/PPA_fec!B$35)</f>
        <v>0</v>
      </c>
      <c r="C147" s="228">
        <f>IF(C$35=0,0,C$35/PPA_fec!C$35)</f>
        <v>0</v>
      </c>
      <c r="D147" s="228">
        <f>IF(D$35=0,0,D$35/PPA_fec!D$35)</f>
        <v>0</v>
      </c>
      <c r="E147" s="228">
        <f>IF(E$35=0,0,E$35/PPA_fec!E$35)</f>
        <v>0</v>
      </c>
      <c r="F147" s="228">
        <f>IF(F$35=0,0,F$35/PPA_fec!F$35)</f>
        <v>0</v>
      </c>
      <c r="G147" s="228">
        <f>IF(G$35=0,0,G$35/PPA_fec!G$35)</f>
        <v>0</v>
      </c>
      <c r="H147" s="228">
        <f>IF(H$35=0,0,H$35/PPA_fec!H$35)</f>
        <v>0</v>
      </c>
      <c r="I147" s="228">
        <f>IF(I$35=0,0,I$35/PPA_fec!I$35)</f>
        <v>0</v>
      </c>
      <c r="J147" s="228">
        <f>IF(J$35=0,0,J$35/PPA_fec!J$35)</f>
        <v>0</v>
      </c>
      <c r="K147" s="228">
        <f>IF(K$35=0,0,K$35/PPA_fec!K$35)</f>
        <v>0</v>
      </c>
      <c r="L147" s="228">
        <f>IF(L$35=0,0,L$35/PPA_fec!L$35)</f>
        <v>0</v>
      </c>
      <c r="M147" s="228">
        <f>IF(M$35=0,0,M$35/PPA_fec!M$35)</f>
        <v>0</v>
      </c>
      <c r="N147" s="228">
        <f>IF(N$35=0,0,N$35/PPA_fec!N$35)</f>
        <v>0</v>
      </c>
      <c r="O147" s="228">
        <f>IF(O$35=0,0,O$35/PPA_fec!O$35)</f>
        <v>0</v>
      </c>
      <c r="P147" s="228">
        <f>IF(P$35=0,0,P$35/PPA_fec!P$35)</f>
        <v>0</v>
      </c>
      <c r="Q147" s="228">
        <f>IF(Q$35=0,0,Q$35/PPA_fec!Q$35)</f>
        <v>0</v>
      </c>
    </row>
    <row r="148" spans="1:17" x14ac:dyDescent="0.25">
      <c r="A148" s="129" t="s">
        <v>79</v>
      </c>
      <c r="B148" s="227">
        <f>IF(B$36=0,0,B$36/PPA_fec!B$36)</f>
        <v>0.7968375092887563</v>
      </c>
      <c r="C148" s="227">
        <f>IF(C$36=0,0,C$36/PPA_fec!C$36)</f>
        <v>0.6937265048081882</v>
      </c>
      <c r="D148" s="227">
        <f>IF(D$36=0,0,D$36/PPA_fec!D$36)</f>
        <v>0.78716283106775442</v>
      </c>
      <c r="E148" s="227">
        <f>IF(E$36=0,0,E$36/PPA_fec!E$36)</f>
        <v>0.92118178853180055</v>
      </c>
      <c r="F148" s="227">
        <f>IF(F$36=0,0,F$36/PPA_fec!F$36)</f>
        <v>0.94395127990617267</v>
      </c>
      <c r="G148" s="227">
        <f>IF(G$36=0,0,G$36/PPA_fec!G$36)</f>
        <v>0.67465406062854583</v>
      </c>
      <c r="H148" s="227">
        <f>IF(H$36=0,0,H$36/PPA_fec!H$36)</f>
        <v>0.88398182047886509</v>
      </c>
      <c r="I148" s="227">
        <f>IF(I$36=0,0,I$36/PPA_fec!I$36)</f>
        <v>1.1524039528034338</v>
      </c>
      <c r="J148" s="227">
        <f>IF(J$36=0,0,J$36/PPA_fec!J$36)</f>
        <v>0.85197358324469363</v>
      </c>
      <c r="K148" s="227">
        <f>IF(K$36=0,0,K$36/PPA_fec!K$36)</f>
        <v>0.98648994991060934</v>
      </c>
      <c r="L148" s="227">
        <f>IF(L$36=0,0,L$36/PPA_fec!L$36)</f>
        <v>0.90399806037305774</v>
      </c>
      <c r="M148" s="227">
        <f>IF(M$36=0,0,M$36/PPA_fec!M$36)</f>
        <v>0.63797241790354109</v>
      </c>
      <c r="N148" s="227">
        <f>IF(N$36=0,0,N$36/PPA_fec!N$36)</f>
        <v>0.59327391918722272</v>
      </c>
      <c r="O148" s="227">
        <f>IF(O$36=0,0,O$36/PPA_fec!O$36)</f>
        <v>0.71028559842898531</v>
      </c>
      <c r="P148" s="227">
        <f>IF(P$36=0,0,P$36/PPA_fec!P$36)</f>
        <v>0.79995661522273709</v>
      </c>
      <c r="Q148" s="227">
        <f>IF(Q$36=0,0,Q$36/PPA_fec!Q$36)</f>
        <v>0.9245789262839188</v>
      </c>
    </row>
    <row r="149" spans="1:17" x14ac:dyDescent="0.25">
      <c r="A149" s="127" t="s">
        <v>238</v>
      </c>
      <c r="B149" s="225">
        <f>IF(B$41=0,0,B$41/PPA_fec!B$41)</f>
        <v>0.38651402594525541</v>
      </c>
      <c r="C149" s="225">
        <f>IF(C$41=0,0,C$41/PPA_fec!C$41)</f>
        <v>0.37983376678029179</v>
      </c>
      <c r="D149" s="225">
        <f>IF(D$41=0,0,D$41/PPA_fec!D$41)</f>
        <v>0.43863549758735154</v>
      </c>
      <c r="E149" s="225">
        <f>IF(E$41=0,0,E$41/PPA_fec!E$41)</f>
        <v>0.45586714579779258</v>
      </c>
      <c r="F149" s="225">
        <f>IF(F$41=0,0,F$41/PPA_fec!F$41)</f>
        <v>0.48455635834824923</v>
      </c>
      <c r="G149" s="225">
        <f>IF(G$41=0,0,G$41/PPA_fec!G$41)</f>
        <v>0.34128225382629107</v>
      </c>
      <c r="H149" s="225">
        <f>IF(H$41=0,0,H$41/PPA_fec!H$41)</f>
        <v>0.37718911026459728</v>
      </c>
      <c r="I149" s="225">
        <f>IF(I$41=0,0,I$41/PPA_fec!I$41)</f>
        <v>0.57959803068424587</v>
      </c>
      <c r="J149" s="225">
        <f>IF(J$41=0,0,J$41/PPA_fec!J$41)</f>
        <v>0.42765164159806529</v>
      </c>
      <c r="K149" s="225">
        <f>IF(K$41=0,0,K$41/PPA_fec!K$41)</f>
        <v>0.46799815686524265</v>
      </c>
      <c r="L149" s="225">
        <f>IF(L$41=0,0,L$41/PPA_fec!L$41)</f>
        <v>0.41628729172900586</v>
      </c>
      <c r="M149" s="225">
        <f>IF(M$41=0,0,M$41/PPA_fec!M$41)</f>
        <v>0.26180459765801262</v>
      </c>
      <c r="N149" s="225">
        <f>IF(N$41=0,0,N$41/PPA_fec!N$41)</f>
        <v>0.40337258163538364</v>
      </c>
      <c r="O149" s="225">
        <f>IF(O$41=0,0,O$41/PPA_fec!O$41)</f>
        <v>0.54769441664860874</v>
      </c>
      <c r="P149" s="225">
        <f>IF(P$41=0,0,P$41/PPA_fec!P$41)</f>
        <v>0.55239891757123083</v>
      </c>
      <c r="Q149" s="225">
        <f>IF(Q$41=0,0,Q$41/PPA_fec!Q$41)</f>
        <v>0.67500576078609109</v>
      </c>
    </row>
    <row r="150" spans="1:17" x14ac:dyDescent="0.25">
      <c r="A150" s="127" t="s">
        <v>237</v>
      </c>
      <c r="B150" s="226">
        <f>IF(B$54=0,0,B$54/PPA_fec!B$54)</f>
        <v>1.5471955079804984</v>
      </c>
      <c r="C150" s="226">
        <f>IF(C$54=0,0,C$54/PPA_fec!C$54)</f>
        <v>1.5493024997558151</v>
      </c>
      <c r="D150" s="226">
        <f>IF(D$54=0,0,D$54/PPA_fec!D$54)</f>
        <v>1.6157883690703181</v>
      </c>
      <c r="E150" s="226">
        <f>IF(E$54=0,0,E$54/PPA_fec!E$54)</f>
        <v>1.5664956115735928</v>
      </c>
      <c r="F150" s="226">
        <f>IF(F$54=0,0,F$54/PPA_fec!F$54)</f>
        <v>1.5558209474213238</v>
      </c>
      <c r="G150" s="226">
        <f>IF(G$54=0,0,G$54/PPA_fec!G$54)</f>
        <v>1.2042370219218179</v>
      </c>
      <c r="H150" s="226">
        <f>IF(H$54=0,0,H$54/PPA_fec!H$54)</f>
        <v>1.0960329918823277</v>
      </c>
      <c r="I150" s="226">
        <f>IF(I$54=0,0,I$54/PPA_fec!I$54)</f>
        <v>1.4000977103607413</v>
      </c>
      <c r="J150" s="226">
        <f>IF(J$54=0,0,J$54/PPA_fec!J$54)</f>
        <v>1.1087646997009446</v>
      </c>
      <c r="K150" s="226">
        <f>IF(K$54=0,0,K$54/PPA_fec!K$54)</f>
        <v>1.0444907691625538</v>
      </c>
      <c r="L150" s="226">
        <f>IF(L$54=0,0,L$54/PPA_fec!L$54)</f>
        <v>1.150554856737585</v>
      </c>
      <c r="M150" s="226">
        <f>IF(M$54=0,0,M$54/PPA_fec!M$54)</f>
        <v>0.8302007346931326</v>
      </c>
      <c r="N150" s="226">
        <f>IF(N$54=0,0,N$54/PPA_fec!N$54)</f>
        <v>1.2201867363937922</v>
      </c>
      <c r="O150" s="226">
        <f>IF(O$54=0,0,O$54/PPA_fec!O$54)</f>
        <v>1.2275633664481809</v>
      </c>
      <c r="P150" s="226">
        <f>IF(P$54=0,0,P$54/PPA_fec!P$54)</f>
        <v>1.2598390270356095</v>
      </c>
      <c r="Q150" s="226">
        <f>IF(Q$54=0,0,Q$54/PPA_fec!Q$54)</f>
        <v>1.3780074217225247</v>
      </c>
    </row>
    <row r="151" spans="1:17" x14ac:dyDescent="0.25">
      <c r="A151" s="72" t="s">
        <v>236</v>
      </c>
      <c r="B151" s="258">
        <f>IF(B$67=0,0,B$67/PPA_fec!B$67)</f>
        <v>1.306664927908602</v>
      </c>
      <c r="C151" s="258">
        <f>IF(C$67=0,0,C$67/PPA_fec!C$67)</f>
        <v>1.3033199234378114</v>
      </c>
      <c r="D151" s="258">
        <f>IF(D$67=0,0,D$67/PPA_fec!D$67)</f>
        <v>1.3875286323105906</v>
      </c>
      <c r="E151" s="258">
        <f>IF(E$67=0,0,E$67/PPA_fec!E$67)</f>
        <v>1.3629471642442812</v>
      </c>
      <c r="F151" s="258">
        <f>IF(F$67=0,0,F$67/PPA_fec!F$67)</f>
        <v>1.3701368667133862</v>
      </c>
      <c r="G151" s="258">
        <f>IF(G$67=0,0,G$67/PPA_fec!G$67)</f>
        <v>1.0426291677473463</v>
      </c>
      <c r="H151" s="258">
        <f>IF(H$67=0,0,H$67/PPA_fec!H$67)</f>
        <v>0.98138342449968186</v>
      </c>
      <c r="I151" s="258">
        <f>IF(I$67=0,0,I$67/PPA_fec!I$67)</f>
        <v>1.2883014498033338</v>
      </c>
      <c r="J151" s="258">
        <f>IF(J$67=0,0,J$67/PPA_fec!J$67)</f>
        <v>1.0101434746796789</v>
      </c>
      <c r="K151" s="258">
        <f>IF(K$67=0,0,K$67/PPA_fec!K$67)</f>
        <v>0.97115805060863214</v>
      </c>
      <c r="L151" s="258">
        <f>IF(L$67=0,0,L$67/PPA_fec!L$67)</f>
        <v>1.0382913289452622</v>
      </c>
      <c r="M151" s="258">
        <f>IF(M$67=0,0,M$67/PPA_fec!M$67)</f>
        <v>0.73269000968116205</v>
      </c>
      <c r="N151" s="258">
        <f>IF(N$67=0,0,N$67/PPA_fec!N$67)</f>
        <v>1.0854502906575285</v>
      </c>
      <c r="O151" s="258">
        <f>IF(O$67=0,0,O$67/PPA_fec!O$67)</f>
        <v>1.140759465736032</v>
      </c>
      <c r="P151" s="258">
        <f>IF(P$67=0,0,P$67/PPA_fec!P$67)</f>
        <v>1.1681350476812637</v>
      </c>
      <c r="Q151" s="258">
        <f>IF(Q$67=0,0,Q$67/PPA_fec!Q$67)</f>
        <v>1.2953119890061877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>IF(B$81=0,0,B$81/PPA_fec!B$81)</f>
        <v>0.14661400293049848</v>
      </c>
      <c r="C153" s="230">
        <f>IF(C$81=0,0,C$81/PPA_fec!C$81)</f>
        <v>0.12764210848921612</v>
      </c>
      <c r="D153" s="230">
        <f>IF(D$81=0,0,D$81/PPA_fec!D$81)</f>
        <v>0.14483391190251507</v>
      </c>
      <c r="E153" s="230">
        <f>IF(E$81=0,0,E$81/PPA_fec!E$81)</f>
        <v>0.16949271070820188</v>
      </c>
      <c r="F153" s="230">
        <f>IF(F$81=0,0,F$81/PPA_fec!F$81)</f>
        <v>0.17368217999920935</v>
      </c>
      <c r="G153" s="230">
        <f>IF(G$81=0,0,G$81/PPA_fec!G$81)</f>
        <v>0.12413287686514041</v>
      </c>
      <c r="H153" s="230">
        <f>IF(H$81=0,0,H$81/PPA_fec!H$81)</f>
        <v>0.16264810793593057</v>
      </c>
      <c r="I153" s="230">
        <f>IF(I$81=0,0,I$81/PPA_fec!I$81)</f>
        <v>0.21203639957191558</v>
      </c>
      <c r="J153" s="230">
        <f>IF(J$81=0,0,J$81/PPA_fec!J$81)</f>
        <v>0.15675875692904884</v>
      </c>
      <c r="K153" s="230">
        <f>IF(K$81=0,0,K$81/PPA_fec!K$81)</f>
        <v>0.18150907646930248</v>
      </c>
      <c r="L153" s="230">
        <f>IF(L$81=0,0,L$81/PPA_fec!L$81)</f>
        <v>0.16633099311678032</v>
      </c>
      <c r="M153" s="230">
        <f>IF(M$81=0,0,M$81/PPA_fec!M$81)</f>
        <v>0.11738364328704276</v>
      </c>
      <c r="N153" s="230">
        <f>IF(N$81=0,0,N$81/PPA_fec!N$81)</f>
        <v>0.10915934944370617</v>
      </c>
      <c r="O153" s="230">
        <f>IF(O$81=0,0,O$81/PPA_fec!O$81)</f>
        <v>0.1306888965386554</v>
      </c>
      <c r="P153" s="230">
        <f>IF(P$81=0,0,P$81/PPA_fec!P$81)</f>
        <v>0.14718790237827095</v>
      </c>
      <c r="Q153" s="230">
        <f>IF(Q$81=0,0,Q$81/PPA_fec!Q$81)</f>
        <v>0.17011776658036951</v>
      </c>
    </row>
    <row r="154" spans="1:17" x14ac:dyDescent="0.25">
      <c r="A154" s="132" t="s">
        <v>83</v>
      </c>
      <c r="B154" s="275">
        <f>IF(B$82=0,0,B$82/PPA_fec!B$82)</f>
        <v>0</v>
      </c>
      <c r="C154" s="275">
        <f>IF(C$82=0,0,C$82/PPA_fec!C$82)</f>
        <v>0</v>
      </c>
      <c r="D154" s="275">
        <f>IF(D$82=0,0,D$82/PPA_fec!D$82)</f>
        <v>0</v>
      </c>
      <c r="E154" s="275">
        <f>IF(E$82=0,0,E$82/PPA_fec!E$82)</f>
        <v>0</v>
      </c>
      <c r="F154" s="275">
        <f>IF(F$82=0,0,F$82/PPA_fec!F$82)</f>
        <v>0</v>
      </c>
      <c r="G154" s="275">
        <f>IF(G$82=0,0,G$82/PPA_fec!G$82)</f>
        <v>0</v>
      </c>
      <c r="H154" s="275">
        <f>IF(H$82=0,0,H$82/PPA_fec!H$82)</f>
        <v>0</v>
      </c>
      <c r="I154" s="275">
        <f>IF(I$82=0,0,I$82/PPA_fec!I$82)</f>
        <v>0</v>
      </c>
      <c r="J154" s="275">
        <f>IF(J$82=0,0,J$82/PPA_fec!J$82)</f>
        <v>0</v>
      </c>
      <c r="K154" s="275">
        <f>IF(K$82=0,0,K$82/PPA_fec!K$82)</f>
        <v>0</v>
      </c>
      <c r="L154" s="275">
        <f>IF(L$82=0,0,L$82/PPA_fec!L$82)</f>
        <v>0</v>
      </c>
      <c r="M154" s="275">
        <f>IF(M$82=0,0,M$82/PPA_fec!M$82)</f>
        <v>0</v>
      </c>
      <c r="N154" s="275">
        <f>IF(N$82=0,0,N$82/PPA_fec!N$82)</f>
        <v>0</v>
      </c>
      <c r="O154" s="275">
        <f>IF(O$82=0,0,O$82/PPA_fec!O$82)</f>
        <v>0</v>
      </c>
      <c r="P154" s="275">
        <f>IF(P$82=0,0,P$82/PPA_fec!P$82)</f>
        <v>0</v>
      </c>
      <c r="Q154" s="275">
        <f>IF(Q$82=0,0,Q$82/PPA_fec!Q$82)</f>
        <v>0</v>
      </c>
    </row>
    <row r="155" spans="1:17" x14ac:dyDescent="0.25">
      <c r="A155" s="76" t="s">
        <v>82</v>
      </c>
      <c r="B155" s="274">
        <f>IF(B$83=0,0,B$83/PPA_fec!B$83)</f>
        <v>0</v>
      </c>
      <c r="C155" s="274">
        <f>IF(C$83=0,0,C$83/PPA_fec!C$83)</f>
        <v>0</v>
      </c>
      <c r="D155" s="274">
        <f>IF(D$83=0,0,D$83/PPA_fec!D$83)</f>
        <v>0</v>
      </c>
      <c r="E155" s="274">
        <f>IF(E$83=0,0,E$83/PPA_fec!E$83)</f>
        <v>0</v>
      </c>
      <c r="F155" s="274">
        <f>IF(F$83=0,0,F$83/PPA_fec!F$83)</f>
        <v>0</v>
      </c>
      <c r="G155" s="274">
        <f>IF(G$83=0,0,G$83/PPA_fec!G$83)</f>
        <v>0</v>
      </c>
      <c r="H155" s="274">
        <f>IF(H$83=0,0,H$83/PPA_fec!H$83)</f>
        <v>0</v>
      </c>
      <c r="I155" s="274">
        <f>IF(I$83=0,0,I$83/PPA_fec!I$83)</f>
        <v>0</v>
      </c>
      <c r="J155" s="274">
        <f>IF(J$83=0,0,J$83/PPA_fec!J$83)</f>
        <v>0</v>
      </c>
      <c r="K155" s="274">
        <f>IF(K$83=0,0,K$83/PPA_fec!K$83)</f>
        <v>0</v>
      </c>
      <c r="L155" s="274">
        <f>IF(L$83=0,0,L$83/PPA_fec!L$83)</f>
        <v>0</v>
      </c>
      <c r="M155" s="274">
        <f>IF(M$83=0,0,M$83/PPA_fec!M$83)</f>
        <v>0</v>
      </c>
      <c r="N155" s="274">
        <f>IF(N$83=0,0,N$83/PPA_fec!N$83)</f>
        <v>0</v>
      </c>
      <c r="O155" s="274">
        <f>IF(O$83=0,0,O$83/PPA_fec!O$83)</f>
        <v>0</v>
      </c>
      <c r="P155" s="274">
        <f>IF(P$83=0,0,P$83/PPA_fec!P$83)</f>
        <v>0</v>
      </c>
      <c r="Q155" s="274">
        <f>IF(Q$83=0,0,Q$83/PPA_fec!Q$83)</f>
        <v>0</v>
      </c>
    </row>
    <row r="156" spans="1:17" x14ac:dyDescent="0.25">
      <c r="A156" s="76" t="s">
        <v>81</v>
      </c>
      <c r="B156" s="274">
        <f>IF(B$84=0,0,B$84/PPA_fec!B$84)</f>
        <v>0</v>
      </c>
      <c r="C156" s="274">
        <f>IF(C$84=0,0,C$84/PPA_fec!C$84)</f>
        <v>0</v>
      </c>
      <c r="D156" s="274">
        <f>IF(D$84=0,0,D$84/PPA_fec!D$84)</f>
        <v>0</v>
      </c>
      <c r="E156" s="274">
        <f>IF(E$84=0,0,E$84/PPA_fec!E$84)</f>
        <v>0</v>
      </c>
      <c r="F156" s="274">
        <f>IF(F$84=0,0,F$84/PPA_fec!F$84)</f>
        <v>0</v>
      </c>
      <c r="G156" s="274">
        <f>IF(G$84=0,0,G$84/PPA_fec!G$84)</f>
        <v>0</v>
      </c>
      <c r="H156" s="274">
        <f>IF(H$84=0,0,H$84/PPA_fec!H$84)</f>
        <v>0</v>
      </c>
      <c r="I156" s="274">
        <f>IF(I$84=0,0,I$84/PPA_fec!I$84)</f>
        <v>0</v>
      </c>
      <c r="J156" s="274">
        <f>IF(J$84=0,0,J$84/PPA_fec!J$84)</f>
        <v>0</v>
      </c>
      <c r="K156" s="274">
        <f>IF(K$84=0,0,K$84/PPA_fec!K$84)</f>
        <v>0</v>
      </c>
      <c r="L156" s="274">
        <f>IF(L$84=0,0,L$84/PPA_fec!L$84)</f>
        <v>0</v>
      </c>
      <c r="M156" s="274">
        <f>IF(M$84=0,0,M$84/PPA_fec!M$84)</f>
        <v>0</v>
      </c>
      <c r="N156" s="274">
        <f>IF(N$84=0,0,N$84/PPA_fec!N$84)</f>
        <v>0</v>
      </c>
      <c r="O156" s="274">
        <f>IF(O$84=0,0,O$84/PPA_fec!O$84)</f>
        <v>0</v>
      </c>
      <c r="P156" s="274">
        <f>IF(P$84=0,0,P$84/PPA_fec!P$84)</f>
        <v>0</v>
      </c>
      <c r="Q156" s="274">
        <f>IF(Q$84=0,0,Q$84/PPA_fec!Q$84)</f>
        <v>0</v>
      </c>
    </row>
    <row r="157" spans="1:17" x14ac:dyDescent="0.25">
      <c r="A157" s="76" t="s">
        <v>80</v>
      </c>
      <c r="B157" s="274">
        <f>IF(B$85=0,0,B$85/PPA_fec!B$85)</f>
        <v>0</v>
      </c>
      <c r="C157" s="274">
        <f>IF(C$85=0,0,C$85/PPA_fec!C$85)</f>
        <v>0</v>
      </c>
      <c r="D157" s="274">
        <f>IF(D$85=0,0,D$85/PPA_fec!D$85)</f>
        <v>0</v>
      </c>
      <c r="E157" s="274">
        <f>IF(E$85=0,0,E$85/PPA_fec!E$85)</f>
        <v>0</v>
      </c>
      <c r="F157" s="274">
        <f>IF(F$85=0,0,F$85/PPA_fec!F$85)</f>
        <v>0</v>
      </c>
      <c r="G157" s="274">
        <f>IF(G$85=0,0,G$85/PPA_fec!G$85)</f>
        <v>0</v>
      </c>
      <c r="H157" s="274">
        <f>IF(H$85=0,0,H$85/PPA_fec!H$85)</f>
        <v>0</v>
      </c>
      <c r="I157" s="274">
        <f>IF(I$85=0,0,I$85/PPA_fec!I$85)</f>
        <v>0</v>
      </c>
      <c r="J157" s="274">
        <f>IF(J$85=0,0,J$85/PPA_fec!J$85)</f>
        <v>0</v>
      </c>
      <c r="K157" s="274">
        <f>IF(K$85=0,0,K$85/PPA_fec!K$85)</f>
        <v>0</v>
      </c>
      <c r="L157" s="274">
        <f>IF(L$85=0,0,L$85/PPA_fec!L$85)</f>
        <v>0</v>
      </c>
      <c r="M157" s="274">
        <f>IF(M$85=0,0,M$85/PPA_fec!M$85)</f>
        <v>0</v>
      </c>
      <c r="N157" s="274">
        <f>IF(N$85=0,0,N$85/PPA_fec!N$85)</f>
        <v>0</v>
      </c>
      <c r="O157" s="274">
        <f>IF(O$85=0,0,O$85/PPA_fec!O$85)</f>
        <v>0</v>
      </c>
      <c r="P157" s="274">
        <f>IF(P$85=0,0,P$85/PPA_fec!P$85)</f>
        <v>0</v>
      </c>
      <c r="Q157" s="274">
        <f>IF(Q$85=0,0,Q$85/PPA_fec!Q$85)</f>
        <v>0</v>
      </c>
    </row>
    <row r="158" spans="1:17" x14ac:dyDescent="0.25">
      <c r="A158" s="129" t="s">
        <v>79</v>
      </c>
      <c r="B158" s="273">
        <f>IF(B$86=0,0,B$86/PPA_fec!B$86)</f>
        <v>0.79683750928875619</v>
      </c>
      <c r="C158" s="273">
        <f>IF(C$86=0,0,C$86/PPA_fec!C$86)</f>
        <v>0.6937265048081882</v>
      </c>
      <c r="D158" s="273">
        <f>IF(D$86=0,0,D$86/PPA_fec!D$86)</f>
        <v>0.78716283106775442</v>
      </c>
      <c r="E158" s="273">
        <f>IF(E$86=0,0,E$86/PPA_fec!E$86)</f>
        <v>0.92118178853180088</v>
      </c>
      <c r="F158" s="273">
        <f>IF(F$86=0,0,F$86/PPA_fec!F$86)</f>
        <v>0.94395127990617256</v>
      </c>
      <c r="G158" s="273">
        <f>IF(G$86=0,0,G$86/PPA_fec!G$86)</f>
        <v>0.67465406062854594</v>
      </c>
      <c r="H158" s="273">
        <f>IF(H$86=0,0,H$86/PPA_fec!H$86)</f>
        <v>0.88398182047886498</v>
      </c>
      <c r="I158" s="273">
        <f>IF(I$86=0,0,I$86/PPA_fec!I$86)</f>
        <v>1.152403952803434</v>
      </c>
      <c r="J158" s="273">
        <f>IF(J$86=0,0,J$86/PPA_fec!J$86)</f>
        <v>0.85197358324469374</v>
      </c>
      <c r="K158" s="273">
        <f>IF(K$86=0,0,K$86/PPA_fec!K$86)</f>
        <v>0.98648994991060912</v>
      </c>
      <c r="L158" s="273">
        <f>IF(L$86=0,0,L$86/PPA_fec!L$86)</f>
        <v>0.90399806037305774</v>
      </c>
      <c r="M158" s="273">
        <f>IF(M$86=0,0,M$86/PPA_fec!M$86)</f>
        <v>0.63797241790354098</v>
      </c>
      <c r="N158" s="273">
        <f>IF(N$86=0,0,N$86/PPA_fec!N$86)</f>
        <v>0.59327391918722283</v>
      </c>
      <c r="O158" s="273">
        <f>IF(O$86=0,0,O$86/PPA_fec!O$86)</f>
        <v>0.71028559842898509</v>
      </c>
      <c r="P158" s="273">
        <f>IF(P$86=0,0,P$86/PPA_fec!P$86)</f>
        <v>0.79995661522273709</v>
      </c>
      <c r="Q158" s="273">
        <f>IF(Q$86=0,0,Q$86/PPA_fec!Q$86)</f>
        <v>0.92457892628391891</v>
      </c>
    </row>
    <row r="159" spans="1:17" x14ac:dyDescent="0.25">
      <c r="A159" s="72" t="s">
        <v>235</v>
      </c>
      <c r="B159" s="272">
        <f>IF(B$91=0,0,B$91/PPA_fec!B$91)</f>
        <v>0</v>
      </c>
      <c r="C159" s="272">
        <f>IF(C$91=0,0,C$91/PPA_fec!C$91)</f>
        <v>0</v>
      </c>
      <c r="D159" s="272">
        <f>IF(D$91=0,0,D$91/PPA_fec!D$91)</f>
        <v>0</v>
      </c>
      <c r="E159" s="272">
        <f>IF(E$91=0,0,E$91/PPA_fec!E$91)</f>
        <v>0</v>
      </c>
      <c r="F159" s="272">
        <f>IF(F$91=0,0,F$91/PPA_fec!F$91)</f>
        <v>0</v>
      </c>
      <c r="G159" s="272">
        <f>IF(G$91=0,0,G$91/PPA_fec!G$91)</f>
        <v>0</v>
      </c>
      <c r="H159" s="272">
        <f>IF(H$91=0,0,H$91/PPA_fec!H$91)</f>
        <v>0</v>
      </c>
      <c r="I159" s="272">
        <f>IF(I$91=0,0,I$91/PPA_fec!I$91)</f>
        <v>0</v>
      </c>
      <c r="J159" s="272">
        <f>IF(J$91=0,0,J$91/PPA_fec!J$91)</f>
        <v>0</v>
      </c>
      <c r="K159" s="272">
        <f>IF(K$91=0,0,K$91/PPA_fec!K$91)</f>
        <v>0</v>
      </c>
      <c r="L159" s="272">
        <f>IF(L$91=0,0,L$91/PPA_fec!L$91)</f>
        <v>0</v>
      </c>
      <c r="M159" s="272">
        <f>IF(M$91=0,0,M$91/PPA_fec!M$91)</f>
        <v>0</v>
      </c>
      <c r="N159" s="272">
        <f>IF(N$91=0,0,N$91/PPA_fec!N$91)</f>
        <v>0</v>
      </c>
      <c r="O159" s="272">
        <f>IF(O$91=0,0,O$91/PPA_fec!O$91)</f>
        <v>0</v>
      </c>
      <c r="P159" s="272">
        <f>IF(P$91=0,0,P$91/PPA_fec!P$91)</f>
        <v>0</v>
      </c>
      <c r="Q159" s="272">
        <f>IF(Q$91=0,0,Q$91/PPA_fec!Q$91)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6572.5409146619886</v>
      </c>
      <c r="C3" s="46">
        <v>6614.0111505798768</v>
      </c>
      <c r="D3" s="46">
        <v>6727.9879671410381</v>
      </c>
      <c r="E3" s="46">
        <v>6757.8851826639439</v>
      </c>
      <c r="F3" s="46">
        <v>7082.8837447300793</v>
      </c>
      <c r="G3" s="46">
        <v>6930.1007899754832</v>
      </c>
      <c r="H3" s="46">
        <v>6769.0849450455826</v>
      </c>
      <c r="I3" s="46">
        <v>6870.6275451602805</v>
      </c>
      <c r="J3" s="46">
        <v>6859.2417548546182</v>
      </c>
      <c r="K3" s="46">
        <v>7342.4451053081839</v>
      </c>
      <c r="L3" s="46">
        <v>6921.4</v>
      </c>
      <c r="M3" s="46">
        <v>6769.1567400889708</v>
      </c>
      <c r="N3" s="46">
        <v>6965.8675766075785</v>
      </c>
      <c r="O3" s="46">
        <v>7226.727213752838</v>
      </c>
      <c r="P3" s="46">
        <v>7338.5446276293342</v>
      </c>
      <c r="Q3" s="46">
        <v>7527.1257490645485</v>
      </c>
    </row>
    <row r="5" spans="1:17" x14ac:dyDescent="0.25">
      <c r="A5" s="31" t="s">
        <v>257</v>
      </c>
      <c r="B5" s="46">
        <v>4983.2200310718981</v>
      </c>
      <c r="C5" s="46">
        <v>4908.0206473687913</v>
      </c>
      <c r="D5" s="46">
        <v>4937.0499486780081</v>
      </c>
      <c r="E5" s="46">
        <v>7260.1156507230862</v>
      </c>
      <c r="F5" s="46">
        <v>7426.717062224744</v>
      </c>
      <c r="G5" s="46">
        <v>6697.2893848105359</v>
      </c>
      <c r="H5" s="46">
        <v>7958.938530836771</v>
      </c>
      <c r="I5" s="46">
        <v>7774.6036132327736</v>
      </c>
      <c r="J5" s="46">
        <v>7119.1807507679323</v>
      </c>
      <c r="K5" s="46">
        <v>8320.7371581418884</v>
      </c>
      <c r="L5" s="46">
        <v>10015.091076919671</v>
      </c>
      <c r="M5" s="46">
        <v>10242.30012788772</v>
      </c>
      <c r="N5" s="46">
        <v>10888.09312122526</v>
      </c>
      <c r="O5" s="46">
        <v>11270.497753680025</v>
      </c>
      <c r="P5" s="46">
        <v>11757.75965654621</v>
      </c>
      <c r="Q5" s="46">
        <v>12334.714593037881</v>
      </c>
    </row>
    <row r="6" spans="1:17" x14ac:dyDescent="0.25">
      <c r="A6" s="294" t="s">
        <v>256</v>
      </c>
      <c r="B6" s="293">
        <v>6229.0250388398726</v>
      </c>
      <c r="C6" s="293">
        <v>5956.4337018987708</v>
      </c>
      <c r="D6" s="293">
        <v>5754.8667601963825</v>
      </c>
      <c r="E6" s="293">
        <v>7772.9492436598903</v>
      </c>
      <c r="F6" s="293">
        <v>8144.9506841445818</v>
      </c>
      <c r="G6" s="293">
        <v>7511.194309847845</v>
      </c>
      <c r="H6" s="293">
        <v>8521.4507558420137</v>
      </c>
      <c r="I6" s="293">
        <v>8216.8359126831638</v>
      </c>
      <c r="J6" s="293">
        <v>7907.1467596583689</v>
      </c>
      <c r="K6" s="293">
        <v>8855.3238403330743</v>
      </c>
      <c r="L6" s="293">
        <v>10736.511430854829</v>
      </c>
      <c r="M6" s="293">
        <v>11099.462869958965</v>
      </c>
      <c r="N6" s="293">
        <v>11791.813523107723</v>
      </c>
      <c r="O6" s="293">
        <v>12145.031414439189</v>
      </c>
      <c r="P6" s="293">
        <v>12492.938195178833</v>
      </c>
      <c r="Q6" s="293">
        <v>13313.017609334431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2328.2879020348469</v>
      </c>
      <c r="F7" s="291">
        <v>668.45776855541578</v>
      </c>
      <c r="G7" s="291">
        <v>0</v>
      </c>
      <c r="H7" s="291">
        <v>1292.6281557641792</v>
      </c>
      <c r="I7" s="291">
        <v>0</v>
      </c>
      <c r="J7" s="291">
        <v>0</v>
      </c>
      <c r="K7" s="291">
        <v>1560.7186064477301</v>
      </c>
      <c r="L7" s="291">
        <v>1881.1875905217548</v>
      </c>
      <c r="M7" s="291">
        <v>968.83879257866442</v>
      </c>
      <c r="N7" s="291">
        <v>692.35065314875828</v>
      </c>
      <c r="O7" s="291">
        <v>667.87123774069096</v>
      </c>
      <c r="P7" s="291">
        <v>668.6189708780106</v>
      </c>
      <c r="Q7" s="291">
        <v>820.07941415559799</v>
      </c>
    </row>
    <row r="8" spans="1:17" x14ac:dyDescent="0.25">
      <c r="A8" s="290" t="s">
        <v>254</v>
      </c>
      <c r="B8" s="289"/>
      <c r="C8" s="289">
        <f>B6+C7-C6</f>
        <v>272.59133694110187</v>
      </c>
      <c r="D8" s="289">
        <f t="shared" ref="D8:Q8" si="0">C6+D7-D6</f>
        <v>201.56694170238825</v>
      </c>
      <c r="E8" s="289">
        <f t="shared" si="0"/>
        <v>310.20541857133867</v>
      </c>
      <c r="F8" s="289">
        <f t="shared" si="0"/>
        <v>296.45632807072434</v>
      </c>
      <c r="G8" s="289">
        <f t="shared" si="0"/>
        <v>633.75637429673679</v>
      </c>
      <c r="H8" s="289">
        <f t="shared" si="0"/>
        <v>282.37170977001006</v>
      </c>
      <c r="I8" s="289">
        <f t="shared" si="0"/>
        <v>304.61484315884991</v>
      </c>
      <c r="J8" s="289">
        <f t="shared" si="0"/>
        <v>309.6891530247949</v>
      </c>
      <c r="K8" s="289">
        <f t="shared" si="0"/>
        <v>612.54152577302557</v>
      </c>
      <c r="L8" s="289">
        <f t="shared" si="0"/>
        <v>0</v>
      </c>
      <c r="M8" s="289">
        <f t="shared" si="0"/>
        <v>605.88735347452894</v>
      </c>
      <c r="N8" s="289">
        <f t="shared" si="0"/>
        <v>0</v>
      </c>
      <c r="O8" s="289">
        <f t="shared" si="0"/>
        <v>314.65334640922447</v>
      </c>
      <c r="P8" s="289">
        <f t="shared" si="0"/>
        <v>320.71219013836708</v>
      </c>
      <c r="Q8" s="289">
        <f t="shared" si="0"/>
        <v>0</v>
      </c>
    </row>
    <row r="9" spans="1:17" x14ac:dyDescent="0.25">
      <c r="A9" s="288" t="s">
        <v>253</v>
      </c>
      <c r="B9" s="287">
        <f>B6-B5</f>
        <v>1245.8050077679745</v>
      </c>
      <c r="C9" s="287">
        <f t="shared" ref="C9:Q9" si="1">C6-C5</f>
        <v>1048.4130545299795</v>
      </c>
      <c r="D9" s="287">
        <f t="shared" si="1"/>
        <v>817.81681151837438</v>
      </c>
      <c r="E9" s="287">
        <f t="shared" si="1"/>
        <v>512.83359293680405</v>
      </c>
      <c r="F9" s="287">
        <f t="shared" si="1"/>
        <v>718.23362191983779</v>
      </c>
      <c r="G9" s="287">
        <f t="shared" si="1"/>
        <v>813.90492503730911</v>
      </c>
      <c r="H9" s="287">
        <f t="shared" si="1"/>
        <v>562.51222500524273</v>
      </c>
      <c r="I9" s="287">
        <f t="shared" si="1"/>
        <v>442.2322994503902</v>
      </c>
      <c r="J9" s="287">
        <f t="shared" si="1"/>
        <v>787.96600889043657</v>
      </c>
      <c r="K9" s="287">
        <f t="shared" si="1"/>
        <v>534.5866821911859</v>
      </c>
      <c r="L9" s="287">
        <f t="shared" si="1"/>
        <v>721.42035393515835</v>
      </c>
      <c r="M9" s="287">
        <f t="shared" si="1"/>
        <v>857.16274207124479</v>
      </c>
      <c r="N9" s="287">
        <f t="shared" si="1"/>
        <v>903.72040188246319</v>
      </c>
      <c r="O9" s="287">
        <f t="shared" si="1"/>
        <v>874.53366075916347</v>
      </c>
      <c r="P9" s="287">
        <f t="shared" si="1"/>
        <v>735.1785386326228</v>
      </c>
      <c r="Q9" s="287">
        <f t="shared" si="1"/>
        <v>978.30301629654969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725.27654950083115</v>
      </c>
      <c r="C12" s="38">
        <v>714.84264000000007</v>
      </c>
      <c r="D12" s="38">
        <v>717.98574000000008</v>
      </c>
      <c r="E12" s="38">
        <v>1041.82186</v>
      </c>
      <c r="F12" s="38">
        <v>1056.9996799999999</v>
      </c>
      <c r="G12" s="38">
        <v>943.74890658287904</v>
      </c>
      <c r="H12" s="38">
        <v>1085.7037300000002</v>
      </c>
      <c r="I12" s="38">
        <v>1059.01251</v>
      </c>
      <c r="J12" s="38">
        <v>962.71120000000008</v>
      </c>
      <c r="K12" s="38">
        <v>1091.56015</v>
      </c>
      <c r="L12" s="38">
        <v>1283.8425142019912</v>
      </c>
      <c r="M12" s="38">
        <v>1281.8868733048871</v>
      </c>
      <c r="N12" s="38">
        <v>1343.4299373613076</v>
      </c>
      <c r="O12" s="38">
        <v>1367.0311866249235</v>
      </c>
      <c r="P12" s="38">
        <v>1405.3870547751026</v>
      </c>
      <c r="Q12" s="38">
        <v>1453.1063386591613</v>
      </c>
    </row>
    <row r="13" spans="1:17" x14ac:dyDescent="0.25">
      <c r="A13" s="55" t="s">
        <v>33</v>
      </c>
      <c r="B13" s="54">
        <v>42.942462566244288</v>
      </c>
      <c r="C13" s="54">
        <v>49.889669999999995</v>
      </c>
      <c r="D13" s="54">
        <v>37.001730000000002</v>
      </c>
      <c r="E13" s="54">
        <v>52.202150000000003</v>
      </c>
      <c r="F13" s="54">
        <v>60.398330000000001</v>
      </c>
      <c r="G13" s="54">
        <v>24.313893351047657</v>
      </c>
      <c r="H13" s="54">
        <v>18.098050000000001</v>
      </c>
      <c r="I13" s="54">
        <v>34.003050000000002</v>
      </c>
      <c r="J13" s="54">
        <v>36.898340000000005</v>
      </c>
      <c r="K13" s="54">
        <v>60.686390000000003</v>
      </c>
      <c r="L13" s="54">
        <v>41.606745701640108</v>
      </c>
      <c r="M13" s="54">
        <v>31.024415654250507</v>
      </c>
      <c r="N13" s="54">
        <v>30.357358132638449</v>
      </c>
      <c r="O13" s="54">
        <v>24.027571688216639</v>
      </c>
      <c r="P13" s="54">
        <v>22.856966023697471</v>
      </c>
      <c r="Q13" s="54">
        <v>20.994602607928432</v>
      </c>
    </row>
    <row r="14" spans="1:17" x14ac:dyDescent="0.25">
      <c r="A14" s="52" t="s">
        <v>32</v>
      </c>
      <c r="B14" s="51">
        <v>156.19928207034292</v>
      </c>
      <c r="C14" s="51">
        <v>161.99008000000001</v>
      </c>
      <c r="D14" s="51">
        <v>157.17758000000001</v>
      </c>
      <c r="E14" s="51">
        <v>170.89112</v>
      </c>
      <c r="F14" s="51">
        <v>172.07589999999999</v>
      </c>
      <c r="G14" s="51">
        <v>142.25692425226808</v>
      </c>
      <c r="H14" s="51">
        <v>97.875110000000006</v>
      </c>
      <c r="I14" s="51">
        <v>84.437169999999995</v>
      </c>
      <c r="J14" s="51">
        <v>43.595880000000001</v>
      </c>
      <c r="K14" s="51">
        <v>52.187669999999997</v>
      </c>
      <c r="L14" s="51">
        <v>76.072444340642164</v>
      </c>
      <c r="M14" s="51">
        <v>45.50048798740054</v>
      </c>
      <c r="N14" s="51">
        <v>11.990486717170615</v>
      </c>
      <c r="O14" s="51">
        <v>12.993333958545449</v>
      </c>
      <c r="P14" s="51">
        <v>9.0506857776348681</v>
      </c>
      <c r="Q14" s="51">
        <v>12.109352782767912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2.20038</v>
      </c>
      <c r="K16" s="51">
        <v>2.1992600000000002</v>
      </c>
      <c r="L16" s="51">
        <v>2.197416043231966</v>
      </c>
      <c r="M16" s="51">
        <v>2.1973969132304436</v>
      </c>
      <c r="N16" s="51">
        <v>1.0986877440906646</v>
      </c>
      <c r="O16" s="51">
        <v>1.0986846525199687</v>
      </c>
      <c r="P16" s="51">
        <v>1.0986929612556344</v>
      </c>
      <c r="Q16" s="51">
        <v>1.0987014220835354</v>
      </c>
    </row>
    <row r="17" spans="1:17" x14ac:dyDescent="0.25">
      <c r="A17" s="53" t="s">
        <v>76</v>
      </c>
      <c r="B17" s="51">
        <v>23.405335164517211</v>
      </c>
      <c r="C17" s="51">
        <v>24.398350000000001</v>
      </c>
      <c r="D17" s="51">
        <v>24.41273</v>
      </c>
      <c r="E17" s="51">
        <v>13.2094</v>
      </c>
      <c r="F17" s="51">
        <v>33.590510000000002</v>
      </c>
      <c r="G17" s="51">
        <v>14.236298863336192</v>
      </c>
      <c r="H17" s="51">
        <v>7.1010999999999997</v>
      </c>
      <c r="I17" s="51">
        <v>6.10215</v>
      </c>
      <c r="J17" s="51">
        <v>5.1001500000000002</v>
      </c>
      <c r="K17" s="51">
        <v>5.09579</v>
      </c>
      <c r="L17" s="51">
        <v>5.0875094600322015</v>
      </c>
      <c r="M17" s="51">
        <v>5.0875184712730581</v>
      </c>
      <c r="N17" s="51">
        <v>6.1149643839230272</v>
      </c>
      <c r="O17" s="51">
        <v>7.1179210089490494</v>
      </c>
      <c r="P17" s="51">
        <v>5.085732319674066</v>
      </c>
      <c r="Q17" s="51">
        <v>8.1445779608197899</v>
      </c>
    </row>
    <row r="18" spans="1:17" x14ac:dyDescent="0.25">
      <c r="A18" s="53" t="s">
        <v>29</v>
      </c>
      <c r="B18" s="51">
        <v>132.79394690582569</v>
      </c>
      <c r="C18" s="51">
        <v>137.59173000000001</v>
      </c>
      <c r="D18" s="51">
        <v>132.76485</v>
      </c>
      <c r="E18" s="51">
        <v>157.68172000000001</v>
      </c>
      <c r="F18" s="51">
        <v>138.48539</v>
      </c>
      <c r="G18" s="51">
        <v>128.02062538893188</v>
      </c>
      <c r="H18" s="51">
        <v>90.774010000000004</v>
      </c>
      <c r="I18" s="51">
        <v>78.33502</v>
      </c>
      <c r="J18" s="51">
        <v>36.295349999999999</v>
      </c>
      <c r="K18" s="51">
        <v>44.892620000000001</v>
      </c>
      <c r="L18" s="51">
        <v>68.787518837378002</v>
      </c>
      <c r="M18" s="51">
        <v>38.215572602897041</v>
      </c>
      <c r="N18" s="51">
        <v>4.7768345891569242</v>
      </c>
      <c r="O18" s="51">
        <v>4.7767282970764304</v>
      </c>
      <c r="P18" s="51">
        <v>2.8662604967051677</v>
      </c>
      <c r="Q18" s="51">
        <v>2.8660733998645882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183.88143814291882</v>
      </c>
      <c r="C20" s="51">
        <v>151.95203000000001</v>
      </c>
      <c r="D20" s="51">
        <v>184.40338</v>
      </c>
      <c r="E20" s="51">
        <v>472.11387000000002</v>
      </c>
      <c r="F20" s="51">
        <v>472.11201</v>
      </c>
      <c r="G20" s="51">
        <v>430.71219255221956</v>
      </c>
      <c r="H20" s="51">
        <v>529.16546000000005</v>
      </c>
      <c r="I20" s="51">
        <v>497.15280000000001</v>
      </c>
      <c r="J20" s="51">
        <v>462.07002999999997</v>
      </c>
      <c r="K20" s="51">
        <v>529.95893999999998</v>
      </c>
      <c r="L20" s="51">
        <v>688.01829415610212</v>
      </c>
      <c r="M20" s="51">
        <v>697.90521425312443</v>
      </c>
      <c r="N20" s="51">
        <v>772.26004715668648</v>
      </c>
      <c r="O20" s="51">
        <v>758.07203423024396</v>
      </c>
      <c r="P20" s="51">
        <v>774.68440789686008</v>
      </c>
      <c r="Q20" s="51">
        <v>809.26978616387385</v>
      </c>
    </row>
    <row r="21" spans="1:17" x14ac:dyDescent="0.25">
      <c r="A21" s="53" t="s">
        <v>66</v>
      </c>
      <c r="B21" s="51">
        <v>183.88143814291882</v>
      </c>
      <c r="C21" s="51">
        <v>151.95203000000001</v>
      </c>
      <c r="D21" s="51">
        <v>184.40338</v>
      </c>
      <c r="E21" s="51">
        <v>472.11387000000002</v>
      </c>
      <c r="F21" s="51">
        <v>472.11201</v>
      </c>
      <c r="G21" s="51">
        <v>430.71219255221956</v>
      </c>
      <c r="H21" s="51">
        <v>529.16546000000005</v>
      </c>
      <c r="I21" s="51">
        <v>497.15280000000001</v>
      </c>
      <c r="J21" s="51">
        <v>462.07002999999997</v>
      </c>
      <c r="K21" s="51">
        <v>529.95893999999998</v>
      </c>
      <c r="L21" s="51">
        <v>688.01829415610212</v>
      </c>
      <c r="M21" s="51">
        <v>697.90521425312443</v>
      </c>
      <c r="N21" s="51">
        <v>772.26004715668648</v>
      </c>
      <c r="O21" s="51">
        <v>758.07203423024396</v>
      </c>
      <c r="P21" s="51">
        <v>774.68440789686008</v>
      </c>
      <c r="Q21" s="51">
        <v>809.26978616387385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2.3645747705035602</v>
      </c>
      <c r="C23" s="51">
        <v>3.5983100000000001</v>
      </c>
      <c r="D23" s="51">
        <v>3.4997099999999999</v>
      </c>
      <c r="E23" s="51">
        <v>2.2175099999999999</v>
      </c>
      <c r="F23" s="51">
        <v>1.3046599999999999</v>
      </c>
      <c r="G23" s="51">
        <v>3.2960542583480801</v>
      </c>
      <c r="H23" s="51">
        <v>12.50639</v>
      </c>
      <c r="I23" s="51">
        <v>8.5890999999999984</v>
      </c>
      <c r="J23" s="51">
        <v>7.2970799999999993</v>
      </c>
      <c r="K23" s="51">
        <v>18.42417</v>
      </c>
      <c r="L23" s="51">
        <v>46.788715576284226</v>
      </c>
      <c r="M23" s="51">
        <v>53.930232949135608</v>
      </c>
      <c r="N23" s="51">
        <v>64.917915705721285</v>
      </c>
      <c r="O23" s="51">
        <v>67.902698871560858</v>
      </c>
      <c r="P23" s="51">
        <v>72.51573241728363</v>
      </c>
      <c r="Q23" s="51">
        <v>73.110817387309723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7.9980099999999998</v>
      </c>
      <c r="J24" s="51">
        <v>4.8975799999999996</v>
      </c>
      <c r="K24" s="51">
        <v>6.5984400000000001</v>
      </c>
      <c r="L24" s="51">
        <v>41.056404554948614</v>
      </c>
      <c r="M24" s="51">
        <v>44.830217493689915</v>
      </c>
      <c r="N24" s="51">
        <v>54.718821538003439</v>
      </c>
      <c r="O24" s="51">
        <v>56.342750869329635</v>
      </c>
      <c r="P24" s="51">
        <v>61.409069150492165</v>
      </c>
      <c r="Q24" s="51">
        <v>56.486294332430035</v>
      </c>
    </row>
    <row r="25" spans="1:17" x14ac:dyDescent="0.25">
      <c r="A25" s="53" t="s">
        <v>74</v>
      </c>
      <c r="B25" s="51">
        <v>2.3645747705035602</v>
      </c>
      <c r="C25" s="51">
        <v>3.5983100000000001</v>
      </c>
      <c r="D25" s="51">
        <v>3.4997099999999999</v>
      </c>
      <c r="E25" s="51">
        <v>2.2175099999999999</v>
      </c>
      <c r="F25" s="51">
        <v>1.3046599999999999</v>
      </c>
      <c r="G25" s="51">
        <v>3.2960542583480801</v>
      </c>
      <c r="H25" s="51">
        <v>2.0122900000000001</v>
      </c>
      <c r="I25" s="51">
        <v>0.48953000000000002</v>
      </c>
      <c r="J25" s="51">
        <v>2.3995000000000002</v>
      </c>
      <c r="K25" s="51">
        <v>8.7284400000000009</v>
      </c>
      <c r="L25" s="51">
        <v>5.6845417778601126</v>
      </c>
      <c r="M25" s="51">
        <v>9.1000154554456945</v>
      </c>
      <c r="N25" s="51">
        <v>10.199094167717845</v>
      </c>
      <c r="O25" s="51">
        <v>11.559948002231227</v>
      </c>
      <c r="P25" s="51">
        <v>11.106663266791459</v>
      </c>
      <c r="Q25" s="51">
        <v>16.624523054879685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10.4941</v>
      </c>
      <c r="I26" s="51">
        <v>0.10156</v>
      </c>
      <c r="J26" s="51">
        <v>0</v>
      </c>
      <c r="K26" s="51">
        <v>3.0972900000000001</v>
      </c>
      <c r="L26" s="51">
        <v>4.7769243475498498E-2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47.385919999999999</v>
      </c>
      <c r="I29" s="51">
        <v>41.509419999999999</v>
      </c>
      <c r="J29" s="51">
        <v>30.39845</v>
      </c>
      <c r="K29" s="51">
        <v>30.496120000000001</v>
      </c>
      <c r="L29" s="51">
        <v>25.508759220318463</v>
      </c>
      <c r="M29" s="51">
        <v>39.337719554372491</v>
      </c>
      <c r="N29" s="51">
        <v>40.436399354779262</v>
      </c>
      <c r="O29" s="51">
        <v>39.8871919432545</v>
      </c>
      <c r="P29" s="51">
        <v>44.92721266349519</v>
      </c>
      <c r="Q29" s="51">
        <v>47.769285822639276</v>
      </c>
    </row>
    <row r="30" spans="1:17" x14ac:dyDescent="0.25">
      <c r="A30" s="63" t="s">
        <v>21</v>
      </c>
      <c r="B30" s="62">
        <v>339.8887919508216</v>
      </c>
      <c r="C30" s="62">
        <v>347.41255000000001</v>
      </c>
      <c r="D30" s="62">
        <v>335.90334000000001</v>
      </c>
      <c r="E30" s="62">
        <v>344.39720999999997</v>
      </c>
      <c r="F30" s="62">
        <v>351.10878000000002</v>
      </c>
      <c r="G30" s="62">
        <v>343.16984216899556</v>
      </c>
      <c r="H30" s="62">
        <v>380.6728</v>
      </c>
      <c r="I30" s="62">
        <v>393.32096999999999</v>
      </c>
      <c r="J30" s="62">
        <v>382.45141999999998</v>
      </c>
      <c r="K30" s="62">
        <v>399.80685999999997</v>
      </c>
      <c r="L30" s="62">
        <v>405.84755520700423</v>
      </c>
      <c r="M30" s="62">
        <v>414.1888029066036</v>
      </c>
      <c r="N30" s="62">
        <v>423.46773029431137</v>
      </c>
      <c r="O30" s="62">
        <v>464.1483559331021</v>
      </c>
      <c r="P30" s="62">
        <v>481.35204999613137</v>
      </c>
      <c r="Q30" s="62">
        <v>489.85249389464218</v>
      </c>
    </row>
    <row r="32" spans="1:17" x14ac:dyDescent="0.25">
      <c r="A32" s="31" t="s">
        <v>63</v>
      </c>
      <c r="B32" s="70">
        <v>1113.4067264074872</v>
      </c>
      <c r="C32" s="70">
        <v>1085.9871728277362</v>
      </c>
      <c r="D32" s="70">
        <v>1088.1447407712362</v>
      </c>
      <c r="E32" s="70">
        <v>1873.2769045130524</v>
      </c>
      <c r="F32" s="70">
        <v>1911.0149823166562</v>
      </c>
      <c r="G32" s="70">
        <v>1570.5174211206795</v>
      </c>
      <c r="H32" s="70">
        <v>1632.9017256187683</v>
      </c>
      <c r="I32" s="70">
        <v>1578.0657107450161</v>
      </c>
      <c r="J32" s="70">
        <v>1372.9268172918241</v>
      </c>
      <c r="K32" s="70">
        <v>1654.4450850093001</v>
      </c>
      <c r="L32" s="70">
        <v>2027.8792757986812</v>
      </c>
      <c r="M32" s="70">
        <v>1909.3993070292529</v>
      </c>
      <c r="N32" s="70">
        <v>1973.3217064644159</v>
      </c>
      <c r="O32" s="70">
        <v>1917.6891869221922</v>
      </c>
      <c r="P32" s="70">
        <v>1939.5908670993717</v>
      </c>
      <c r="Q32" s="70">
        <v>2022.939521422981</v>
      </c>
    </row>
    <row r="34" spans="1:17" x14ac:dyDescent="0.25">
      <c r="A34" s="184" t="s">
        <v>252</v>
      </c>
      <c r="B34" s="190">
        <f t="shared" ref="B34:Q34" si="2">IF(B$12=0,"",B$12/B$3*1000)</f>
        <v>110.34949175940284</v>
      </c>
      <c r="C34" s="190">
        <f t="shared" si="2"/>
        <v>108.08004760278141</v>
      </c>
      <c r="D34" s="190">
        <f t="shared" si="2"/>
        <v>106.71626398658644</v>
      </c>
      <c r="E34" s="190">
        <f t="shared" si="2"/>
        <v>154.1638888261366</v>
      </c>
      <c r="F34" s="190">
        <f t="shared" si="2"/>
        <v>149.23295624983902</v>
      </c>
      <c r="G34" s="190">
        <f t="shared" si="2"/>
        <v>136.18112278367278</v>
      </c>
      <c r="H34" s="190">
        <f t="shared" si="2"/>
        <v>160.39150621010401</v>
      </c>
      <c r="I34" s="190">
        <f t="shared" si="2"/>
        <v>154.13621289164132</v>
      </c>
      <c r="J34" s="190">
        <f t="shared" si="2"/>
        <v>140.35242296550382</v>
      </c>
      <c r="K34" s="190">
        <f t="shared" si="2"/>
        <v>148.66439371958833</v>
      </c>
      <c r="L34" s="190">
        <f t="shared" si="2"/>
        <v>185.48884823908332</v>
      </c>
      <c r="M34" s="190">
        <f t="shared" si="2"/>
        <v>189.37172273071619</v>
      </c>
      <c r="N34" s="190">
        <f t="shared" si="2"/>
        <v>192.85895440687756</v>
      </c>
      <c r="O34" s="190">
        <f t="shared" si="2"/>
        <v>189.1632472336014</v>
      </c>
      <c r="P34" s="190">
        <f t="shared" si="2"/>
        <v>191.50759804387852</v>
      </c>
      <c r="Q34" s="190">
        <f t="shared" si="2"/>
        <v>193.04929758078634</v>
      </c>
    </row>
    <row r="35" spans="1:17" x14ac:dyDescent="0.25">
      <c r="A35" s="286" t="s">
        <v>251</v>
      </c>
      <c r="B35" s="285">
        <f t="shared" ref="B35:Q35" si="3">IF(B$12=0,"",B$12/B$5*1000)</f>
        <v>145.54375383356754</v>
      </c>
      <c r="C35" s="285">
        <f t="shared" si="3"/>
        <v>145.64784693463545</v>
      </c>
      <c r="D35" s="285">
        <f t="shared" si="3"/>
        <v>145.42808913494076</v>
      </c>
      <c r="E35" s="285">
        <f t="shared" si="3"/>
        <v>143.49934768549281</v>
      </c>
      <c r="F35" s="285">
        <f t="shared" si="3"/>
        <v>142.32394625295791</v>
      </c>
      <c r="G35" s="285">
        <f t="shared" si="3"/>
        <v>140.91505568257259</v>
      </c>
      <c r="H35" s="285">
        <f t="shared" si="3"/>
        <v>136.41313170009539</v>
      </c>
      <c r="I35" s="285">
        <f t="shared" si="3"/>
        <v>136.21434129419876</v>
      </c>
      <c r="J35" s="285">
        <f t="shared" si="3"/>
        <v>135.22780692092334</v>
      </c>
      <c r="K35" s="285">
        <f t="shared" si="3"/>
        <v>131.18551028040852</v>
      </c>
      <c r="L35" s="285">
        <f t="shared" si="3"/>
        <v>128.1907977013486</v>
      </c>
      <c r="M35" s="285">
        <f t="shared" si="3"/>
        <v>125.15615216298606</v>
      </c>
      <c r="N35" s="285">
        <f t="shared" si="3"/>
        <v>123.38523581713531</v>
      </c>
      <c r="O35" s="285">
        <f t="shared" si="3"/>
        <v>121.29288488421575</v>
      </c>
      <c r="P35" s="285">
        <f t="shared" si="3"/>
        <v>119.52847275566175</v>
      </c>
      <c r="Q35" s="285">
        <f t="shared" si="3"/>
        <v>117.80623926874988</v>
      </c>
    </row>
    <row r="36" spans="1:17" x14ac:dyDescent="0.25">
      <c r="A36" s="286" t="s">
        <v>250</v>
      </c>
      <c r="B36" s="285">
        <f>IF(FBT_ued!B$5=0,"",FBT_ued!B$5/B$5*1000)</f>
        <v>54.152162027418186</v>
      </c>
      <c r="C36" s="285">
        <f>IF(FBT_ued!C$5=0,"",FBT_ued!C$5/C$5*1000)</f>
        <v>54.152162027418179</v>
      </c>
      <c r="D36" s="285">
        <f>IF(FBT_ued!D$5=0,"",FBT_ued!D$5/D$5*1000)</f>
        <v>54.152162027418186</v>
      </c>
      <c r="E36" s="285">
        <f>IF(FBT_ued!E$5=0,"",FBT_ued!E$5/E$5*1000)</f>
        <v>54.152162027418179</v>
      </c>
      <c r="F36" s="285">
        <f>IF(FBT_ued!F$5=0,"",FBT_ued!F$5/F$5*1000)</f>
        <v>54.152162027418179</v>
      </c>
      <c r="G36" s="285">
        <f>IF(FBT_ued!G$5=0,"",FBT_ued!G$5/G$5*1000)</f>
        <v>54.152162027418186</v>
      </c>
      <c r="H36" s="285">
        <f>IF(FBT_ued!H$5=0,"",FBT_ued!H$5/H$5*1000)</f>
        <v>54.152162027418179</v>
      </c>
      <c r="I36" s="285">
        <f>IF(FBT_ued!I$5=0,"",FBT_ued!I$5/I$5*1000)</f>
        <v>54.152162027418186</v>
      </c>
      <c r="J36" s="285">
        <f>IF(FBT_ued!J$5=0,"",FBT_ued!J$5/J$5*1000)</f>
        <v>54.152162027418179</v>
      </c>
      <c r="K36" s="285">
        <f>IF(FBT_ued!K$5=0,"",FBT_ued!K$5/K$5*1000)</f>
        <v>54.152162027418186</v>
      </c>
      <c r="L36" s="285">
        <f>IF(FBT_ued!L$5=0,"",FBT_ued!L$5/L$5*1000)</f>
        <v>54.152162027418179</v>
      </c>
      <c r="M36" s="285">
        <f>IF(FBT_ued!M$5=0,"",FBT_ued!M$5/M$5*1000)</f>
        <v>54.152162027418186</v>
      </c>
      <c r="N36" s="285">
        <f>IF(FBT_ued!N$5=0,"",FBT_ued!N$5/N$5*1000)</f>
        <v>54.152162027418186</v>
      </c>
      <c r="O36" s="285">
        <f>IF(FBT_ued!O$5=0,"",FBT_ued!O$5/O$5*1000)</f>
        <v>54.152162027418186</v>
      </c>
      <c r="P36" s="285">
        <f>IF(FBT_ued!P$5=0,"",FBT_ued!P$5/P$5*1000)</f>
        <v>54.152162027418179</v>
      </c>
      <c r="Q36" s="285">
        <f>IF(FBT_ued!Q$5=0,"",FBT_ued!Q$5/Q$5*1000)</f>
        <v>54.152162027418186</v>
      </c>
    </row>
    <row r="37" spans="1:17" x14ac:dyDescent="0.25">
      <c r="A37" s="284" t="s">
        <v>60</v>
      </c>
      <c r="B37" s="283">
        <f t="shared" ref="B37:Q37" si="4">IF(B$12=0,"",B$32/B$12)</f>
        <v>1.5351478372956979</v>
      </c>
      <c r="C37" s="283">
        <f t="shared" si="4"/>
        <v>1.5191975297216966</v>
      </c>
      <c r="D37" s="283">
        <f t="shared" si="4"/>
        <v>1.515552023040508</v>
      </c>
      <c r="E37" s="283">
        <f t="shared" si="4"/>
        <v>1.7980779406117016</v>
      </c>
      <c r="F37" s="283">
        <f t="shared" si="4"/>
        <v>1.8079617415935796</v>
      </c>
      <c r="G37" s="283">
        <f t="shared" si="4"/>
        <v>1.6641263477668022</v>
      </c>
      <c r="H37" s="283">
        <f t="shared" si="4"/>
        <v>1.5040030539627676</v>
      </c>
      <c r="I37" s="283">
        <f t="shared" si="4"/>
        <v>1.4901294326967074</v>
      </c>
      <c r="J37" s="283">
        <f t="shared" si="4"/>
        <v>1.4261045444280944</v>
      </c>
      <c r="K37" s="283">
        <f t="shared" si="4"/>
        <v>1.5156701030257471</v>
      </c>
      <c r="L37" s="283">
        <f t="shared" si="4"/>
        <v>1.5795389647609288</v>
      </c>
      <c r="M37" s="283">
        <f t="shared" si="4"/>
        <v>1.4895224740905173</v>
      </c>
      <c r="N37" s="283">
        <f t="shared" si="4"/>
        <v>1.4688683433244816</v>
      </c>
      <c r="O37" s="283">
        <f t="shared" si="4"/>
        <v>1.4028130489523019</v>
      </c>
      <c r="P37" s="283">
        <f t="shared" si="4"/>
        <v>1.3801115219534701</v>
      </c>
      <c r="Q37" s="283">
        <f t="shared" si="4"/>
        <v>1.3921483016099339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89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725.27654950083115</v>
      </c>
      <c r="C5" s="96">
        <v>714.84264000000007</v>
      </c>
      <c r="D5" s="96">
        <v>717.98574000000008</v>
      </c>
      <c r="E5" s="96">
        <v>1041.82186</v>
      </c>
      <c r="F5" s="96">
        <v>1056.9996799999999</v>
      </c>
      <c r="G5" s="96">
        <v>943.74890658287916</v>
      </c>
      <c r="H5" s="96">
        <v>1085.7037300000002</v>
      </c>
      <c r="I5" s="96">
        <v>1059.01251</v>
      </c>
      <c r="J5" s="96">
        <v>962.71119999999996</v>
      </c>
      <c r="K5" s="96">
        <v>1091.5601499999998</v>
      </c>
      <c r="L5" s="96">
        <v>1283.8425142019912</v>
      </c>
      <c r="M5" s="96">
        <v>1281.8868733048871</v>
      </c>
      <c r="N5" s="96">
        <v>1343.4299373613076</v>
      </c>
      <c r="O5" s="96">
        <v>1367.0311866249237</v>
      </c>
      <c r="P5" s="96">
        <v>1405.3870547751026</v>
      </c>
      <c r="Q5" s="96">
        <v>1453.1063386591613</v>
      </c>
    </row>
    <row r="6" spans="1:17" x14ac:dyDescent="0.25">
      <c r="A6" s="132" t="s">
        <v>83</v>
      </c>
      <c r="B6" s="160">
        <v>10.323614546999588</v>
      </c>
      <c r="C6" s="160">
        <v>10.175097874319365</v>
      </c>
      <c r="D6" s="160">
        <v>10.219836881674569</v>
      </c>
      <c r="E6" s="160">
        <v>14.82933277889725</v>
      </c>
      <c r="F6" s="160">
        <v>15.045374457690782</v>
      </c>
      <c r="G6" s="160">
        <v>13.433358554636131</v>
      </c>
      <c r="H6" s="160">
        <v>15.453949019134626</v>
      </c>
      <c r="I6" s="160">
        <v>15.074025158010459</v>
      </c>
      <c r="J6" s="160">
        <v>13.703268574890055</v>
      </c>
      <c r="K6" s="160">
        <v>15.537309528649166</v>
      </c>
      <c r="L6" s="160">
        <v>18.274264161434896</v>
      </c>
      <c r="M6" s="160">
        <v>18.246427493024832</v>
      </c>
      <c r="N6" s="160">
        <v>19.122433854732051</v>
      </c>
      <c r="O6" s="160">
        <v>19.458374952500787</v>
      </c>
      <c r="P6" s="160">
        <v>20.004333867993797</v>
      </c>
      <c r="Q6" s="160">
        <v>20.68357200635209</v>
      </c>
    </row>
    <row r="7" spans="1:17" x14ac:dyDescent="0.25">
      <c r="A7" s="76" t="s">
        <v>82</v>
      </c>
      <c r="B7" s="159">
        <v>12.044216971499523</v>
      </c>
      <c r="C7" s="159">
        <v>11.870947520039262</v>
      </c>
      <c r="D7" s="159">
        <v>11.923143028620334</v>
      </c>
      <c r="E7" s="159">
        <v>17.300888242046796</v>
      </c>
      <c r="F7" s="159">
        <v>17.552936867305917</v>
      </c>
      <c r="G7" s="159">
        <v>15.672251647075491</v>
      </c>
      <c r="H7" s="159">
        <v>18.029607188990401</v>
      </c>
      <c r="I7" s="159">
        <v>17.586362684345541</v>
      </c>
      <c r="J7" s="159">
        <v>15.987146670705069</v>
      </c>
      <c r="K7" s="159">
        <v>18.126861116757368</v>
      </c>
      <c r="L7" s="159">
        <v>21.319974855007388</v>
      </c>
      <c r="M7" s="159">
        <v>21.287498741862311</v>
      </c>
      <c r="N7" s="159">
        <v>22.309506163854067</v>
      </c>
      <c r="O7" s="159">
        <v>22.701437444584258</v>
      </c>
      <c r="P7" s="159">
        <v>23.338389512659436</v>
      </c>
      <c r="Q7" s="159">
        <v>24.13083400741078</v>
      </c>
    </row>
    <row r="8" spans="1:17" x14ac:dyDescent="0.25">
      <c r="A8" s="76" t="s">
        <v>81</v>
      </c>
      <c r="B8" s="159">
        <v>27.529638791998906</v>
      </c>
      <c r="C8" s="159">
        <v>27.13359433151831</v>
      </c>
      <c r="D8" s="159">
        <v>27.252898351132185</v>
      </c>
      <c r="E8" s="159">
        <v>39.544887410392668</v>
      </c>
      <c r="F8" s="159">
        <v>40.120998553842092</v>
      </c>
      <c r="G8" s="159">
        <v>35.822289479029685</v>
      </c>
      <c r="H8" s="159">
        <v>41.210530717692336</v>
      </c>
      <c r="I8" s="159">
        <v>40.19740042136123</v>
      </c>
      <c r="J8" s="159">
        <v>36.542049533040149</v>
      </c>
      <c r="K8" s="159">
        <v>41.432825409731116</v>
      </c>
      <c r="L8" s="159">
        <v>48.73137109715973</v>
      </c>
      <c r="M8" s="159">
        <v>48.65713998139956</v>
      </c>
      <c r="N8" s="159">
        <v>50.993156945952144</v>
      </c>
      <c r="O8" s="159">
        <v>51.888999873335436</v>
      </c>
      <c r="P8" s="159">
        <v>53.344890314650129</v>
      </c>
      <c r="Q8" s="159">
        <v>55.156192016938917</v>
      </c>
    </row>
    <row r="9" spans="1:17" x14ac:dyDescent="0.25">
      <c r="A9" s="76" t="s">
        <v>80</v>
      </c>
      <c r="B9" s="159">
        <v>20.647229093999176</v>
      </c>
      <c r="C9" s="159">
        <v>20.350195748638729</v>
      </c>
      <c r="D9" s="159">
        <v>20.439673763349138</v>
      </c>
      <c r="E9" s="159">
        <v>29.6586655577945</v>
      </c>
      <c r="F9" s="159">
        <v>30.090748915381564</v>
      </c>
      <c r="G9" s="159">
        <v>26.866717109272262</v>
      </c>
      <c r="H9" s="159">
        <v>30.907898038269252</v>
      </c>
      <c r="I9" s="159">
        <v>30.148050316020917</v>
      </c>
      <c r="J9" s="159">
        <v>27.40653714978011</v>
      </c>
      <c r="K9" s="159">
        <v>31.074619057298332</v>
      </c>
      <c r="L9" s="159">
        <v>36.548528322869792</v>
      </c>
      <c r="M9" s="159">
        <v>36.492854986049664</v>
      </c>
      <c r="N9" s="159">
        <v>38.244867709464103</v>
      </c>
      <c r="O9" s="159">
        <v>38.916749905001573</v>
      </c>
      <c r="P9" s="159">
        <v>40.008667735987594</v>
      </c>
      <c r="Q9" s="159">
        <v>41.367144012704181</v>
      </c>
    </row>
    <row r="10" spans="1:17" x14ac:dyDescent="0.25">
      <c r="A10" s="129" t="s">
        <v>79</v>
      </c>
      <c r="B10" s="158">
        <v>13.764819395999453</v>
      </c>
      <c r="C10" s="158">
        <v>13.566797165759155</v>
      </c>
      <c r="D10" s="158">
        <v>13.626449175566094</v>
      </c>
      <c r="E10" s="158">
        <v>19.772443705196334</v>
      </c>
      <c r="F10" s="158">
        <v>20.060499276921043</v>
      </c>
      <c r="G10" s="158">
        <v>17.911144739514839</v>
      </c>
      <c r="H10" s="158">
        <v>20.605265358846168</v>
      </c>
      <c r="I10" s="158">
        <v>20.098700210680615</v>
      </c>
      <c r="J10" s="158">
        <v>18.271024766520075</v>
      </c>
      <c r="K10" s="158">
        <v>20.716412704865562</v>
      </c>
      <c r="L10" s="158">
        <v>24.365685548579862</v>
      </c>
      <c r="M10" s="158">
        <v>24.32856999069978</v>
      </c>
      <c r="N10" s="158">
        <v>25.496578472976068</v>
      </c>
      <c r="O10" s="158">
        <v>25.944499936667718</v>
      </c>
      <c r="P10" s="158">
        <v>26.672445157325068</v>
      </c>
      <c r="Q10" s="158">
        <v>27.578096008469458</v>
      </c>
    </row>
    <row r="11" spans="1:17" x14ac:dyDescent="0.25">
      <c r="A11" s="92" t="s">
        <v>125</v>
      </c>
      <c r="B11" s="91">
        <v>2.7529638791998909</v>
      </c>
      <c r="C11" s="91">
        <v>2.7133594331518314</v>
      </c>
      <c r="D11" s="91">
        <v>2.7252898351132187</v>
      </c>
      <c r="E11" s="91">
        <v>3.4535260792425362</v>
      </c>
      <c r="F11" s="91">
        <v>4.0120998553842098</v>
      </c>
      <c r="G11" s="91">
        <v>3.5822289479029688</v>
      </c>
      <c r="H11" s="91">
        <v>4.121053071769234</v>
      </c>
      <c r="I11" s="91">
        <v>1.5986657808805482</v>
      </c>
      <c r="J11" s="91">
        <v>1.2599793852990575</v>
      </c>
      <c r="K11" s="91">
        <v>1.9779925888805687</v>
      </c>
      <c r="L11" s="91">
        <v>1.1519163129560952</v>
      </c>
      <c r="M11" s="91">
        <v>1.1201342229112008</v>
      </c>
      <c r="N11" s="91">
        <v>1.2896413982366282</v>
      </c>
      <c r="O11" s="91">
        <v>1.5463041759077765</v>
      </c>
      <c r="P11" s="91">
        <v>1.1150993279061736</v>
      </c>
      <c r="Q11" s="91">
        <v>1.7536743125431817</v>
      </c>
    </row>
    <row r="12" spans="1:17" x14ac:dyDescent="0.25">
      <c r="A12" s="92" t="s">
        <v>26</v>
      </c>
      <c r="B12" s="91">
        <v>4.1294458187998355</v>
      </c>
      <c r="C12" s="91">
        <v>4.0700391497277462</v>
      </c>
      <c r="D12" s="91">
        <v>4.0879347526698275</v>
      </c>
      <c r="E12" s="91">
        <v>5.9317331115589003</v>
      </c>
      <c r="F12" s="91">
        <v>6.0181497830763133</v>
      </c>
      <c r="G12" s="91">
        <v>5.3733434218544529</v>
      </c>
      <c r="H12" s="91">
        <v>6.1815796076538501</v>
      </c>
      <c r="I12" s="91">
        <v>6.029610063204184</v>
      </c>
      <c r="J12" s="91">
        <v>5.481307429956022</v>
      </c>
      <c r="K12" s="91">
        <v>6.2149238114596672</v>
      </c>
      <c r="L12" s="91">
        <v>7.3097056645739595</v>
      </c>
      <c r="M12" s="91">
        <v>7.298570997209934</v>
      </c>
      <c r="N12" s="91">
        <v>7.6489735418928211</v>
      </c>
      <c r="O12" s="91">
        <v>7.7833499810003151</v>
      </c>
      <c r="P12" s="91">
        <v>8.0017335471975191</v>
      </c>
      <c r="Q12" s="91">
        <v>8.2734288025408365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6.8824096979997265</v>
      </c>
      <c r="C14" s="157">
        <v>6.7833985828795775</v>
      </c>
      <c r="D14" s="157">
        <v>6.8132245877830471</v>
      </c>
      <c r="E14" s="157">
        <v>10.387184514394898</v>
      </c>
      <c r="F14" s="157">
        <v>10.030249638460521</v>
      </c>
      <c r="G14" s="157">
        <v>8.9555723697574194</v>
      </c>
      <c r="H14" s="157">
        <v>10.302632679423086</v>
      </c>
      <c r="I14" s="157">
        <v>12.470424366595882</v>
      </c>
      <c r="J14" s="157">
        <v>11.529737951264995</v>
      </c>
      <c r="K14" s="157">
        <v>12.523496304525324</v>
      </c>
      <c r="L14" s="157">
        <v>15.904063571049809</v>
      </c>
      <c r="M14" s="157">
        <v>15.909864770578645</v>
      </c>
      <c r="N14" s="157">
        <v>16.557963532846621</v>
      </c>
      <c r="O14" s="157">
        <v>16.614845779759627</v>
      </c>
      <c r="P14" s="157">
        <v>17.555612282221375</v>
      </c>
      <c r="Q14" s="157">
        <v>17.550992893385441</v>
      </c>
    </row>
    <row r="15" spans="1:17" x14ac:dyDescent="0.25">
      <c r="A15" s="156" t="s">
        <v>263</v>
      </c>
      <c r="B15" s="204">
        <v>43.826805517971586</v>
      </c>
      <c r="C15" s="204">
        <v>43.196308195536766</v>
      </c>
      <c r="D15" s="204">
        <v>43.386238550403938</v>
      </c>
      <c r="E15" s="204">
        <v>62.954915713208365</v>
      </c>
      <c r="F15" s="204">
        <v>63.872076713084333</v>
      </c>
      <c r="G15" s="204">
        <v>57.02859111475901</v>
      </c>
      <c r="H15" s="204">
        <v>65.606596900996053</v>
      </c>
      <c r="I15" s="204">
        <v>63.99370743313375</v>
      </c>
      <c r="J15" s="204">
        <v>58.174439200346292</v>
      </c>
      <c r="K15" s="204">
        <v>65.960486986851166</v>
      </c>
      <c r="L15" s="204">
        <v>77.579671125944586</v>
      </c>
      <c r="M15" s="204">
        <v>77.461496212776126</v>
      </c>
      <c r="N15" s="204">
        <v>81.180403023201976</v>
      </c>
      <c r="O15" s="204">
        <v>82.606572616262127</v>
      </c>
      <c r="P15" s="204">
        <v>84.92433013240931</v>
      </c>
      <c r="Q15" s="204">
        <v>87.80789747742125</v>
      </c>
    </row>
    <row r="16" spans="1:17" x14ac:dyDescent="0.25">
      <c r="A16" s="152" t="s">
        <v>277</v>
      </c>
      <c r="B16" s="264">
        <v>15.339381931290053</v>
      </c>
      <c r="C16" s="264">
        <v>15.118707868437868</v>
      </c>
      <c r="D16" s="264">
        <v>15.185183492641377</v>
      </c>
      <c r="E16" s="264">
        <v>22.034220499622926</v>
      </c>
      <c r="F16" s="264">
        <v>22.355226849579516</v>
      </c>
      <c r="G16" s="264">
        <v>19.960006890165651</v>
      </c>
      <c r="H16" s="264">
        <v>22.962308915348618</v>
      </c>
      <c r="I16" s="264">
        <v>22.397797601596814</v>
      </c>
      <c r="J16" s="264">
        <v>20.361053720121198</v>
      </c>
      <c r="K16" s="264">
        <v>23.086170445397901</v>
      </c>
      <c r="L16" s="264">
        <v>27.152884894080604</v>
      </c>
      <c r="M16" s="264">
        <v>27.111523674471641</v>
      </c>
      <c r="N16" s="264">
        <v>28.41314105812069</v>
      </c>
      <c r="O16" s="264">
        <v>28.912300415691746</v>
      </c>
      <c r="P16" s="264">
        <v>29.723515546343261</v>
      </c>
      <c r="Q16" s="264">
        <v>30.732764117097439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0.45392206618843001</v>
      </c>
      <c r="K18" s="83">
        <v>0.4559292262093001</v>
      </c>
      <c r="L18" s="83">
        <v>0.45149824607531708</v>
      </c>
      <c r="M18" s="83">
        <v>0.45139159401873596</v>
      </c>
      <c r="N18" s="83">
        <v>0.22588259291886448</v>
      </c>
      <c r="O18" s="83">
        <v>0.22625845172300033</v>
      </c>
      <c r="P18" s="83">
        <v>0.22551862508955969</v>
      </c>
      <c r="Q18" s="83">
        <v>0.22642881518010941</v>
      </c>
    </row>
    <row r="19" spans="1:17" x14ac:dyDescent="0.25">
      <c r="A19" s="154" t="s">
        <v>125</v>
      </c>
      <c r="B19" s="83">
        <v>1.4776808443412266</v>
      </c>
      <c r="C19" s="83">
        <v>1.8954265605076297</v>
      </c>
      <c r="D19" s="83">
        <v>1.5233566122686</v>
      </c>
      <c r="E19" s="83">
        <v>0</v>
      </c>
      <c r="F19" s="83">
        <v>0.96048879842374135</v>
      </c>
      <c r="G19" s="83">
        <v>1.8376438097376078E-2</v>
      </c>
      <c r="H19" s="83">
        <v>3.3198930368054241E-2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13.861701086948825</v>
      </c>
      <c r="C21" s="83">
        <v>13.223281307930238</v>
      </c>
      <c r="D21" s="83">
        <v>13.661826880372777</v>
      </c>
      <c r="E21" s="83">
        <v>22.034220499622926</v>
      </c>
      <c r="F21" s="83">
        <v>21.394738051155773</v>
      </c>
      <c r="G21" s="83">
        <v>19.941630452068274</v>
      </c>
      <c r="H21" s="83">
        <v>22.929109984980563</v>
      </c>
      <c r="I21" s="83">
        <v>22.397797601596814</v>
      </c>
      <c r="J21" s="83">
        <v>19.907131653932769</v>
      </c>
      <c r="K21" s="83">
        <v>22.630241219188601</v>
      </c>
      <c r="L21" s="83">
        <v>26.701386648005286</v>
      </c>
      <c r="M21" s="83">
        <v>26.660132080452904</v>
      </c>
      <c r="N21" s="83">
        <v>28.187258465201825</v>
      </c>
      <c r="O21" s="83">
        <v>28.686041963968744</v>
      </c>
      <c r="P21" s="83">
        <v>29.497996921253701</v>
      </c>
      <c r="Q21" s="83">
        <v>30.506335301917328</v>
      </c>
    </row>
    <row r="22" spans="1:17" x14ac:dyDescent="0.25">
      <c r="A22" s="152" t="s">
        <v>276</v>
      </c>
      <c r="B22" s="264">
        <v>28.436694899480333</v>
      </c>
      <c r="C22" s="264">
        <v>28.027601428461409</v>
      </c>
      <c r="D22" s="264">
        <v>28.150836318380396</v>
      </c>
      <c r="E22" s="264">
        <v>40.848477356990806</v>
      </c>
      <c r="F22" s="264">
        <v>41.442919159175013</v>
      </c>
      <c r="G22" s="264">
        <v>37.002574723649936</v>
      </c>
      <c r="H22" s="264">
        <v>42.568349607451907</v>
      </c>
      <c r="I22" s="264">
        <v>41.524985738520037</v>
      </c>
      <c r="J22" s="264">
        <v>37.749162175327598</v>
      </c>
      <c r="K22" s="264">
        <v>42.800783419205352</v>
      </c>
      <c r="L22" s="264">
        <v>50.341826836819784</v>
      </c>
      <c r="M22" s="264">
        <v>50.265181595128816</v>
      </c>
      <c r="N22" s="264">
        <v>52.678249781443668</v>
      </c>
      <c r="O22" s="264">
        <v>53.603392050938901</v>
      </c>
      <c r="P22" s="264">
        <v>55.108001508602193</v>
      </c>
      <c r="Q22" s="264">
        <v>56.978387930679062</v>
      </c>
    </row>
    <row r="23" spans="1:17" x14ac:dyDescent="0.25">
      <c r="A23" s="152" t="s">
        <v>275</v>
      </c>
      <c r="B23" s="264">
        <v>5.0728687201199191E-2</v>
      </c>
      <c r="C23" s="264">
        <v>4.9998898637488548E-2</v>
      </c>
      <c r="D23" s="264">
        <v>5.0218739382169808E-2</v>
      </c>
      <c r="E23" s="264">
        <v>7.2217856594634144E-2</v>
      </c>
      <c r="F23" s="264">
        <v>7.3930704329805585E-2</v>
      </c>
      <c r="G23" s="264">
        <v>6.6009500943421728E-2</v>
      </c>
      <c r="H23" s="264">
        <v>7.5938378195532896E-2</v>
      </c>
      <c r="I23" s="264">
        <v>7.0924093016897782E-2</v>
      </c>
      <c r="J23" s="264">
        <v>6.422330489749517E-2</v>
      </c>
      <c r="K23" s="264">
        <v>7.3533122247907035E-2</v>
      </c>
      <c r="L23" s="264">
        <v>8.4959395044189645E-2</v>
      </c>
      <c r="M23" s="264">
        <v>8.4790943175670541E-2</v>
      </c>
      <c r="N23" s="264">
        <v>8.9012183637620923E-2</v>
      </c>
      <c r="O23" s="264">
        <v>9.0880149631483942E-2</v>
      </c>
      <c r="P23" s="264">
        <v>9.281307746386519E-2</v>
      </c>
      <c r="Q23" s="264">
        <v>9.6745429644750969E-2</v>
      </c>
    </row>
    <row r="24" spans="1:17" x14ac:dyDescent="0.25">
      <c r="A24" s="156" t="s">
        <v>262</v>
      </c>
      <c r="B24" s="204">
        <v>36.522337931643001</v>
      </c>
      <c r="C24" s="204">
        <v>35.996923496280637</v>
      </c>
      <c r="D24" s="204">
        <v>36.155198792003311</v>
      </c>
      <c r="E24" s="204">
        <v>52.462429761006973</v>
      </c>
      <c r="F24" s="204">
        <v>53.226730594236976</v>
      </c>
      <c r="G24" s="204">
        <v>47.523825928965856</v>
      </c>
      <c r="H24" s="204">
        <v>54.672164084163406</v>
      </c>
      <c r="I24" s="204">
        <v>53.328089527611461</v>
      </c>
      <c r="J24" s="204">
        <v>48.478699333621918</v>
      </c>
      <c r="K24" s="204">
        <v>54.967072489042636</v>
      </c>
      <c r="L24" s="204">
        <v>64.649725938287176</v>
      </c>
      <c r="M24" s="204">
        <v>64.55124684398011</v>
      </c>
      <c r="N24" s="204">
        <v>67.650335852668348</v>
      </c>
      <c r="O24" s="204">
        <v>68.838810513551792</v>
      </c>
      <c r="P24" s="204">
        <v>70.770275110341117</v>
      </c>
      <c r="Q24" s="204">
        <v>73.173247897851084</v>
      </c>
    </row>
    <row r="25" spans="1:17" x14ac:dyDescent="0.25">
      <c r="A25" s="152" t="s">
        <v>274</v>
      </c>
      <c r="B25" s="264">
        <v>25.987694440479</v>
      </c>
      <c r="C25" s="264">
        <v>25.613832563772942</v>
      </c>
      <c r="D25" s="264">
        <v>25.726454325019855</v>
      </c>
      <c r="E25" s="264">
        <v>37.830927594104615</v>
      </c>
      <c r="F25" s="264">
        <v>37.873807896352879</v>
      </c>
      <c r="G25" s="264">
        <v>33.815870966311721</v>
      </c>
      <c r="H25" s="264">
        <v>38.902314996324002</v>
      </c>
      <c r="I25" s="264">
        <v>40.367004730765494</v>
      </c>
      <c r="J25" s="264">
        <v>36.889542585004548</v>
      </c>
      <c r="K25" s="264">
        <v>41.277448839798176</v>
      </c>
      <c r="L25" s="264">
        <v>49.723131366928321</v>
      </c>
      <c r="M25" s="264">
        <v>49.677416939461082</v>
      </c>
      <c r="N25" s="264">
        <v>51.946687327271988</v>
      </c>
      <c r="O25" s="264">
        <v>52.625275305288341</v>
      </c>
      <c r="P25" s="264">
        <v>54.576414724203147</v>
      </c>
      <c r="Q25" s="264">
        <v>55.828819992981821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0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0.82240229907078033</v>
      </c>
      <c r="K27" s="83">
        <v>0.81518913472176746</v>
      </c>
      <c r="L27" s="83">
        <v>0.82679636764618192</v>
      </c>
      <c r="M27" s="83">
        <v>0.8271010028164234</v>
      </c>
      <c r="N27" s="83">
        <v>0.41297272987268296</v>
      </c>
      <c r="O27" s="83">
        <v>0.41182863836074685</v>
      </c>
      <c r="P27" s="83">
        <v>0.41408284937661383</v>
      </c>
      <c r="Q27" s="83">
        <v>0.41132823314391753</v>
      </c>
    </row>
    <row r="28" spans="1:17" x14ac:dyDescent="0.25">
      <c r="A28" s="154" t="s">
        <v>125</v>
      </c>
      <c r="B28" s="83">
        <v>2.5034592942076395</v>
      </c>
      <c r="C28" s="83">
        <v>3.2111962861007894</v>
      </c>
      <c r="D28" s="83">
        <v>2.5808423273407639</v>
      </c>
      <c r="E28" s="83">
        <v>0</v>
      </c>
      <c r="F28" s="83">
        <v>1.6272421873806133</v>
      </c>
      <c r="G28" s="83">
        <v>3.1133018287055662E-2</v>
      </c>
      <c r="H28" s="83">
        <v>5.6245007916246148E-2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23.484235146271359</v>
      </c>
      <c r="C30" s="83">
        <v>22.402636277672151</v>
      </c>
      <c r="D30" s="83">
        <v>23.14561199767909</v>
      </c>
      <c r="E30" s="83">
        <v>37.830927594104615</v>
      </c>
      <c r="F30" s="83">
        <v>36.246565708972263</v>
      </c>
      <c r="G30" s="83">
        <v>33.784737948024663</v>
      </c>
      <c r="H30" s="83">
        <v>38.846069988407756</v>
      </c>
      <c r="I30" s="83">
        <v>40.367004730765494</v>
      </c>
      <c r="J30" s="83">
        <v>36.067140285933768</v>
      </c>
      <c r="K30" s="83">
        <v>40.462259705076406</v>
      </c>
      <c r="L30" s="83">
        <v>48.896334999282139</v>
      </c>
      <c r="M30" s="83">
        <v>48.850315936644662</v>
      </c>
      <c r="N30" s="83">
        <v>51.533714597399303</v>
      </c>
      <c r="O30" s="83">
        <v>52.213446666927595</v>
      </c>
      <c r="P30" s="83">
        <v>54.162331874826535</v>
      </c>
      <c r="Q30" s="83">
        <v>55.417491759837901</v>
      </c>
    </row>
    <row r="31" spans="1:17" x14ac:dyDescent="0.25">
      <c r="A31" s="152" t="s">
        <v>273</v>
      </c>
      <c r="B31" s="264">
        <v>10.331728742359203</v>
      </c>
      <c r="C31" s="264">
        <v>10.183095337957738</v>
      </c>
      <c r="D31" s="264">
        <v>10.227869509454774</v>
      </c>
      <c r="E31" s="264">
        <v>14.342630740523822</v>
      </c>
      <c r="F31" s="264">
        <v>15.057199880564875</v>
      </c>
      <c r="G31" s="264">
        <v>13.443916958880449</v>
      </c>
      <c r="H31" s="264">
        <v>15.466095575057272</v>
      </c>
      <c r="I31" s="264">
        <v>12.677388424778382</v>
      </c>
      <c r="J31" s="264">
        <v>11.332263529027388</v>
      </c>
      <c r="K31" s="264">
        <v>13.395491160252831</v>
      </c>
      <c r="L31" s="264">
        <v>14.586756991182089</v>
      </c>
      <c r="M31" s="264">
        <v>14.534666131816346</v>
      </c>
      <c r="N31" s="264">
        <v>15.347599790845877</v>
      </c>
      <c r="O31" s="264">
        <v>15.850014609737515</v>
      </c>
      <c r="P31" s="264">
        <v>15.82260807628251</v>
      </c>
      <c r="Q31" s="264">
        <v>16.957446186290252</v>
      </c>
    </row>
    <row r="32" spans="1:17" x14ac:dyDescent="0.25">
      <c r="A32" s="152" t="s">
        <v>272</v>
      </c>
      <c r="B32" s="264">
        <v>0.20291474880479679</v>
      </c>
      <c r="C32" s="264">
        <v>0.19999559454995428</v>
      </c>
      <c r="D32" s="264">
        <v>0.20087495752867929</v>
      </c>
      <c r="E32" s="264">
        <v>0.28887142637853652</v>
      </c>
      <c r="F32" s="264">
        <v>0.29572281731922234</v>
      </c>
      <c r="G32" s="264">
        <v>0.26403800377368697</v>
      </c>
      <c r="H32" s="264">
        <v>0.30375351278213159</v>
      </c>
      <c r="I32" s="264">
        <v>0.28369637206759113</v>
      </c>
      <c r="J32" s="264">
        <v>0.25689321958998085</v>
      </c>
      <c r="K32" s="264">
        <v>0.29413248899162814</v>
      </c>
      <c r="L32" s="264">
        <v>0.33983758017675864</v>
      </c>
      <c r="M32" s="264">
        <v>0.33916377270268228</v>
      </c>
      <c r="N32" s="264">
        <v>0.3560487345504838</v>
      </c>
      <c r="O32" s="264">
        <v>0.36352059852593593</v>
      </c>
      <c r="P32" s="264">
        <v>0.37125230985546098</v>
      </c>
      <c r="Q32" s="264">
        <v>0.38698171857900393</v>
      </c>
    </row>
    <row r="33" spans="1:17" x14ac:dyDescent="0.25">
      <c r="A33" s="156" t="s">
        <v>261</v>
      </c>
      <c r="B33" s="204">
        <v>261.02189242517886</v>
      </c>
      <c r="C33" s="204">
        <v>244.85336611046517</v>
      </c>
      <c r="D33" s="204">
        <v>258.96671707347048</v>
      </c>
      <c r="E33" s="204">
        <v>518.77958417781906</v>
      </c>
      <c r="F33" s="204">
        <v>524.64323698050418</v>
      </c>
      <c r="G33" s="204">
        <v>438.75093236056898</v>
      </c>
      <c r="H33" s="204">
        <v>518.86127686060695</v>
      </c>
      <c r="I33" s="204">
        <v>484.09872954057761</v>
      </c>
      <c r="J33" s="204">
        <v>415.18011302915068</v>
      </c>
      <c r="K33" s="204">
        <v>504.57941476031186</v>
      </c>
      <c r="L33" s="204">
        <v>657.84971222993158</v>
      </c>
      <c r="M33" s="204">
        <v>647.88816464516242</v>
      </c>
      <c r="N33" s="204">
        <v>689.5992834214901</v>
      </c>
      <c r="O33" s="204">
        <v>668.47291313107507</v>
      </c>
      <c r="P33" s="204">
        <v>683.04806397323773</v>
      </c>
      <c r="Q33" s="204">
        <v>714.08430102275668</v>
      </c>
    </row>
    <row r="34" spans="1:17" x14ac:dyDescent="0.25">
      <c r="A34" s="150" t="s">
        <v>33</v>
      </c>
      <c r="B34" s="87">
        <v>38.205118448711943</v>
      </c>
      <c r="C34" s="87">
        <v>44.139057461005692</v>
      </c>
      <c r="D34" s="87">
        <v>32.927735714080221</v>
      </c>
      <c r="E34" s="87">
        <v>47.908652397812247</v>
      </c>
      <c r="F34" s="87">
        <v>55.415998494423057</v>
      </c>
      <c r="G34" s="87">
        <v>22.184415709276298</v>
      </c>
      <c r="H34" s="87">
        <v>16.55241118074645</v>
      </c>
      <c r="I34" s="87">
        <v>30.978795370306539</v>
      </c>
      <c r="J34" s="87">
        <v>33.438233340700123</v>
      </c>
      <c r="K34" s="87">
        <v>55.343553713292714</v>
      </c>
      <c r="L34" s="87">
        <v>38.273481671101123</v>
      </c>
      <c r="M34" s="87">
        <v>28.507357249811022</v>
      </c>
      <c r="N34" s="87">
        <v>27.929269797656715</v>
      </c>
      <c r="O34" s="87">
        <v>22.018188033260383</v>
      </c>
      <c r="P34" s="87">
        <v>20.934762361778827</v>
      </c>
      <c r="Q34" s="87">
        <v>19.246797258683866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5.1512981444445811E-14</v>
      </c>
      <c r="K36" s="87">
        <v>0</v>
      </c>
      <c r="L36" s="87">
        <v>0</v>
      </c>
      <c r="M36" s="87">
        <v>0</v>
      </c>
      <c r="N36" s="87">
        <v>0</v>
      </c>
      <c r="O36" s="87">
        <v>1.0417940698888373E-13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12.155804234076147</v>
      </c>
      <c r="C37" s="87">
        <v>11.253650322755027</v>
      </c>
      <c r="D37" s="87">
        <v>12.887600099003617</v>
      </c>
      <c r="E37" s="87">
        <v>8.9534774431024591</v>
      </c>
      <c r="F37" s="87">
        <v>22.970198009122267</v>
      </c>
      <c r="G37" s="87">
        <v>9.6416511130810161</v>
      </c>
      <c r="H37" s="87">
        <v>12.179789365774502</v>
      </c>
      <c r="I37" s="87">
        <v>4.1954684222537262</v>
      </c>
      <c r="J37" s="87">
        <v>3.4800622760392455</v>
      </c>
      <c r="K37" s="87">
        <v>5.667910448621142</v>
      </c>
      <c r="L37" s="87">
        <v>3.6642410953597038</v>
      </c>
      <c r="M37" s="87">
        <v>3.645504282038885</v>
      </c>
      <c r="N37" s="87">
        <v>4.4393766723453947</v>
      </c>
      <c r="O37" s="87">
        <v>5.1056722947722371</v>
      </c>
      <c r="P37" s="87">
        <v>3.6367144275543302</v>
      </c>
      <c r="Q37" s="87">
        <v>5.8588594942831342</v>
      </c>
    </row>
    <row r="38" spans="1:17" x14ac:dyDescent="0.25">
      <c r="A38" s="150" t="s">
        <v>29</v>
      </c>
      <c r="B38" s="87">
        <v>118.14433005519068</v>
      </c>
      <c r="C38" s="87">
        <v>121.73199936237665</v>
      </c>
      <c r="D38" s="87">
        <v>118.14706752682923</v>
      </c>
      <c r="E38" s="87">
        <v>144.71278889795073</v>
      </c>
      <c r="F38" s="87">
        <v>127.06156219451084</v>
      </c>
      <c r="G38" s="87">
        <v>116.80822696654715</v>
      </c>
      <c r="H38" s="87">
        <v>83.021581775118861</v>
      </c>
      <c r="I38" s="87">
        <v>71.367849499055822</v>
      </c>
      <c r="J38" s="87">
        <v>32.891788153135892</v>
      </c>
      <c r="K38" s="87">
        <v>40.940268918623083</v>
      </c>
      <c r="L38" s="87">
        <v>63.276706625943348</v>
      </c>
      <c r="M38" s="87">
        <v>35.115084610711094</v>
      </c>
      <c r="N38" s="87">
        <v>4.3947665484073877</v>
      </c>
      <c r="O38" s="87">
        <v>4.3772588921419526</v>
      </c>
      <c r="P38" s="87">
        <v>2.6252164133798788</v>
      </c>
      <c r="Q38" s="87">
        <v>2.6274721501453318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92.516639687200126</v>
      </c>
      <c r="C40" s="87">
        <v>67.728658964327806</v>
      </c>
      <c r="D40" s="87">
        <v>95.004313733557396</v>
      </c>
      <c r="E40" s="87">
        <v>317.20466543895367</v>
      </c>
      <c r="F40" s="87">
        <v>319.19547828244805</v>
      </c>
      <c r="G40" s="87">
        <v>290.11663857166451</v>
      </c>
      <c r="H40" s="87">
        <v>363.76850321017997</v>
      </c>
      <c r="I40" s="87">
        <v>332.45241108854867</v>
      </c>
      <c r="J40" s="87">
        <v>313.38385082576451</v>
      </c>
      <c r="K40" s="87">
        <v>368.79893072208972</v>
      </c>
      <c r="L40" s="87">
        <v>491.40289052413146</v>
      </c>
      <c r="M40" s="87">
        <v>503.28095522207008</v>
      </c>
      <c r="N40" s="87">
        <v>565.2914989410317</v>
      </c>
      <c r="O40" s="87">
        <v>548.7893923444343</v>
      </c>
      <c r="P40" s="87">
        <v>558.45765771591437</v>
      </c>
      <c r="Q40" s="87">
        <v>590.77489226315811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7.2866614953560163</v>
      </c>
      <c r="J42" s="87">
        <v>4.4383141042319538</v>
      </c>
      <c r="K42" s="87">
        <v>6.0175126344463585</v>
      </c>
      <c r="L42" s="87">
        <v>37.767230306435529</v>
      </c>
      <c r="M42" s="87">
        <v>41.193073220840972</v>
      </c>
      <c r="N42" s="87">
        <v>50.342217628668919</v>
      </c>
      <c r="O42" s="87">
        <v>51.630905488482234</v>
      </c>
      <c r="P42" s="87">
        <v>56.244746927074146</v>
      </c>
      <c r="Q42" s="87">
        <v>51.783797731901821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43.338991328787174</v>
      </c>
      <c r="I43" s="87">
        <v>37.817543665056796</v>
      </c>
      <c r="J43" s="87">
        <v>27.547864329278923</v>
      </c>
      <c r="K43" s="87">
        <v>27.811238323238872</v>
      </c>
      <c r="L43" s="87">
        <v>23.465162006960451</v>
      </c>
      <c r="M43" s="87">
        <v>36.146190059690419</v>
      </c>
      <c r="N43" s="87">
        <v>37.202153833379896</v>
      </c>
      <c r="O43" s="87">
        <v>36.551496077983849</v>
      </c>
      <c r="P43" s="87">
        <v>41.148966127536163</v>
      </c>
      <c r="Q43" s="87">
        <v>43.792482124584438</v>
      </c>
    </row>
    <row r="44" spans="1:17" x14ac:dyDescent="0.25">
      <c r="A44" s="156" t="s">
        <v>260</v>
      </c>
      <c r="B44" s="204">
        <v>69.392442070121689</v>
      </c>
      <c r="C44" s="204">
        <v>68.394154642933216</v>
      </c>
      <c r="D44" s="204">
        <v>68.69487770480626</v>
      </c>
      <c r="E44" s="204">
        <v>99.678616545913272</v>
      </c>
      <c r="F44" s="204">
        <v>101.1307881290502</v>
      </c>
      <c r="G44" s="204">
        <v>90.295269265035103</v>
      </c>
      <c r="H44" s="204">
        <v>103.87711175991046</v>
      </c>
      <c r="I44" s="204">
        <v>101.32337010246178</v>
      </c>
      <c r="J44" s="204">
        <v>92.109528733881632</v>
      </c>
      <c r="K44" s="204">
        <v>104.43743772918104</v>
      </c>
      <c r="L44" s="204">
        <v>122.83447928274562</v>
      </c>
      <c r="M44" s="204">
        <v>122.6473690035622</v>
      </c>
      <c r="N44" s="204">
        <v>128.53563812006982</v>
      </c>
      <c r="O44" s="204">
        <v>130.79373997574837</v>
      </c>
      <c r="P44" s="204">
        <v>134.46352270964812</v>
      </c>
      <c r="Q44" s="204">
        <v>139.02917100591699</v>
      </c>
    </row>
    <row r="45" spans="1:17" x14ac:dyDescent="0.25">
      <c r="A45" s="299" t="s">
        <v>271</v>
      </c>
      <c r="B45" s="298">
        <v>31.226598931554758</v>
      </c>
      <c r="C45" s="298">
        <v>30.777369589319949</v>
      </c>
      <c r="D45" s="298">
        <v>30.912694967162814</v>
      </c>
      <c r="E45" s="298">
        <v>44.85537744566097</v>
      </c>
      <c r="F45" s="298">
        <v>45.508854658072593</v>
      </c>
      <c r="G45" s="298">
        <v>40.632871169265805</v>
      </c>
      <c r="H45" s="298">
        <v>46.744700291959703</v>
      </c>
      <c r="I45" s="298">
        <v>45.59551654610781</v>
      </c>
      <c r="J45" s="298">
        <v>41.44928793024674</v>
      </c>
      <c r="K45" s="298">
        <v>46.996846978131465</v>
      </c>
      <c r="L45" s="298">
        <v>55.275515677235525</v>
      </c>
      <c r="M45" s="298">
        <v>55.191316051602996</v>
      </c>
      <c r="N45" s="298">
        <v>57.841037154031426</v>
      </c>
      <c r="O45" s="298">
        <v>58.857182989086766</v>
      </c>
      <c r="P45" s="298">
        <v>60.508585219341654</v>
      </c>
      <c r="Q45" s="298">
        <v>62.56312695266265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0</v>
      </c>
      <c r="C47" s="83">
        <v>0</v>
      </c>
      <c r="D47" s="83">
        <v>0</v>
      </c>
      <c r="E47" s="83">
        <v>0</v>
      </c>
      <c r="F47" s="83">
        <v>0</v>
      </c>
      <c r="G47" s="83">
        <v>0</v>
      </c>
      <c r="H47" s="83">
        <v>0</v>
      </c>
      <c r="I47" s="83">
        <v>0</v>
      </c>
      <c r="J47" s="83">
        <v>0.92405563474073282</v>
      </c>
      <c r="K47" s="83">
        <v>0.92814163906893277</v>
      </c>
      <c r="L47" s="83">
        <v>0.91912142951046716</v>
      </c>
      <c r="M47" s="83">
        <v>0.91890431639528414</v>
      </c>
      <c r="N47" s="83">
        <v>0.45983242129911717</v>
      </c>
      <c r="O47" s="83">
        <v>0.46059756243610789</v>
      </c>
      <c r="P47" s="83">
        <v>0.45909148678946093</v>
      </c>
      <c r="Q47" s="83">
        <v>0.46094437375950847</v>
      </c>
    </row>
    <row r="48" spans="1:17" x14ac:dyDescent="0.25">
      <c r="A48" s="154" t="s">
        <v>125</v>
      </c>
      <c r="B48" s="83">
        <v>3.0081360045517838</v>
      </c>
      <c r="C48" s="83">
        <v>3.8585469267476755</v>
      </c>
      <c r="D48" s="83">
        <v>3.101118817832508</v>
      </c>
      <c r="E48" s="83">
        <v>0</v>
      </c>
      <c r="F48" s="83">
        <v>1.9552807682197597</v>
      </c>
      <c r="G48" s="83">
        <v>3.7409177555372743E-2</v>
      </c>
      <c r="H48" s="83">
        <v>6.7583536820681883E-2</v>
      </c>
      <c r="I48" s="83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28.218462927002975</v>
      </c>
      <c r="C50" s="83">
        <v>26.918822662572275</v>
      </c>
      <c r="D50" s="83">
        <v>27.811576149330307</v>
      </c>
      <c r="E50" s="83">
        <v>44.85537744566097</v>
      </c>
      <c r="F50" s="83">
        <v>43.553573889852835</v>
      </c>
      <c r="G50" s="83">
        <v>40.59546199171043</v>
      </c>
      <c r="H50" s="83">
        <v>46.677116755139018</v>
      </c>
      <c r="I50" s="83">
        <v>45.59551654610781</v>
      </c>
      <c r="J50" s="83">
        <v>40.525232295506008</v>
      </c>
      <c r="K50" s="83">
        <v>46.068705339062532</v>
      </c>
      <c r="L50" s="83">
        <v>54.356394247725056</v>
      </c>
      <c r="M50" s="83">
        <v>54.272411735207712</v>
      </c>
      <c r="N50" s="83">
        <v>57.381204732732307</v>
      </c>
      <c r="O50" s="83">
        <v>58.39658542665066</v>
      </c>
      <c r="P50" s="83">
        <v>60.049493732552193</v>
      </c>
      <c r="Q50" s="83">
        <v>62.10218257890314</v>
      </c>
    </row>
    <row r="51" spans="1:17" x14ac:dyDescent="0.25">
      <c r="A51" s="299" t="s">
        <v>270</v>
      </c>
      <c r="B51" s="298">
        <v>27.340622175627942</v>
      </c>
      <c r="C51" s="298">
        <v>26.947296929315684</v>
      </c>
      <c r="D51" s="298">
        <v>27.065781815693658</v>
      </c>
      <c r="E51" s="298">
        <v>39.273374919089818</v>
      </c>
      <c r="F51" s="298">
        <v>39.845530522845777</v>
      </c>
      <c r="G51" s="298">
        <v>35.57633609042383</v>
      </c>
      <c r="H51" s="298">
        <v>40.927582033404711</v>
      </c>
      <c r="I51" s="298">
        <v>39.921407820369943</v>
      </c>
      <c r="J51" s="298">
        <v>36.291154321149357</v>
      </c>
      <c r="K51" s="298">
        <v>41.148350465297327</v>
      </c>
      <c r="L51" s="298">
        <v>48.396784837401768</v>
      </c>
      <c r="M51" s="298">
        <v>48.323063387403508</v>
      </c>
      <c r="N51" s="298">
        <v>50.643041419307501</v>
      </c>
      <c r="O51" s="298">
        <v>51.53273355044486</v>
      </c>
      <c r="P51" s="298">
        <v>52.978627947601346</v>
      </c>
      <c r="Q51" s="298">
        <v>54.777493376331286</v>
      </c>
    </row>
    <row r="52" spans="1:17" x14ac:dyDescent="0.25">
      <c r="A52" s="150" t="s">
        <v>33</v>
      </c>
      <c r="B52" s="87">
        <v>4.0017781611201961</v>
      </c>
      <c r="C52" s="87">
        <v>4.857716708069427</v>
      </c>
      <c r="D52" s="87">
        <v>3.4414264527641056</v>
      </c>
      <c r="E52" s="87">
        <v>3.6268475569823293</v>
      </c>
      <c r="F52" s="87">
        <v>4.2087264331695975</v>
      </c>
      <c r="G52" s="87">
        <v>1.7988343067366701</v>
      </c>
      <c r="H52" s="87">
        <v>1.3056479576768336</v>
      </c>
      <c r="I52" s="87">
        <v>2.554679548395991</v>
      </c>
      <c r="J52" s="87">
        <v>2.9228569681244498</v>
      </c>
      <c r="K52" s="87">
        <v>4.5132557483966114</v>
      </c>
      <c r="L52" s="87">
        <v>2.8157091551133804</v>
      </c>
      <c r="M52" s="87">
        <v>2.1262355242195898</v>
      </c>
      <c r="N52" s="87">
        <v>2.0510798099383081</v>
      </c>
      <c r="O52" s="87">
        <v>1.697387276123058</v>
      </c>
      <c r="P52" s="87">
        <v>1.6237436936496223</v>
      </c>
      <c r="Q52" s="87">
        <v>1.4764241530630542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4.5027820468164546E-15</v>
      </c>
      <c r="K54" s="87">
        <v>0</v>
      </c>
      <c r="L54" s="87">
        <v>0</v>
      </c>
      <c r="M54" s="87">
        <v>0</v>
      </c>
      <c r="N54" s="87">
        <v>0</v>
      </c>
      <c r="O54" s="87">
        <v>8.0312149024186512E-15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1.2732543148657183</v>
      </c>
      <c r="C55" s="87">
        <v>1.23851863506404</v>
      </c>
      <c r="D55" s="87">
        <v>1.346941322612448</v>
      </c>
      <c r="E55" s="87">
        <v>0.67780862465869374</v>
      </c>
      <c r="F55" s="87">
        <v>1.7445373567682219</v>
      </c>
      <c r="G55" s="87">
        <v>0.78179804341404135</v>
      </c>
      <c r="H55" s="87">
        <v>0.9607371963339757</v>
      </c>
      <c r="I55" s="87">
        <v>0.34598108952119438</v>
      </c>
      <c r="J55" s="87">
        <v>0.30419442825789456</v>
      </c>
      <c r="K55" s="87">
        <v>0.46221696471024537</v>
      </c>
      <c r="L55" s="87">
        <v>0.26957143035506254</v>
      </c>
      <c r="M55" s="87">
        <v>0.27190176347255379</v>
      </c>
      <c r="N55" s="87">
        <v>0.32602054859746848</v>
      </c>
      <c r="O55" s="87">
        <v>0.39359747387519839</v>
      </c>
      <c r="P55" s="87">
        <v>0.28207113199082834</v>
      </c>
      <c r="Q55" s="87">
        <v>0.44943382270312987</v>
      </c>
    </row>
    <row r="56" spans="1:17" x14ac:dyDescent="0.25">
      <c r="A56" s="150" t="s">
        <v>29</v>
      </c>
      <c r="B56" s="87">
        <v>12.374975371682904</v>
      </c>
      <c r="C56" s="87">
        <v>13.397195165114894</v>
      </c>
      <c r="D56" s="87">
        <v>12.348083908164794</v>
      </c>
      <c r="E56" s="87">
        <v>10.955249179636695</v>
      </c>
      <c r="F56" s="87">
        <v>9.6500535942103145</v>
      </c>
      <c r="G56" s="87">
        <v>9.4714527860496425</v>
      </c>
      <c r="H56" s="87">
        <v>6.5487110913405848</v>
      </c>
      <c r="I56" s="87">
        <v>5.8853800914091794</v>
      </c>
      <c r="J56" s="87">
        <v>2.8750918512327583</v>
      </c>
      <c r="K56" s="87">
        <v>3.338670750980322</v>
      </c>
      <c r="L56" s="87">
        <v>4.6551501032272373</v>
      </c>
      <c r="M56" s="87">
        <v>2.6190761802645004</v>
      </c>
      <c r="N56" s="87">
        <v>0.32274445419217301</v>
      </c>
      <c r="O56" s="87">
        <v>0.33744391394036372</v>
      </c>
      <c r="P56" s="87">
        <v>0.20361724303465459</v>
      </c>
      <c r="Q56" s="87">
        <v>0.20155370744734258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9.6906143279591248</v>
      </c>
      <c r="C58" s="87">
        <v>7.4538664210673229</v>
      </c>
      <c r="D58" s="87">
        <v>9.9293301321523124</v>
      </c>
      <c r="E58" s="87">
        <v>24.013469557812101</v>
      </c>
      <c r="F58" s="87">
        <v>24.24221313869764</v>
      </c>
      <c r="G58" s="87">
        <v>23.524250954223476</v>
      </c>
      <c r="H58" s="87">
        <v>28.693922480368908</v>
      </c>
      <c r="I58" s="87">
        <v>27.415829610886764</v>
      </c>
      <c r="J58" s="87">
        <v>27.393079136416493</v>
      </c>
      <c r="K58" s="87">
        <v>30.075479119155489</v>
      </c>
      <c r="L58" s="87">
        <v>36.151600462905257</v>
      </c>
      <c r="M58" s="87">
        <v>37.537462216474935</v>
      </c>
      <c r="N58" s="87">
        <v>41.514081413793065</v>
      </c>
      <c r="O58" s="87">
        <v>42.30630288149159</v>
      </c>
      <c r="P58" s="87">
        <v>43.315137005907012</v>
      </c>
      <c r="Q58" s="87">
        <v>45.318413668383776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0.60089764226640308</v>
      </c>
      <c r="J60" s="87">
        <v>0.38795582213039775</v>
      </c>
      <c r="K60" s="87">
        <v>0.49072695311832087</v>
      </c>
      <c r="L60" s="87">
        <v>2.7784651799107309</v>
      </c>
      <c r="M60" s="87">
        <v>3.0724060061551786</v>
      </c>
      <c r="N60" s="87">
        <v>3.6970499735136806</v>
      </c>
      <c r="O60" s="87">
        <v>3.9802386053964858</v>
      </c>
      <c r="P60" s="87">
        <v>4.3624595085203337</v>
      </c>
      <c r="Q60" s="87">
        <v>3.9723414073069416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3.4185633076844093</v>
      </c>
      <c r="I61" s="87">
        <v>3.1186398378904099</v>
      </c>
      <c r="J61" s="87">
        <v>2.4079761149873589</v>
      </c>
      <c r="K61" s="87">
        <v>2.2680009289363379</v>
      </c>
      <c r="L61" s="87">
        <v>1.7262885058900979</v>
      </c>
      <c r="M61" s="87">
        <v>2.6959816968167494</v>
      </c>
      <c r="N61" s="87">
        <v>2.7320652192728128</v>
      </c>
      <c r="O61" s="87">
        <v>2.8177633996181588</v>
      </c>
      <c r="P61" s="87">
        <v>3.1915993644988987</v>
      </c>
      <c r="Q61" s="87">
        <v>3.3593266174270413</v>
      </c>
    </row>
    <row r="62" spans="1:17" x14ac:dyDescent="0.25">
      <c r="A62" s="303" t="s">
        <v>269</v>
      </c>
      <c r="B62" s="302">
        <v>3.4696221035060844</v>
      </c>
      <c r="C62" s="302">
        <v>3.4197077321466609</v>
      </c>
      <c r="D62" s="302">
        <v>3.4347438852403127</v>
      </c>
      <c r="E62" s="302">
        <v>4.9839308272956631</v>
      </c>
      <c r="F62" s="302">
        <v>5.0565394064525107</v>
      </c>
      <c r="G62" s="302">
        <v>4.5147634632517555</v>
      </c>
      <c r="H62" s="302">
        <v>5.1938555879955217</v>
      </c>
      <c r="I62" s="302">
        <v>5.0661685051230894</v>
      </c>
      <c r="J62" s="302">
        <v>4.6054764366940821</v>
      </c>
      <c r="K62" s="302">
        <v>5.2218718864590521</v>
      </c>
      <c r="L62" s="302">
        <v>6.1417239641372801</v>
      </c>
      <c r="M62" s="302">
        <v>6.1323684501781113</v>
      </c>
      <c r="N62" s="302">
        <v>6.426781906003491</v>
      </c>
      <c r="O62" s="302">
        <v>6.5396869987874195</v>
      </c>
      <c r="P62" s="302">
        <v>6.7231761354824062</v>
      </c>
      <c r="Q62" s="302">
        <v>6.9514585502958504</v>
      </c>
    </row>
    <row r="63" spans="1:17" x14ac:dyDescent="0.25">
      <c r="A63" s="152" t="s">
        <v>268</v>
      </c>
      <c r="B63" s="151">
        <v>6.9392442070121687</v>
      </c>
      <c r="C63" s="151">
        <v>6.8394154642933218</v>
      </c>
      <c r="D63" s="151">
        <v>6.8694877704806254</v>
      </c>
      <c r="E63" s="151">
        <v>9.9678616545913261</v>
      </c>
      <c r="F63" s="151">
        <v>10.113078812905021</v>
      </c>
      <c r="G63" s="151">
        <v>9.029526926503511</v>
      </c>
      <c r="H63" s="151">
        <v>10.387711175991043</v>
      </c>
      <c r="I63" s="151">
        <v>10.132337010246179</v>
      </c>
      <c r="J63" s="151">
        <v>9.2109528733881643</v>
      </c>
      <c r="K63" s="151">
        <v>10.443743772918104</v>
      </c>
      <c r="L63" s="151">
        <v>12.28344792827456</v>
      </c>
      <c r="M63" s="151">
        <v>12.264736900356223</v>
      </c>
      <c r="N63" s="151">
        <v>12.853563812006982</v>
      </c>
      <c r="O63" s="151">
        <v>13.079373997574839</v>
      </c>
      <c r="P63" s="151">
        <v>13.446352270964812</v>
      </c>
      <c r="Q63" s="151">
        <v>13.902917100591701</v>
      </c>
    </row>
    <row r="64" spans="1:17" x14ac:dyDescent="0.25">
      <c r="A64" s="301" t="s">
        <v>267</v>
      </c>
      <c r="B64" s="300">
        <v>0.41635465242073011</v>
      </c>
      <c r="C64" s="300">
        <v>0.41036492785759932</v>
      </c>
      <c r="D64" s="300">
        <v>0.41216926622883754</v>
      </c>
      <c r="E64" s="300">
        <v>0.59807169927547954</v>
      </c>
      <c r="F64" s="300">
        <v>0.60678472877430134</v>
      </c>
      <c r="G64" s="300">
        <v>0.5417716155902107</v>
      </c>
      <c r="H64" s="300">
        <v>0.62326267055946261</v>
      </c>
      <c r="I64" s="300">
        <v>0.60794022061477082</v>
      </c>
      <c r="J64" s="300">
        <v>0.55265717240328993</v>
      </c>
      <c r="K64" s="300">
        <v>0.6266246263750862</v>
      </c>
      <c r="L64" s="300">
        <v>0.73700687569647361</v>
      </c>
      <c r="M64" s="300">
        <v>0.73588421402137338</v>
      </c>
      <c r="N64" s="300">
        <v>0.77121382872041899</v>
      </c>
      <c r="O64" s="300">
        <v>0.78476243985449035</v>
      </c>
      <c r="P64" s="300">
        <v>0.80678113625788872</v>
      </c>
      <c r="Q64" s="300">
        <v>0.83417502603550198</v>
      </c>
    </row>
    <row r="65" spans="1:17" x14ac:dyDescent="0.25">
      <c r="A65" s="156" t="s">
        <v>259</v>
      </c>
      <c r="B65" s="204">
        <v>62.818421242425941</v>
      </c>
      <c r="C65" s="204">
        <v>61.914708413602696</v>
      </c>
      <c r="D65" s="204">
        <v>62.186941922245651</v>
      </c>
      <c r="E65" s="204">
        <v>90.235379188931987</v>
      </c>
      <c r="F65" s="204">
        <v>91.549976622087542</v>
      </c>
      <c r="G65" s="204">
        <v>81.740980597821249</v>
      </c>
      <c r="H65" s="204">
        <v>94.036122224761002</v>
      </c>
      <c r="I65" s="204">
        <v>91.724313987491712</v>
      </c>
      <c r="J65" s="204">
        <v>83.383362853829681</v>
      </c>
      <c r="K65" s="204">
        <v>94.543364681153349</v>
      </c>
      <c r="L65" s="204">
        <v>111.19752861385389</v>
      </c>
      <c r="M65" s="204">
        <v>111.02814457164578</v>
      </c>
      <c r="N65" s="204">
        <v>116.3585776665895</v>
      </c>
      <c r="O65" s="204">
        <v>118.40275408330905</v>
      </c>
      <c r="P65" s="204">
        <v>121.72487318978671</v>
      </c>
      <c r="Q65" s="204">
        <v>125.85798638430379</v>
      </c>
    </row>
    <row r="66" spans="1:17" x14ac:dyDescent="0.25">
      <c r="A66" s="299" t="s">
        <v>266</v>
      </c>
      <c r="B66" s="298">
        <v>12.563684248485187</v>
      </c>
      <c r="C66" s="298">
        <v>12.382941682720539</v>
      </c>
      <c r="D66" s="298">
        <v>12.437388384449131</v>
      </c>
      <c r="E66" s="298">
        <v>18.047075837786398</v>
      </c>
      <c r="F66" s="298">
        <v>18.309995324417507</v>
      </c>
      <c r="G66" s="298">
        <v>16.34819611956425</v>
      </c>
      <c r="H66" s="298">
        <v>18.807224444952201</v>
      </c>
      <c r="I66" s="298">
        <v>18.34486279749834</v>
      </c>
      <c r="J66" s="298">
        <v>16.676672570765938</v>
      </c>
      <c r="K66" s="298">
        <v>18.908672936230669</v>
      </c>
      <c r="L66" s="298">
        <v>22.239505722770776</v>
      </c>
      <c r="M66" s="298">
        <v>22.205628914329154</v>
      </c>
      <c r="N66" s="298">
        <v>23.271715533317899</v>
      </c>
      <c r="O66" s="298">
        <v>23.680550816661807</v>
      </c>
      <c r="P66" s="298">
        <v>24.344974637957339</v>
      </c>
      <c r="Q66" s="298">
        <v>25.171597276860755</v>
      </c>
    </row>
    <row r="67" spans="1:17" x14ac:dyDescent="0.25">
      <c r="A67" s="299" t="s">
        <v>265</v>
      </c>
      <c r="B67" s="298">
        <v>5.0254736993940758</v>
      </c>
      <c r="C67" s="298">
        <v>4.9531766730882154</v>
      </c>
      <c r="D67" s="298">
        <v>4.9749553537796514</v>
      </c>
      <c r="E67" s="298">
        <v>7.218830335114558</v>
      </c>
      <c r="F67" s="298">
        <v>7.3239981297670029</v>
      </c>
      <c r="G67" s="298">
        <v>6.5392784478256996</v>
      </c>
      <c r="H67" s="298">
        <v>7.5228897779808799</v>
      </c>
      <c r="I67" s="298">
        <v>7.3379451189993361</v>
      </c>
      <c r="J67" s="298">
        <v>6.6706690283063734</v>
      </c>
      <c r="K67" s="298">
        <v>7.5634691744922673</v>
      </c>
      <c r="L67" s="298">
        <v>8.8958022891083122</v>
      </c>
      <c r="M67" s="298">
        <v>8.8822515657316607</v>
      </c>
      <c r="N67" s="298">
        <v>9.3086862133271584</v>
      </c>
      <c r="O67" s="298">
        <v>9.4722203266647238</v>
      </c>
      <c r="P67" s="298">
        <v>9.7379898551829349</v>
      </c>
      <c r="Q67" s="298">
        <v>10.068638910744303</v>
      </c>
    </row>
    <row r="68" spans="1:17" x14ac:dyDescent="0.25">
      <c r="A68" s="150" t="s">
        <v>33</v>
      </c>
      <c r="B68" s="87">
        <v>0.73556595641215472</v>
      </c>
      <c r="C68" s="87">
        <v>0.89289583092486391</v>
      </c>
      <c r="D68" s="87">
        <v>0.63256783315567844</v>
      </c>
      <c r="E68" s="87">
        <v>0.66665004520540794</v>
      </c>
      <c r="F68" s="87">
        <v>0.77360507240734255</v>
      </c>
      <c r="G68" s="87">
        <v>0.33064333503468579</v>
      </c>
      <c r="H68" s="87">
        <v>0.23999086157671953</v>
      </c>
      <c r="I68" s="87">
        <v>0.469575081297473</v>
      </c>
      <c r="J68" s="87">
        <v>0.53724969117542642</v>
      </c>
      <c r="K68" s="87">
        <v>0.82958053831067813</v>
      </c>
      <c r="L68" s="87">
        <v>0.51755487542559597</v>
      </c>
      <c r="M68" s="87">
        <v>0.39082288021989781</v>
      </c>
      <c r="N68" s="87">
        <v>0.37700852504342924</v>
      </c>
      <c r="O68" s="87">
        <v>0.31199637883319897</v>
      </c>
      <c r="P68" s="87">
        <v>0.29845996826901949</v>
      </c>
      <c r="Q68" s="87">
        <v>0.27138119618150713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8.2765536954574418E-16</v>
      </c>
      <c r="K70" s="87">
        <v>0</v>
      </c>
      <c r="L70" s="87">
        <v>0</v>
      </c>
      <c r="M70" s="87">
        <v>0</v>
      </c>
      <c r="N70" s="87">
        <v>0</v>
      </c>
      <c r="O70" s="87">
        <v>1.4762158303136607E-15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0.23403659327481008</v>
      </c>
      <c r="C71" s="87">
        <v>0.22765183567300545</v>
      </c>
      <c r="D71" s="87">
        <v>0.24758098582884427</v>
      </c>
      <c r="E71" s="87">
        <v>0.12458785299630809</v>
      </c>
      <c r="F71" s="87">
        <v>0.3206630247011853</v>
      </c>
      <c r="G71" s="87">
        <v>0.14370212499835971</v>
      </c>
      <c r="H71" s="87">
        <v>0.17659289101730566</v>
      </c>
      <c r="I71" s="87">
        <v>6.3594707344531584E-2</v>
      </c>
      <c r="J71" s="87">
        <v>5.5913910403802142E-2</v>
      </c>
      <c r="K71" s="87">
        <v>8.4959997788044014E-2</v>
      </c>
      <c r="L71" s="87">
        <v>4.9549864836837564E-2</v>
      </c>
      <c r="M71" s="87">
        <v>4.9978202850418645E-2</v>
      </c>
      <c r="N71" s="87">
        <v>5.9925764743536808E-2</v>
      </c>
      <c r="O71" s="87">
        <v>7.2347064393838229E-2</v>
      </c>
      <c r="P71" s="87">
        <v>5.1847432222733067E-2</v>
      </c>
      <c r="Q71" s="87">
        <v>8.2610331290342856E-2</v>
      </c>
    </row>
    <row r="72" spans="1:17" x14ac:dyDescent="0.25">
      <c r="A72" s="150" t="s">
        <v>29</v>
      </c>
      <c r="B72" s="87">
        <v>2.2746414789521343</v>
      </c>
      <c r="C72" s="87">
        <v>2.4625354725084279</v>
      </c>
      <c r="D72" s="87">
        <v>2.2696985650059784</v>
      </c>
      <c r="E72" s="87">
        <v>2.0136819224125153</v>
      </c>
      <c r="F72" s="87">
        <v>1.7737742112788395</v>
      </c>
      <c r="G72" s="87">
        <v>1.7409456363350664</v>
      </c>
      <c r="H72" s="87">
        <v>1.2037171335405614</v>
      </c>
      <c r="I72" s="87">
        <v>1.0817904095350026</v>
      </c>
      <c r="J72" s="87">
        <v>0.52846999563134855</v>
      </c>
      <c r="K72" s="87">
        <v>0.61368033039659653</v>
      </c>
      <c r="L72" s="87">
        <v>0.85566210820741084</v>
      </c>
      <c r="M72" s="87">
        <v>0.48141181192144689</v>
      </c>
      <c r="N72" s="87">
        <v>5.9323586557364409E-2</v>
      </c>
      <c r="O72" s="87">
        <v>6.2025490994114404E-2</v>
      </c>
      <c r="P72" s="87">
        <v>3.7426840290633805E-2</v>
      </c>
      <c r="Q72" s="87">
        <v>3.7047542271913356E-2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1.7812296707549766</v>
      </c>
      <c r="C74" s="87">
        <v>1.3700935339819176</v>
      </c>
      <c r="D74" s="87">
        <v>1.8251079697891506</v>
      </c>
      <c r="E74" s="87">
        <v>4.4139105145003263</v>
      </c>
      <c r="F74" s="87">
        <v>4.4559558213796358</v>
      </c>
      <c r="G74" s="87">
        <v>4.3239873514575873</v>
      </c>
      <c r="H74" s="87">
        <v>5.274223528317874</v>
      </c>
      <c r="I74" s="87">
        <v>5.0392975613919555</v>
      </c>
      <c r="J74" s="87">
        <v>5.0351158017244311</v>
      </c>
      <c r="K74" s="87">
        <v>5.5281671477368342</v>
      </c>
      <c r="L74" s="87">
        <v>6.6450176645682104</v>
      </c>
      <c r="M74" s="87">
        <v>6.8997526061808037</v>
      </c>
      <c r="N74" s="87">
        <v>7.6306940990354324</v>
      </c>
      <c r="O74" s="87">
        <v>7.7763121513401581</v>
      </c>
      <c r="P74" s="87">
        <v>7.9617457280427519</v>
      </c>
      <c r="Q74" s="87">
        <v>8.3299675671514937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0.11045086237758088</v>
      </c>
      <c r="J76" s="87">
        <v>7.1310073637647242E-2</v>
      </c>
      <c r="K76" s="87">
        <v>9.0200412435320509E-2</v>
      </c>
      <c r="L76" s="87">
        <v>0.51070906860234644</v>
      </c>
      <c r="M76" s="87">
        <v>0.56473826669376503</v>
      </c>
      <c r="N76" s="87">
        <v>0.679553935820842</v>
      </c>
      <c r="O76" s="87">
        <v>0.7316067754509169</v>
      </c>
      <c r="P76" s="87">
        <v>0.80186271489767269</v>
      </c>
      <c r="Q76" s="87">
        <v>0.73015519322125988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0.6283653635284191</v>
      </c>
      <c r="I77" s="87">
        <v>0.57323649705279234</v>
      </c>
      <c r="J77" s="87">
        <v>0.44260955573371702</v>
      </c>
      <c r="K77" s="87">
        <v>0.41688074782479295</v>
      </c>
      <c r="L77" s="87">
        <v>0.31730870746791001</v>
      </c>
      <c r="M77" s="87">
        <v>0.4955477978653281</v>
      </c>
      <c r="N77" s="87">
        <v>0.50218030212655485</v>
      </c>
      <c r="O77" s="87">
        <v>0.51793246565249618</v>
      </c>
      <c r="P77" s="87">
        <v>0.58664717146012346</v>
      </c>
      <c r="Q77" s="87">
        <v>0.61747708062778628</v>
      </c>
    </row>
    <row r="78" spans="1:17" x14ac:dyDescent="0.25">
      <c r="A78" s="299" t="s">
        <v>264</v>
      </c>
      <c r="B78" s="298">
        <v>45.229263294546676</v>
      </c>
      <c r="C78" s="298">
        <v>44.578590057793939</v>
      </c>
      <c r="D78" s="298">
        <v>44.774598184016867</v>
      </c>
      <c r="E78" s="298">
        <v>64.969473016031031</v>
      </c>
      <c r="F78" s="298">
        <v>65.915983167903036</v>
      </c>
      <c r="G78" s="298">
        <v>58.853506030431298</v>
      </c>
      <c r="H78" s="298">
        <v>67.706008001827925</v>
      </c>
      <c r="I78" s="298">
        <v>66.041506070994032</v>
      </c>
      <c r="J78" s="298">
        <v>60.036021254757372</v>
      </c>
      <c r="K78" s="298">
        <v>68.071222570430407</v>
      </c>
      <c r="L78" s="298">
        <v>80.062220601974801</v>
      </c>
      <c r="M78" s="298">
        <v>79.940264091584964</v>
      </c>
      <c r="N78" s="298">
        <v>83.778175919944445</v>
      </c>
      <c r="O78" s="298">
        <v>85.249982939982516</v>
      </c>
      <c r="P78" s="298">
        <v>87.641908696646425</v>
      </c>
      <c r="Q78" s="298">
        <v>90.617750196698722</v>
      </c>
    </row>
    <row r="79" spans="1:17" x14ac:dyDescent="0.25">
      <c r="A79" s="243" t="s">
        <v>258</v>
      </c>
      <c r="B79" s="278">
        <v>167.38513151299347</v>
      </c>
      <c r="C79" s="278">
        <v>177.39054650090668</v>
      </c>
      <c r="D79" s="278">
        <v>165.13376475672814</v>
      </c>
      <c r="E79" s="278">
        <v>96.604716918792732</v>
      </c>
      <c r="F79" s="278">
        <v>99.706312889895216</v>
      </c>
      <c r="G79" s="278">
        <v>118.70354578620045</v>
      </c>
      <c r="H79" s="278">
        <v>122.44320784662951</v>
      </c>
      <c r="I79" s="278">
        <v>141.43976061830506</v>
      </c>
      <c r="J79" s="278">
        <v>153.47503015423433</v>
      </c>
      <c r="K79" s="278">
        <v>140.18434553615828</v>
      </c>
      <c r="L79" s="278">
        <v>100.49157302617677</v>
      </c>
      <c r="M79" s="278">
        <v>109.29796083472425</v>
      </c>
      <c r="N79" s="278">
        <v>103.93915613030947</v>
      </c>
      <c r="O79" s="278">
        <v>139.00633419288752</v>
      </c>
      <c r="P79" s="278">
        <v>147.08726307106366</v>
      </c>
      <c r="Q79" s="278">
        <v>144.23789681903602</v>
      </c>
    </row>
    <row r="81" spans="1:17" ht="12.75" x14ac:dyDescent="0.25">
      <c r="A81" s="98" t="s">
        <v>84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1.0000000000000002</v>
      </c>
      <c r="C83" s="77">
        <f t="shared" si="0"/>
        <v>1</v>
      </c>
      <c r="D83" s="77">
        <f t="shared" si="0"/>
        <v>1.0000000000000002</v>
      </c>
      <c r="E83" s="77">
        <f t="shared" si="0"/>
        <v>1.0000000000000002</v>
      </c>
      <c r="F83" s="77">
        <f t="shared" si="0"/>
        <v>1</v>
      </c>
      <c r="G83" s="77">
        <f t="shared" si="0"/>
        <v>1</v>
      </c>
      <c r="H83" s="77">
        <f t="shared" si="0"/>
        <v>1.0000000000000002</v>
      </c>
      <c r="I83" s="77">
        <f t="shared" si="0"/>
        <v>1.0000000000000002</v>
      </c>
      <c r="J83" s="77">
        <f t="shared" si="0"/>
        <v>1</v>
      </c>
      <c r="K83" s="77">
        <f t="shared" si="0"/>
        <v>1.0000000000000002</v>
      </c>
      <c r="L83" s="77">
        <f t="shared" si="0"/>
        <v>1.0000000000000002</v>
      </c>
      <c r="M83" s="77">
        <f t="shared" si="0"/>
        <v>1</v>
      </c>
      <c r="N83" s="77">
        <f t="shared" si="0"/>
        <v>1.0000000000000002</v>
      </c>
      <c r="O83" s="77">
        <f t="shared" si="0"/>
        <v>1</v>
      </c>
      <c r="P83" s="77">
        <f t="shared" si="0"/>
        <v>1.0000000000000002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1.4234038800930179E-2</v>
      </c>
      <c r="C84" s="203">
        <f t="shared" si="1"/>
        <v>1.4234038800930179E-2</v>
      </c>
      <c r="D84" s="203">
        <f t="shared" si="1"/>
        <v>1.4234038800930179E-2</v>
      </c>
      <c r="E84" s="203">
        <f t="shared" si="1"/>
        <v>1.4234038800930179E-2</v>
      </c>
      <c r="F84" s="203">
        <f t="shared" si="1"/>
        <v>1.4234038800930179E-2</v>
      </c>
      <c r="G84" s="203">
        <f t="shared" si="1"/>
        <v>1.4234038800930177E-2</v>
      </c>
      <c r="H84" s="203">
        <f t="shared" si="1"/>
        <v>1.4234038800930179E-2</v>
      </c>
      <c r="I84" s="203">
        <f t="shared" si="1"/>
        <v>1.4234038800930179E-2</v>
      </c>
      <c r="J84" s="203">
        <f t="shared" si="1"/>
        <v>1.4234038800930181E-2</v>
      </c>
      <c r="K84" s="203">
        <f t="shared" si="1"/>
        <v>1.4234038800930181E-2</v>
      </c>
      <c r="L84" s="203">
        <f t="shared" si="1"/>
        <v>1.4234038800930179E-2</v>
      </c>
      <c r="M84" s="203">
        <f t="shared" si="1"/>
        <v>1.4234038800930179E-2</v>
      </c>
      <c r="N84" s="203">
        <f t="shared" si="1"/>
        <v>1.4234038800930179E-2</v>
      </c>
      <c r="O84" s="203">
        <f t="shared" si="1"/>
        <v>1.4234038800930177E-2</v>
      </c>
      <c r="P84" s="203">
        <f t="shared" si="1"/>
        <v>1.4234038800930179E-2</v>
      </c>
      <c r="Q84" s="203">
        <f t="shared" si="1"/>
        <v>1.4234038800930179E-2</v>
      </c>
    </row>
    <row r="85" spans="1:17" x14ac:dyDescent="0.25">
      <c r="A85" s="76" t="s">
        <v>82</v>
      </c>
      <c r="B85" s="202">
        <f t="shared" ref="B85:Q85" si="2">IF(B$7=0,0,B$7/B$5)</f>
        <v>1.6606378601085214E-2</v>
      </c>
      <c r="C85" s="202">
        <f t="shared" si="2"/>
        <v>1.6606378601085214E-2</v>
      </c>
      <c r="D85" s="202">
        <f t="shared" si="2"/>
        <v>1.6606378601085214E-2</v>
      </c>
      <c r="E85" s="202">
        <f t="shared" si="2"/>
        <v>1.6606378601085214E-2</v>
      </c>
      <c r="F85" s="202">
        <f t="shared" si="2"/>
        <v>1.6606378601085214E-2</v>
      </c>
      <c r="G85" s="202">
        <f t="shared" si="2"/>
        <v>1.6606378601085211E-2</v>
      </c>
      <c r="H85" s="202">
        <f t="shared" si="2"/>
        <v>1.6606378601085214E-2</v>
      </c>
      <c r="I85" s="202">
        <f t="shared" si="2"/>
        <v>1.6606378601085214E-2</v>
      </c>
      <c r="J85" s="202">
        <f t="shared" si="2"/>
        <v>1.6606378601085218E-2</v>
      </c>
      <c r="K85" s="202">
        <f t="shared" si="2"/>
        <v>1.6606378601085218E-2</v>
      </c>
      <c r="L85" s="202">
        <f t="shared" si="2"/>
        <v>1.6606378601085214E-2</v>
      </c>
      <c r="M85" s="202">
        <f t="shared" si="2"/>
        <v>1.6606378601085214E-2</v>
      </c>
      <c r="N85" s="202">
        <f t="shared" si="2"/>
        <v>1.6606378601085214E-2</v>
      </c>
      <c r="O85" s="202">
        <f t="shared" si="2"/>
        <v>1.6606378601085211E-2</v>
      </c>
      <c r="P85" s="202">
        <f t="shared" si="2"/>
        <v>1.6606378601085214E-2</v>
      </c>
      <c r="Q85" s="202">
        <f t="shared" si="2"/>
        <v>1.6606378601085214E-2</v>
      </c>
    </row>
    <row r="86" spans="1:17" x14ac:dyDescent="0.25">
      <c r="A86" s="76" t="s">
        <v>81</v>
      </c>
      <c r="B86" s="202">
        <f t="shared" ref="B86:Q86" si="3">IF(B$8=0,0,B$8/B$5)</f>
        <v>3.7957436802480482E-2</v>
      </c>
      <c r="C86" s="202">
        <f t="shared" si="3"/>
        <v>3.7957436802480482E-2</v>
      </c>
      <c r="D86" s="202">
        <f t="shared" si="3"/>
        <v>3.7957436802480482E-2</v>
      </c>
      <c r="E86" s="202">
        <f t="shared" si="3"/>
        <v>3.7957436802480482E-2</v>
      </c>
      <c r="F86" s="202">
        <f t="shared" si="3"/>
        <v>3.7957436802480482E-2</v>
      </c>
      <c r="G86" s="202">
        <f t="shared" si="3"/>
        <v>3.7957436802480475E-2</v>
      </c>
      <c r="H86" s="202">
        <f t="shared" si="3"/>
        <v>3.7957436802480482E-2</v>
      </c>
      <c r="I86" s="202">
        <f t="shared" si="3"/>
        <v>3.7957436802480482E-2</v>
      </c>
      <c r="J86" s="202">
        <f t="shared" si="3"/>
        <v>3.7957436802480482E-2</v>
      </c>
      <c r="K86" s="202">
        <f t="shared" si="3"/>
        <v>3.7957436802480489E-2</v>
      </c>
      <c r="L86" s="202">
        <f t="shared" si="3"/>
        <v>3.7957436802480482E-2</v>
      </c>
      <c r="M86" s="202">
        <f t="shared" si="3"/>
        <v>3.7957436802480482E-2</v>
      </c>
      <c r="N86" s="202">
        <f t="shared" si="3"/>
        <v>3.7957436802480482E-2</v>
      </c>
      <c r="O86" s="202">
        <f t="shared" si="3"/>
        <v>3.7957436802480475E-2</v>
      </c>
      <c r="P86" s="202">
        <f t="shared" si="3"/>
        <v>3.7957436802480482E-2</v>
      </c>
      <c r="Q86" s="202">
        <f t="shared" si="3"/>
        <v>3.7957436802480482E-2</v>
      </c>
    </row>
    <row r="87" spans="1:17" x14ac:dyDescent="0.25">
      <c r="A87" s="76" t="s">
        <v>80</v>
      </c>
      <c r="B87" s="202">
        <f t="shared" ref="B87:Q87" si="4">IF(B$9=0,0,B$9/B$5)</f>
        <v>2.8468077601860358E-2</v>
      </c>
      <c r="C87" s="202">
        <f t="shared" si="4"/>
        <v>2.8468077601860358E-2</v>
      </c>
      <c r="D87" s="202">
        <f t="shared" si="4"/>
        <v>2.8468077601860358E-2</v>
      </c>
      <c r="E87" s="202">
        <f t="shared" si="4"/>
        <v>2.8468077601860358E-2</v>
      </c>
      <c r="F87" s="202">
        <f t="shared" si="4"/>
        <v>2.8468077601860358E-2</v>
      </c>
      <c r="G87" s="202">
        <f t="shared" si="4"/>
        <v>2.8468077601860355E-2</v>
      </c>
      <c r="H87" s="202">
        <f t="shared" si="4"/>
        <v>2.8468077601860358E-2</v>
      </c>
      <c r="I87" s="202">
        <f t="shared" si="4"/>
        <v>2.8468077601860358E-2</v>
      </c>
      <c r="J87" s="202">
        <f t="shared" si="4"/>
        <v>2.8468077601860362E-2</v>
      </c>
      <c r="K87" s="202">
        <f t="shared" si="4"/>
        <v>2.8468077601860362E-2</v>
      </c>
      <c r="L87" s="202">
        <f t="shared" si="4"/>
        <v>2.8468077601860358E-2</v>
      </c>
      <c r="M87" s="202">
        <f t="shared" si="4"/>
        <v>2.8468077601860358E-2</v>
      </c>
      <c r="N87" s="202">
        <f t="shared" si="4"/>
        <v>2.8468077601860358E-2</v>
      </c>
      <c r="O87" s="202">
        <f t="shared" si="4"/>
        <v>2.8468077601860355E-2</v>
      </c>
      <c r="P87" s="202">
        <f t="shared" si="4"/>
        <v>2.8468077601860358E-2</v>
      </c>
      <c r="Q87" s="202">
        <f t="shared" si="4"/>
        <v>2.8468077601860358E-2</v>
      </c>
    </row>
    <row r="88" spans="1:17" x14ac:dyDescent="0.25">
      <c r="A88" s="129" t="s">
        <v>79</v>
      </c>
      <c r="B88" s="201">
        <f t="shared" ref="B88:Q88" si="5">IF(B$10=0,0,B$10/B$5)</f>
        <v>1.8978718401240241E-2</v>
      </c>
      <c r="C88" s="201">
        <f t="shared" si="5"/>
        <v>1.8978718401240241E-2</v>
      </c>
      <c r="D88" s="201">
        <f t="shared" si="5"/>
        <v>1.8978718401240244E-2</v>
      </c>
      <c r="E88" s="201">
        <f t="shared" si="5"/>
        <v>1.8978718401240241E-2</v>
      </c>
      <c r="F88" s="201">
        <f t="shared" si="5"/>
        <v>1.8978718401240241E-2</v>
      </c>
      <c r="G88" s="201">
        <f t="shared" si="5"/>
        <v>1.8978718401240234E-2</v>
      </c>
      <c r="H88" s="201">
        <f t="shared" si="5"/>
        <v>1.8978718401240241E-2</v>
      </c>
      <c r="I88" s="201">
        <f t="shared" si="5"/>
        <v>1.8978718401240241E-2</v>
      </c>
      <c r="J88" s="201">
        <f t="shared" si="5"/>
        <v>1.8978718401240241E-2</v>
      </c>
      <c r="K88" s="201">
        <f t="shared" si="5"/>
        <v>1.8978718401240248E-2</v>
      </c>
      <c r="L88" s="201">
        <f t="shared" si="5"/>
        <v>1.8978718401240238E-2</v>
      </c>
      <c r="M88" s="201">
        <f t="shared" si="5"/>
        <v>1.8978718401240241E-2</v>
      </c>
      <c r="N88" s="201">
        <f t="shared" si="5"/>
        <v>1.8978718401240238E-2</v>
      </c>
      <c r="O88" s="201">
        <f t="shared" si="5"/>
        <v>1.8978718401240238E-2</v>
      </c>
      <c r="P88" s="201">
        <f t="shared" si="5"/>
        <v>1.8978718401240244E-2</v>
      </c>
      <c r="Q88" s="201">
        <f t="shared" si="5"/>
        <v>1.8978718401240241E-2</v>
      </c>
    </row>
    <row r="89" spans="1:17" x14ac:dyDescent="0.25">
      <c r="A89" s="127" t="s">
        <v>263</v>
      </c>
      <c r="B89" s="200">
        <f t="shared" ref="B89:Q89" si="6">IF(B$15=0,0,B$15/B$5)</f>
        <v>6.0427716225121601E-2</v>
      </c>
      <c r="C89" s="200">
        <f t="shared" si="6"/>
        <v>6.0427716225121601E-2</v>
      </c>
      <c r="D89" s="200">
        <f t="shared" si="6"/>
        <v>6.0427716225121594E-2</v>
      </c>
      <c r="E89" s="200">
        <f t="shared" si="6"/>
        <v>6.0427716225121601E-2</v>
      </c>
      <c r="F89" s="200">
        <f t="shared" si="6"/>
        <v>6.0427716225121601E-2</v>
      </c>
      <c r="G89" s="200">
        <f t="shared" si="6"/>
        <v>6.0427716225121594E-2</v>
      </c>
      <c r="H89" s="200">
        <f t="shared" si="6"/>
        <v>6.0427716225121601E-2</v>
      </c>
      <c r="I89" s="200">
        <f t="shared" si="6"/>
        <v>6.0427716225121601E-2</v>
      </c>
      <c r="J89" s="200">
        <f t="shared" si="6"/>
        <v>6.0427716225121608E-2</v>
      </c>
      <c r="K89" s="200">
        <f t="shared" si="6"/>
        <v>6.0427716225121608E-2</v>
      </c>
      <c r="L89" s="200">
        <f t="shared" si="6"/>
        <v>6.0427716225121608E-2</v>
      </c>
      <c r="M89" s="200">
        <f t="shared" si="6"/>
        <v>6.0427716225121601E-2</v>
      </c>
      <c r="N89" s="200">
        <f t="shared" si="6"/>
        <v>6.0427716225121594E-2</v>
      </c>
      <c r="O89" s="200">
        <f t="shared" si="6"/>
        <v>6.0427716225121594E-2</v>
      </c>
      <c r="P89" s="200">
        <f t="shared" si="6"/>
        <v>6.0427716225121587E-2</v>
      </c>
      <c r="Q89" s="200">
        <f t="shared" si="6"/>
        <v>6.0427716225121601E-2</v>
      </c>
    </row>
    <row r="90" spans="1:17" x14ac:dyDescent="0.25">
      <c r="A90" s="142" t="s">
        <v>277</v>
      </c>
      <c r="B90" s="199">
        <f t="shared" ref="B90:Q90" si="7">IF(B$16=0,0,B$16/B$5)</f>
        <v>2.1149700678792557E-2</v>
      </c>
      <c r="C90" s="199">
        <f t="shared" si="7"/>
        <v>2.1149700678792561E-2</v>
      </c>
      <c r="D90" s="199">
        <f t="shared" si="7"/>
        <v>2.1149700678792554E-2</v>
      </c>
      <c r="E90" s="199">
        <f t="shared" si="7"/>
        <v>2.1149700678792557E-2</v>
      </c>
      <c r="F90" s="199">
        <f t="shared" si="7"/>
        <v>2.1149700678792561E-2</v>
      </c>
      <c r="G90" s="199">
        <f t="shared" si="7"/>
        <v>2.1149700678792554E-2</v>
      </c>
      <c r="H90" s="199">
        <f t="shared" si="7"/>
        <v>2.1149700678792561E-2</v>
      </c>
      <c r="I90" s="199">
        <f t="shared" si="7"/>
        <v>2.1149700678792561E-2</v>
      </c>
      <c r="J90" s="199">
        <f t="shared" si="7"/>
        <v>2.1149700678792561E-2</v>
      </c>
      <c r="K90" s="199">
        <f t="shared" si="7"/>
        <v>2.1149700678792557E-2</v>
      </c>
      <c r="L90" s="199">
        <f t="shared" si="7"/>
        <v>2.1149700678792564E-2</v>
      </c>
      <c r="M90" s="199">
        <f t="shared" si="7"/>
        <v>2.1149700678792557E-2</v>
      </c>
      <c r="N90" s="199">
        <f t="shared" si="7"/>
        <v>2.1149700678792557E-2</v>
      </c>
      <c r="O90" s="199">
        <f t="shared" si="7"/>
        <v>2.1149700678792557E-2</v>
      </c>
      <c r="P90" s="199">
        <f t="shared" si="7"/>
        <v>2.1149700678792557E-2</v>
      </c>
      <c r="Q90" s="199">
        <f t="shared" si="7"/>
        <v>2.1149700678792561E-2</v>
      </c>
    </row>
    <row r="91" spans="1:17" x14ac:dyDescent="0.25">
      <c r="A91" s="142" t="s">
        <v>276</v>
      </c>
      <c r="B91" s="199">
        <f t="shared" ref="B91:Q91" si="8">IF(B$22=0,0,B$22/B$5)</f>
        <v>3.9208071623233622E-2</v>
      </c>
      <c r="C91" s="199">
        <f t="shared" si="8"/>
        <v>3.9208071623233622E-2</v>
      </c>
      <c r="D91" s="199">
        <f t="shared" si="8"/>
        <v>3.9208071623233622E-2</v>
      </c>
      <c r="E91" s="199">
        <f t="shared" si="8"/>
        <v>3.9208696731503415E-2</v>
      </c>
      <c r="F91" s="199">
        <f t="shared" si="8"/>
        <v>3.9208071623233622E-2</v>
      </c>
      <c r="G91" s="199">
        <f t="shared" si="8"/>
        <v>3.9208071623233615E-2</v>
      </c>
      <c r="H91" s="199">
        <f t="shared" si="8"/>
        <v>3.9208071623233622E-2</v>
      </c>
      <c r="I91" s="199">
        <f t="shared" si="8"/>
        <v>3.9211043633960503E-2</v>
      </c>
      <c r="J91" s="199">
        <f t="shared" si="8"/>
        <v>3.9211304673018865E-2</v>
      </c>
      <c r="K91" s="199">
        <f t="shared" si="8"/>
        <v>3.9210650388075599E-2</v>
      </c>
      <c r="L91" s="199">
        <f t="shared" si="8"/>
        <v>3.9211839676544111E-2</v>
      </c>
      <c r="M91" s="199">
        <f t="shared" si="8"/>
        <v>3.9211870128241511E-2</v>
      </c>
      <c r="N91" s="199">
        <f t="shared" si="8"/>
        <v>3.921175813969982E-2</v>
      </c>
      <c r="O91" s="199">
        <f t="shared" si="8"/>
        <v>3.921153560752394E-2</v>
      </c>
      <c r="P91" s="199">
        <f t="shared" si="8"/>
        <v>3.92119746096714E-2</v>
      </c>
      <c r="Q91" s="199">
        <f t="shared" si="8"/>
        <v>3.9211437191345039E-2</v>
      </c>
    </row>
    <row r="92" spans="1:17" x14ac:dyDescent="0.25">
      <c r="A92" s="142" t="s">
        <v>275</v>
      </c>
      <c r="B92" s="199">
        <f t="shared" ref="B92:Q92" si="9">IF(B$23=0,0,B$23/B$5)</f>
        <v>6.9943923095422045E-5</v>
      </c>
      <c r="C92" s="199">
        <f t="shared" si="9"/>
        <v>6.9943923095422154E-5</v>
      </c>
      <c r="D92" s="199">
        <f t="shared" si="9"/>
        <v>6.9943923095422208E-5</v>
      </c>
      <c r="E92" s="199">
        <f t="shared" si="9"/>
        <v>6.9318814825630691E-5</v>
      </c>
      <c r="F92" s="199">
        <f t="shared" si="9"/>
        <v>6.9943923095421937E-5</v>
      </c>
      <c r="G92" s="199">
        <f t="shared" si="9"/>
        <v>6.9943923095422235E-5</v>
      </c>
      <c r="H92" s="199">
        <f t="shared" si="9"/>
        <v>6.9943923095422072E-5</v>
      </c>
      <c r="I92" s="199">
        <f t="shared" si="9"/>
        <v>6.6971912368530735E-5</v>
      </c>
      <c r="J92" s="199">
        <f t="shared" si="9"/>
        <v>6.6710873310183965E-5</v>
      </c>
      <c r="K92" s="199">
        <f t="shared" si="9"/>
        <v>6.7365158253447649E-5</v>
      </c>
      <c r="L92" s="199">
        <f t="shared" si="9"/>
        <v>6.6175869784931195E-5</v>
      </c>
      <c r="M92" s="199">
        <f t="shared" si="9"/>
        <v>6.6145418087531702E-5</v>
      </c>
      <c r="N92" s="199">
        <f t="shared" si="9"/>
        <v>6.6257406629223876E-5</v>
      </c>
      <c r="O92" s="199">
        <f t="shared" si="9"/>
        <v>6.6479938805096906E-5</v>
      </c>
      <c r="P92" s="199">
        <f t="shared" si="9"/>
        <v>6.6040936657636731E-5</v>
      </c>
      <c r="Q92" s="199">
        <f t="shared" si="9"/>
        <v>6.6578354984000554E-5</v>
      </c>
    </row>
    <row r="93" spans="1:17" x14ac:dyDescent="0.25">
      <c r="A93" s="127" t="s">
        <v>262</v>
      </c>
      <c r="B93" s="200">
        <f t="shared" ref="B93:Q93" si="10">IF(B$24=0,0,B$24/B$5)</f>
        <v>5.0356430187601352E-2</v>
      </c>
      <c r="C93" s="200">
        <f t="shared" si="10"/>
        <v>5.0356430187601331E-2</v>
      </c>
      <c r="D93" s="200">
        <f t="shared" si="10"/>
        <v>5.0356430187601366E-2</v>
      </c>
      <c r="E93" s="200">
        <f t="shared" si="10"/>
        <v>5.0356430187601338E-2</v>
      </c>
      <c r="F93" s="200">
        <f t="shared" si="10"/>
        <v>5.0356430187601366E-2</v>
      </c>
      <c r="G93" s="200">
        <f t="shared" si="10"/>
        <v>5.0356430187601345E-2</v>
      </c>
      <c r="H93" s="200">
        <f t="shared" si="10"/>
        <v>5.0356430187601359E-2</v>
      </c>
      <c r="I93" s="200">
        <f t="shared" si="10"/>
        <v>5.0356430187601331E-2</v>
      </c>
      <c r="J93" s="200">
        <f t="shared" si="10"/>
        <v>5.0356430187601352E-2</v>
      </c>
      <c r="K93" s="200">
        <f t="shared" si="10"/>
        <v>5.0356430187601338E-2</v>
      </c>
      <c r="L93" s="200">
        <f t="shared" si="10"/>
        <v>5.0356430187601359E-2</v>
      </c>
      <c r="M93" s="200">
        <f t="shared" si="10"/>
        <v>5.0356430187601338E-2</v>
      </c>
      <c r="N93" s="200">
        <f t="shared" si="10"/>
        <v>5.0356430187601359E-2</v>
      </c>
      <c r="O93" s="200">
        <f t="shared" si="10"/>
        <v>5.0356430187601338E-2</v>
      </c>
      <c r="P93" s="200">
        <f t="shared" si="10"/>
        <v>5.0356430187601345E-2</v>
      </c>
      <c r="Q93" s="200">
        <f t="shared" si="10"/>
        <v>5.0356430187601366E-2</v>
      </c>
    </row>
    <row r="94" spans="1:17" x14ac:dyDescent="0.25">
      <c r="A94" s="142" t="s">
        <v>274</v>
      </c>
      <c r="B94" s="199">
        <f t="shared" ref="B94:Q94" si="11">IF(B$25=0,0,B$25/B$5)</f>
        <v>3.5831427968221134E-2</v>
      </c>
      <c r="C94" s="199">
        <f t="shared" si="11"/>
        <v>3.5831427968221002E-2</v>
      </c>
      <c r="D94" s="199">
        <f t="shared" si="11"/>
        <v>3.5831427968221002E-2</v>
      </c>
      <c r="E94" s="199">
        <f t="shared" si="11"/>
        <v>3.6312280483445238E-2</v>
      </c>
      <c r="F94" s="199">
        <f t="shared" si="11"/>
        <v>3.5831427968221224E-2</v>
      </c>
      <c r="G94" s="199">
        <f t="shared" si="11"/>
        <v>3.5831427968220954E-2</v>
      </c>
      <c r="H94" s="199">
        <f t="shared" si="11"/>
        <v>3.583142796822112E-2</v>
      </c>
      <c r="I94" s="199">
        <f t="shared" si="11"/>
        <v>3.8117590065829814E-2</v>
      </c>
      <c r="J94" s="199">
        <f t="shared" si="11"/>
        <v>3.8318389341481171E-2</v>
      </c>
      <c r="K94" s="199">
        <f t="shared" si="11"/>
        <v>3.7815093231278352E-2</v>
      </c>
      <c r="L94" s="199">
        <f t="shared" si="11"/>
        <v>3.8729930514752542E-2</v>
      </c>
      <c r="M94" s="199">
        <f t="shared" si="11"/>
        <v>3.8753354897367517E-2</v>
      </c>
      <c r="N94" s="199">
        <f t="shared" si="11"/>
        <v>3.8667209865296634E-2</v>
      </c>
      <c r="O94" s="199">
        <f t="shared" si="11"/>
        <v>3.849603126847119E-2</v>
      </c>
      <c r="P94" s="199">
        <f t="shared" si="11"/>
        <v>3.8833725228055949E-2</v>
      </c>
      <c r="Q94" s="199">
        <f t="shared" si="11"/>
        <v>3.842032651546843E-2</v>
      </c>
    </row>
    <row r="95" spans="1:17" x14ac:dyDescent="0.25">
      <c r="A95" s="142" t="s">
        <v>273</v>
      </c>
      <c r="B95" s="199">
        <f t="shared" ref="B95:Q95" si="12">IF(B$31=0,0,B$31/B$5)</f>
        <v>1.4245226526998531E-2</v>
      </c>
      <c r="C95" s="199">
        <f t="shared" si="12"/>
        <v>1.4245226526998637E-2</v>
      </c>
      <c r="D95" s="199">
        <f t="shared" si="12"/>
        <v>1.4245226526998674E-2</v>
      </c>
      <c r="E95" s="199">
        <f t="shared" si="12"/>
        <v>1.3766874444853578E-2</v>
      </c>
      <c r="F95" s="199">
        <f t="shared" si="12"/>
        <v>1.4245226526998453E-2</v>
      </c>
      <c r="G95" s="199">
        <f t="shared" si="12"/>
        <v>1.42452265269987E-2</v>
      </c>
      <c r="H95" s="199">
        <f t="shared" si="12"/>
        <v>1.4245226526998549E-2</v>
      </c>
      <c r="I95" s="199">
        <f t="shared" si="12"/>
        <v>1.1970952472297406E-2</v>
      </c>
      <c r="J95" s="199">
        <f t="shared" si="12"/>
        <v>1.177119735287944E-2</v>
      </c>
      <c r="K95" s="199">
        <f t="shared" si="12"/>
        <v>1.2271876323309195E-2</v>
      </c>
      <c r="L95" s="199">
        <f t="shared" si="12"/>
        <v>1.1361796193709087E-2</v>
      </c>
      <c r="M95" s="199">
        <f t="shared" si="12"/>
        <v>1.1338493617883694E-2</v>
      </c>
      <c r="N95" s="199">
        <f t="shared" si="12"/>
        <v>1.1424190695787829E-2</v>
      </c>
      <c r="O95" s="199">
        <f t="shared" si="12"/>
        <v>1.1594479163909762E-2</v>
      </c>
      <c r="P95" s="199">
        <f t="shared" si="12"/>
        <v>1.1258541212914849E-2</v>
      </c>
      <c r="Q95" s="199">
        <f t="shared" si="12"/>
        <v>1.1669790252196929E-2</v>
      </c>
    </row>
    <row r="96" spans="1:17" x14ac:dyDescent="0.25">
      <c r="A96" s="142" t="s">
        <v>272</v>
      </c>
      <c r="B96" s="199">
        <f t="shared" ref="B96:Q96" si="13">IF(B$32=0,0,B$32/B$5)</f>
        <v>2.7977569238168818E-4</v>
      </c>
      <c r="C96" s="199">
        <f t="shared" si="13"/>
        <v>2.7977569238168872E-4</v>
      </c>
      <c r="D96" s="199">
        <f t="shared" si="13"/>
        <v>2.7977569238168889E-4</v>
      </c>
      <c r="E96" s="199">
        <f t="shared" si="13"/>
        <v>2.7727525930252271E-4</v>
      </c>
      <c r="F96" s="199">
        <f t="shared" si="13"/>
        <v>2.7977569238168775E-4</v>
      </c>
      <c r="G96" s="199">
        <f t="shared" si="13"/>
        <v>2.7977569238168905E-4</v>
      </c>
      <c r="H96" s="199">
        <f t="shared" si="13"/>
        <v>2.7977569238168829E-4</v>
      </c>
      <c r="I96" s="199">
        <f t="shared" si="13"/>
        <v>2.6788764947412294E-4</v>
      </c>
      <c r="J96" s="199">
        <f t="shared" si="13"/>
        <v>2.6684349324073602E-4</v>
      </c>
      <c r="K96" s="199">
        <f t="shared" si="13"/>
        <v>2.6946063301379059E-4</v>
      </c>
      <c r="L96" s="199">
        <f t="shared" si="13"/>
        <v>2.6470347913972483E-4</v>
      </c>
      <c r="M96" s="199">
        <f t="shared" si="13"/>
        <v>2.6458167235012691E-4</v>
      </c>
      <c r="N96" s="199">
        <f t="shared" si="13"/>
        <v>2.6502962651689561E-4</v>
      </c>
      <c r="O96" s="199">
        <f t="shared" si="13"/>
        <v>2.6591975522038773E-4</v>
      </c>
      <c r="P96" s="199">
        <f t="shared" si="13"/>
        <v>2.6416374663054709E-4</v>
      </c>
      <c r="Q96" s="199">
        <f t="shared" si="13"/>
        <v>2.6631341993600227E-4</v>
      </c>
    </row>
    <row r="97" spans="1:17" x14ac:dyDescent="0.25">
      <c r="A97" s="127" t="s">
        <v>261</v>
      </c>
      <c r="B97" s="200">
        <f t="shared" ref="B97:Q97" si="14">IF(B$33=0,0,B$33/B$5)</f>
        <v>0.35989291616394631</v>
      </c>
      <c r="C97" s="200">
        <f t="shared" si="14"/>
        <v>0.34252764511986183</v>
      </c>
      <c r="D97" s="200">
        <f t="shared" si="14"/>
        <v>0.36068504239857252</v>
      </c>
      <c r="E97" s="200">
        <f t="shared" si="14"/>
        <v>0.49795421280353924</v>
      </c>
      <c r="F97" s="200">
        <f t="shared" si="14"/>
        <v>0.49635136784573503</v>
      </c>
      <c r="G97" s="200">
        <f t="shared" si="14"/>
        <v>0.46490218881333167</v>
      </c>
      <c r="H97" s="200">
        <f t="shared" si="14"/>
        <v>0.47790319082776556</v>
      </c>
      <c r="I97" s="200">
        <f t="shared" si="14"/>
        <v>0.45712276764377185</v>
      </c>
      <c r="J97" s="200">
        <f t="shared" si="14"/>
        <v>0.4312613305310572</v>
      </c>
      <c r="K97" s="200">
        <f t="shared" si="14"/>
        <v>0.46225525433510189</v>
      </c>
      <c r="L97" s="200">
        <f t="shared" si="14"/>
        <v>0.51240686061782026</v>
      </c>
      <c r="M97" s="200">
        <f t="shared" si="14"/>
        <v>0.50541758257872971</v>
      </c>
      <c r="N97" s="200">
        <f t="shared" si="14"/>
        <v>0.51331242831759705</v>
      </c>
      <c r="O97" s="200">
        <f t="shared" si="14"/>
        <v>0.48899609582534409</v>
      </c>
      <c r="P97" s="200">
        <f t="shared" si="14"/>
        <v>0.48602131466376902</v>
      </c>
      <c r="Q97" s="200">
        <f t="shared" si="14"/>
        <v>0.49141916322632689</v>
      </c>
    </row>
    <row r="98" spans="1:17" x14ac:dyDescent="0.25">
      <c r="A98" s="127" t="s">
        <v>260</v>
      </c>
      <c r="B98" s="200">
        <f t="shared" ref="B98:Q98" si="15">IF(B$44=0,0,B$44/B$5)</f>
        <v>9.5677217356442551E-2</v>
      </c>
      <c r="C98" s="200">
        <f t="shared" si="15"/>
        <v>9.5677217356442551E-2</v>
      </c>
      <c r="D98" s="200">
        <f t="shared" si="15"/>
        <v>9.5677217356442551E-2</v>
      </c>
      <c r="E98" s="200">
        <f t="shared" si="15"/>
        <v>9.5677217356442565E-2</v>
      </c>
      <c r="F98" s="200">
        <f t="shared" si="15"/>
        <v>9.5677217356442537E-2</v>
      </c>
      <c r="G98" s="200">
        <f t="shared" si="15"/>
        <v>9.5677217356442523E-2</v>
      </c>
      <c r="H98" s="200">
        <f t="shared" si="15"/>
        <v>9.5677217356442579E-2</v>
      </c>
      <c r="I98" s="200">
        <f t="shared" si="15"/>
        <v>9.5677217356442537E-2</v>
      </c>
      <c r="J98" s="200">
        <f t="shared" si="15"/>
        <v>9.5677217356442551E-2</v>
      </c>
      <c r="K98" s="200">
        <f t="shared" si="15"/>
        <v>9.5677217356442579E-2</v>
      </c>
      <c r="L98" s="200">
        <f t="shared" si="15"/>
        <v>9.5677217356442565E-2</v>
      </c>
      <c r="M98" s="200">
        <f t="shared" si="15"/>
        <v>9.5677217356442537E-2</v>
      </c>
      <c r="N98" s="200">
        <f t="shared" si="15"/>
        <v>9.5677217356442551E-2</v>
      </c>
      <c r="O98" s="200">
        <f t="shared" si="15"/>
        <v>9.5677217356442523E-2</v>
      </c>
      <c r="P98" s="200">
        <f t="shared" si="15"/>
        <v>9.5677217356442551E-2</v>
      </c>
      <c r="Q98" s="200">
        <f t="shared" si="15"/>
        <v>9.5677217356442551E-2</v>
      </c>
    </row>
    <row r="99" spans="1:17" x14ac:dyDescent="0.25">
      <c r="A99" s="142" t="s">
        <v>271</v>
      </c>
      <c r="B99" s="199">
        <f t="shared" ref="B99:Q99" si="16">IF(B$45=0,0,B$45/B$5)</f>
        <v>4.3054747810399148E-2</v>
      </c>
      <c r="C99" s="199">
        <f t="shared" si="16"/>
        <v>4.3054747810399148E-2</v>
      </c>
      <c r="D99" s="199">
        <f t="shared" si="16"/>
        <v>4.3054747810399148E-2</v>
      </c>
      <c r="E99" s="199">
        <f t="shared" si="16"/>
        <v>4.3054747810399148E-2</v>
      </c>
      <c r="F99" s="199">
        <f t="shared" si="16"/>
        <v>4.3054747810399148E-2</v>
      </c>
      <c r="G99" s="199">
        <f t="shared" si="16"/>
        <v>4.3054747810399148E-2</v>
      </c>
      <c r="H99" s="199">
        <f t="shared" si="16"/>
        <v>4.3054747810399155E-2</v>
      </c>
      <c r="I99" s="199">
        <f t="shared" si="16"/>
        <v>4.3054747810399148E-2</v>
      </c>
      <c r="J99" s="199">
        <f t="shared" si="16"/>
        <v>4.3054747810399155E-2</v>
      </c>
      <c r="K99" s="199">
        <f t="shared" si="16"/>
        <v>4.3054747810399155E-2</v>
      </c>
      <c r="L99" s="199">
        <f t="shared" si="16"/>
        <v>4.3054747810399155E-2</v>
      </c>
      <c r="M99" s="199">
        <f t="shared" si="16"/>
        <v>4.3054747810399148E-2</v>
      </c>
      <c r="N99" s="199">
        <f t="shared" si="16"/>
        <v>4.3054747810399148E-2</v>
      </c>
      <c r="O99" s="199">
        <f t="shared" si="16"/>
        <v>4.3054747810399134E-2</v>
      </c>
      <c r="P99" s="199">
        <f t="shared" si="16"/>
        <v>4.3054747810399148E-2</v>
      </c>
      <c r="Q99" s="199">
        <f t="shared" si="16"/>
        <v>4.3054747810399148E-2</v>
      </c>
    </row>
    <row r="100" spans="1:17" x14ac:dyDescent="0.25">
      <c r="A100" s="142" t="s">
        <v>270</v>
      </c>
      <c r="B100" s="199">
        <f t="shared" ref="B100:Q100" si="17">IF(B$51=0,0,B$51/B$5)</f>
        <v>3.7696823638438362E-2</v>
      </c>
      <c r="C100" s="199">
        <f t="shared" si="17"/>
        <v>3.7696823638438355E-2</v>
      </c>
      <c r="D100" s="199">
        <f t="shared" si="17"/>
        <v>3.7696823638438355E-2</v>
      </c>
      <c r="E100" s="199">
        <f t="shared" si="17"/>
        <v>3.7696823638438355E-2</v>
      </c>
      <c r="F100" s="199">
        <f t="shared" si="17"/>
        <v>3.7696823638438362E-2</v>
      </c>
      <c r="G100" s="199">
        <f t="shared" si="17"/>
        <v>3.7696823638438355E-2</v>
      </c>
      <c r="H100" s="199">
        <f t="shared" si="17"/>
        <v>3.7696823638438362E-2</v>
      </c>
      <c r="I100" s="199">
        <f t="shared" si="17"/>
        <v>3.7696823638438362E-2</v>
      </c>
      <c r="J100" s="199">
        <f t="shared" si="17"/>
        <v>3.7696823638438355E-2</v>
      </c>
      <c r="K100" s="199">
        <f t="shared" si="17"/>
        <v>3.7696823638438369E-2</v>
      </c>
      <c r="L100" s="199">
        <f t="shared" si="17"/>
        <v>3.7696823638438369E-2</v>
      </c>
      <c r="M100" s="199">
        <f t="shared" si="17"/>
        <v>3.7696823638438362E-2</v>
      </c>
      <c r="N100" s="199">
        <f t="shared" si="17"/>
        <v>3.7696823638438355E-2</v>
      </c>
      <c r="O100" s="199">
        <f t="shared" si="17"/>
        <v>3.7696823638438355E-2</v>
      </c>
      <c r="P100" s="199">
        <f t="shared" si="17"/>
        <v>3.7696823638438355E-2</v>
      </c>
      <c r="Q100" s="199">
        <f t="shared" si="17"/>
        <v>3.7696823638438355E-2</v>
      </c>
    </row>
    <row r="101" spans="1:17" x14ac:dyDescent="0.25">
      <c r="A101" s="142" t="s">
        <v>269</v>
      </c>
      <c r="B101" s="199">
        <f t="shared" ref="B101:Q101" si="18">IF(B$62=0,0,B$62/B$5)</f>
        <v>4.7838608678221275E-3</v>
      </c>
      <c r="C101" s="199">
        <f t="shared" si="18"/>
        <v>4.7838608678221275E-3</v>
      </c>
      <c r="D101" s="199">
        <f t="shared" si="18"/>
        <v>4.7838608678221275E-3</v>
      </c>
      <c r="E101" s="199">
        <f t="shared" si="18"/>
        <v>4.7838608678221275E-3</v>
      </c>
      <c r="F101" s="199">
        <f t="shared" si="18"/>
        <v>4.7838608678221275E-3</v>
      </c>
      <c r="G101" s="199">
        <f t="shared" si="18"/>
        <v>4.7838608678221267E-3</v>
      </c>
      <c r="H101" s="199">
        <f t="shared" si="18"/>
        <v>4.7838608678221275E-3</v>
      </c>
      <c r="I101" s="199">
        <f t="shared" si="18"/>
        <v>4.7838608678221275E-3</v>
      </c>
      <c r="J101" s="199">
        <f t="shared" si="18"/>
        <v>4.7838608678221284E-3</v>
      </c>
      <c r="K101" s="199">
        <f t="shared" si="18"/>
        <v>4.7838608678221284E-3</v>
      </c>
      <c r="L101" s="199">
        <f t="shared" si="18"/>
        <v>4.7838608678221275E-3</v>
      </c>
      <c r="M101" s="199">
        <f t="shared" si="18"/>
        <v>4.7838608678221275E-3</v>
      </c>
      <c r="N101" s="199">
        <f t="shared" si="18"/>
        <v>4.7838608678221275E-3</v>
      </c>
      <c r="O101" s="199">
        <f t="shared" si="18"/>
        <v>4.7838608678221267E-3</v>
      </c>
      <c r="P101" s="199">
        <f t="shared" si="18"/>
        <v>4.7838608678221275E-3</v>
      </c>
      <c r="Q101" s="199">
        <f t="shared" si="18"/>
        <v>4.7838608678221275E-3</v>
      </c>
    </row>
    <row r="102" spans="1:17" x14ac:dyDescent="0.25">
      <c r="A102" s="142" t="s">
        <v>268</v>
      </c>
      <c r="B102" s="199">
        <f t="shared" ref="B102:Q102" si="19">IF(B$63=0,0,B$63/B$5)</f>
        <v>9.5677217356442551E-3</v>
      </c>
      <c r="C102" s="199">
        <f t="shared" si="19"/>
        <v>9.5677217356442551E-3</v>
      </c>
      <c r="D102" s="199">
        <f t="shared" si="19"/>
        <v>9.5677217356442551E-3</v>
      </c>
      <c r="E102" s="199">
        <f t="shared" si="19"/>
        <v>9.5677217356442551E-3</v>
      </c>
      <c r="F102" s="199">
        <f t="shared" si="19"/>
        <v>9.5677217356442551E-3</v>
      </c>
      <c r="G102" s="199">
        <f t="shared" si="19"/>
        <v>9.5677217356442534E-3</v>
      </c>
      <c r="H102" s="199">
        <f t="shared" si="19"/>
        <v>9.5677217356442551E-3</v>
      </c>
      <c r="I102" s="199">
        <f t="shared" si="19"/>
        <v>9.5677217356442551E-3</v>
      </c>
      <c r="J102" s="199">
        <f t="shared" si="19"/>
        <v>9.5677217356442568E-3</v>
      </c>
      <c r="K102" s="199">
        <f t="shared" si="19"/>
        <v>9.5677217356442568E-3</v>
      </c>
      <c r="L102" s="199">
        <f t="shared" si="19"/>
        <v>9.5677217356442551E-3</v>
      </c>
      <c r="M102" s="199">
        <f t="shared" si="19"/>
        <v>9.5677217356442551E-3</v>
      </c>
      <c r="N102" s="199">
        <f t="shared" si="19"/>
        <v>9.5677217356442551E-3</v>
      </c>
      <c r="O102" s="199">
        <f t="shared" si="19"/>
        <v>9.5677217356442534E-3</v>
      </c>
      <c r="P102" s="199">
        <f t="shared" si="19"/>
        <v>9.5677217356442551E-3</v>
      </c>
      <c r="Q102" s="199">
        <f t="shared" si="19"/>
        <v>9.5677217356442551E-3</v>
      </c>
    </row>
    <row r="103" spans="1:17" x14ac:dyDescent="0.25">
      <c r="A103" s="142" t="s">
        <v>267</v>
      </c>
      <c r="B103" s="199">
        <f t="shared" ref="B103:Q103" si="20">IF(B$64=0,0,B$64/B$5)</f>
        <v>5.7406330413865532E-4</v>
      </c>
      <c r="C103" s="199">
        <f t="shared" si="20"/>
        <v>5.7406330413865532E-4</v>
      </c>
      <c r="D103" s="199">
        <f t="shared" si="20"/>
        <v>5.7406330413865532E-4</v>
      </c>
      <c r="E103" s="199">
        <f t="shared" si="20"/>
        <v>5.7406330413865532E-4</v>
      </c>
      <c r="F103" s="199">
        <f t="shared" si="20"/>
        <v>5.7406330413865532E-4</v>
      </c>
      <c r="G103" s="199">
        <f t="shared" si="20"/>
        <v>5.7406330413865521E-4</v>
      </c>
      <c r="H103" s="199">
        <f t="shared" si="20"/>
        <v>5.7406330413865532E-4</v>
      </c>
      <c r="I103" s="199">
        <f t="shared" si="20"/>
        <v>5.7406330413865532E-4</v>
      </c>
      <c r="J103" s="199">
        <f t="shared" si="20"/>
        <v>5.7406330413865543E-4</v>
      </c>
      <c r="K103" s="199">
        <f t="shared" si="20"/>
        <v>5.7406330413865543E-4</v>
      </c>
      <c r="L103" s="199">
        <f t="shared" si="20"/>
        <v>5.7406330413865532E-4</v>
      </c>
      <c r="M103" s="199">
        <f t="shared" si="20"/>
        <v>5.7406330413865532E-4</v>
      </c>
      <c r="N103" s="199">
        <f t="shared" si="20"/>
        <v>5.7406330413865532E-4</v>
      </c>
      <c r="O103" s="199">
        <f t="shared" si="20"/>
        <v>5.7406330413865521E-4</v>
      </c>
      <c r="P103" s="199">
        <f t="shared" si="20"/>
        <v>5.7406330413865532E-4</v>
      </c>
      <c r="Q103" s="199">
        <f t="shared" si="20"/>
        <v>5.7406330413865532E-4</v>
      </c>
    </row>
    <row r="104" spans="1:17" x14ac:dyDescent="0.25">
      <c r="A104" s="127" t="s">
        <v>259</v>
      </c>
      <c r="B104" s="200">
        <f t="shared" ref="B104:Q104" si="21">IF(B$65=0,0,B$65/B$5)</f>
        <v>8.6613059922674304E-2</v>
      </c>
      <c r="C104" s="200">
        <f t="shared" si="21"/>
        <v>8.661305992267429E-2</v>
      </c>
      <c r="D104" s="200">
        <f t="shared" si="21"/>
        <v>8.661305992267429E-2</v>
      </c>
      <c r="E104" s="200">
        <f t="shared" si="21"/>
        <v>8.661305992267429E-2</v>
      </c>
      <c r="F104" s="200">
        <f t="shared" si="21"/>
        <v>8.661305992267429E-2</v>
      </c>
      <c r="G104" s="200">
        <f t="shared" si="21"/>
        <v>8.661305992267429E-2</v>
      </c>
      <c r="H104" s="200">
        <f t="shared" si="21"/>
        <v>8.661305992267429E-2</v>
      </c>
      <c r="I104" s="200">
        <f t="shared" si="21"/>
        <v>8.661305992267429E-2</v>
      </c>
      <c r="J104" s="200">
        <f t="shared" si="21"/>
        <v>8.6613059922674304E-2</v>
      </c>
      <c r="K104" s="200">
        <f t="shared" si="21"/>
        <v>8.6613059922674318E-2</v>
      </c>
      <c r="L104" s="200">
        <f t="shared" si="21"/>
        <v>8.661305992267429E-2</v>
      </c>
      <c r="M104" s="200">
        <f t="shared" si="21"/>
        <v>8.6613059922674304E-2</v>
      </c>
      <c r="N104" s="200">
        <f t="shared" si="21"/>
        <v>8.661305992267429E-2</v>
      </c>
      <c r="O104" s="200">
        <f t="shared" si="21"/>
        <v>8.6613059922674276E-2</v>
      </c>
      <c r="P104" s="200">
        <f t="shared" si="21"/>
        <v>8.6613059922674304E-2</v>
      </c>
      <c r="Q104" s="200">
        <f t="shared" si="21"/>
        <v>8.661305992267429E-2</v>
      </c>
    </row>
    <row r="105" spans="1:17" x14ac:dyDescent="0.25">
      <c r="A105" s="142" t="s">
        <v>266</v>
      </c>
      <c r="B105" s="199">
        <f t="shared" ref="B105:Q105" si="22">IF(B$66=0,0,B$66/B$5)</f>
        <v>1.7322611984534858E-2</v>
      </c>
      <c r="C105" s="199">
        <f t="shared" si="22"/>
        <v>1.7322611984534858E-2</v>
      </c>
      <c r="D105" s="199">
        <f t="shared" si="22"/>
        <v>1.7322611984534858E-2</v>
      </c>
      <c r="E105" s="199">
        <f t="shared" si="22"/>
        <v>1.7322611984534858E-2</v>
      </c>
      <c r="F105" s="199">
        <f t="shared" si="22"/>
        <v>1.7322611984534858E-2</v>
      </c>
      <c r="G105" s="199">
        <f t="shared" si="22"/>
        <v>1.7322611984534858E-2</v>
      </c>
      <c r="H105" s="199">
        <f t="shared" si="22"/>
        <v>1.7322611984534858E-2</v>
      </c>
      <c r="I105" s="199">
        <f t="shared" si="22"/>
        <v>1.7322611984534858E-2</v>
      </c>
      <c r="J105" s="199">
        <f t="shared" si="22"/>
        <v>1.7322611984534862E-2</v>
      </c>
      <c r="K105" s="199">
        <f t="shared" si="22"/>
        <v>1.7322611984534862E-2</v>
      </c>
      <c r="L105" s="199">
        <f t="shared" si="22"/>
        <v>1.7322611984534858E-2</v>
      </c>
      <c r="M105" s="199">
        <f t="shared" si="22"/>
        <v>1.7322611984534858E-2</v>
      </c>
      <c r="N105" s="199">
        <f t="shared" si="22"/>
        <v>1.7322611984534858E-2</v>
      </c>
      <c r="O105" s="199">
        <f t="shared" si="22"/>
        <v>1.7322611984534855E-2</v>
      </c>
      <c r="P105" s="199">
        <f t="shared" si="22"/>
        <v>1.7322611984534858E-2</v>
      </c>
      <c r="Q105" s="199">
        <f t="shared" si="22"/>
        <v>1.7322611984534858E-2</v>
      </c>
    </row>
    <row r="106" spans="1:17" x14ac:dyDescent="0.25">
      <c r="A106" s="142" t="s">
        <v>265</v>
      </c>
      <c r="B106" s="199">
        <f t="shared" ref="B106:Q106" si="23">IF(B$67=0,0,B$67/B$5)</f>
        <v>6.9290447938139448E-3</v>
      </c>
      <c r="C106" s="199">
        <f t="shared" si="23"/>
        <v>6.9290447938139431E-3</v>
      </c>
      <c r="D106" s="199">
        <f t="shared" si="23"/>
        <v>6.9290447938139422E-3</v>
      </c>
      <c r="E106" s="199">
        <f t="shared" si="23"/>
        <v>6.9290447938139422E-3</v>
      </c>
      <c r="F106" s="199">
        <f t="shared" si="23"/>
        <v>6.9290447938139431E-3</v>
      </c>
      <c r="G106" s="199">
        <f t="shared" si="23"/>
        <v>6.9290447938139422E-3</v>
      </c>
      <c r="H106" s="199">
        <f t="shared" si="23"/>
        <v>6.9290447938139431E-3</v>
      </c>
      <c r="I106" s="199">
        <f t="shared" si="23"/>
        <v>6.9290447938139431E-3</v>
      </c>
      <c r="J106" s="199">
        <f t="shared" si="23"/>
        <v>6.9290447938139431E-3</v>
      </c>
      <c r="K106" s="199">
        <f t="shared" si="23"/>
        <v>6.9290447938139448E-3</v>
      </c>
      <c r="L106" s="199">
        <f t="shared" si="23"/>
        <v>6.9290447938139448E-3</v>
      </c>
      <c r="M106" s="199">
        <f t="shared" si="23"/>
        <v>6.9290447938139422E-3</v>
      </c>
      <c r="N106" s="199">
        <f t="shared" si="23"/>
        <v>6.9290447938139422E-3</v>
      </c>
      <c r="O106" s="199">
        <f t="shared" si="23"/>
        <v>6.9290447938139422E-3</v>
      </c>
      <c r="P106" s="199">
        <f t="shared" si="23"/>
        <v>6.9290447938139431E-3</v>
      </c>
      <c r="Q106" s="199">
        <f t="shared" si="23"/>
        <v>6.9290447938139439E-3</v>
      </c>
    </row>
    <row r="107" spans="1:17" x14ac:dyDescent="0.25">
      <c r="A107" s="142" t="s">
        <v>264</v>
      </c>
      <c r="B107" s="199">
        <f t="shared" ref="B107:Q107" si="24">IF(B$78=0,0,B$78/B$5)</f>
        <v>6.2361403144325492E-2</v>
      </c>
      <c r="C107" s="199">
        <f t="shared" si="24"/>
        <v>6.2361403144325492E-2</v>
      </c>
      <c r="D107" s="199">
        <f t="shared" si="24"/>
        <v>6.2361403144325485E-2</v>
      </c>
      <c r="E107" s="199">
        <f t="shared" si="24"/>
        <v>6.2361403144325492E-2</v>
      </c>
      <c r="F107" s="199">
        <f t="shared" si="24"/>
        <v>6.2361403144325499E-2</v>
      </c>
      <c r="G107" s="199">
        <f t="shared" si="24"/>
        <v>6.2361403144325485E-2</v>
      </c>
      <c r="H107" s="199">
        <f t="shared" si="24"/>
        <v>6.2361403144325492E-2</v>
      </c>
      <c r="I107" s="199">
        <f t="shared" si="24"/>
        <v>6.2361403144325492E-2</v>
      </c>
      <c r="J107" s="199">
        <f t="shared" si="24"/>
        <v>6.2361403144325499E-2</v>
      </c>
      <c r="K107" s="199">
        <f t="shared" si="24"/>
        <v>6.2361403144325506E-2</v>
      </c>
      <c r="L107" s="199">
        <f t="shared" si="24"/>
        <v>6.2361403144325492E-2</v>
      </c>
      <c r="M107" s="199">
        <f t="shared" si="24"/>
        <v>6.2361403144325499E-2</v>
      </c>
      <c r="N107" s="199">
        <f t="shared" si="24"/>
        <v>6.2361403144325492E-2</v>
      </c>
      <c r="O107" s="199">
        <f t="shared" si="24"/>
        <v>6.2361403144325485E-2</v>
      </c>
      <c r="P107" s="199">
        <f t="shared" si="24"/>
        <v>6.2361403144325492E-2</v>
      </c>
      <c r="Q107" s="199">
        <f t="shared" si="24"/>
        <v>6.2361403144325492E-2</v>
      </c>
    </row>
    <row r="108" spans="1:17" x14ac:dyDescent="0.25">
      <c r="A108" s="72" t="s">
        <v>258</v>
      </c>
      <c r="B108" s="71">
        <f t="shared" ref="B108:Q108" si="25">IF(B$79=0,0,B$79/B$5)</f>
        <v>0.23078800993661749</v>
      </c>
      <c r="C108" s="71">
        <f t="shared" si="25"/>
        <v>0.2481532809807018</v>
      </c>
      <c r="D108" s="71">
        <f t="shared" si="25"/>
        <v>0.22999588370199125</v>
      </c>
      <c r="E108" s="71">
        <f t="shared" si="25"/>
        <v>9.2726713297024435E-2</v>
      </c>
      <c r="F108" s="71">
        <f t="shared" si="25"/>
        <v>9.4329558254828638E-2</v>
      </c>
      <c r="G108" s="71">
        <f t="shared" si="25"/>
        <v>0.12577873728723205</v>
      </c>
      <c r="H108" s="71">
        <f t="shared" si="25"/>
        <v>0.11277773527279812</v>
      </c>
      <c r="I108" s="71">
        <f t="shared" si="25"/>
        <v>0.13355815845679203</v>
      </c>
      <c r="J108" s="71">
        <f t="shared" si="25"/>
        <v>0.15941959556950655</v>
      </c>
      <c r="K108" s="71">
        <f t="shared" si="25"/>
        <v>0.12842567176546185</v>
      </c>
      <c r="L108" s="71">
        <f t="shared" si="25"/>
        <v>7.8274065482743543E-2</v>
      </c>
      <c r="M108" s="71">
        <f t="shared" si="25"/>
        <v>8.526334352183397E-2</v>
      </c>
      <c r="N108" s="71">
        <f t="shared" si="25"/>
        <v>7.7368497782966741E-2</v>
      </c>
      <c r="O108" s="71">
        <f t="shared" si="25"/>
        <v>0.10168483027521967</v>
      </c>
      <c r="P108" s="71">
        <f t="shared" si="25"/>
        <v>0.10465961143679478</v>
      </c>
      <c r="Q108" s="71">
        <f t="shared" si="25"/>
        <v>9.9261762874236742E-2</v>
      </c>
    </row>
    <row r="110" spans="1:17" ht="12.75" x14ac:dyDescent="0.25">
      <c r="A110" s="98" t="s">
        <v>20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 t="shared" ref="B112:Q112" si="26">SUM(B$113:B$123)</f>
        <v>145.54375383356756</v>
      </c>
      <c r="C112" s="230">
        <f t="shared" si="26"/>
        <v>145.64784693463542</v>
      </c>
      <c r="D112" s="230">
        <f t="shared" si="26"/>
        <v>145.42808913494076</v>
      </c>
      <c r="E112" s="230">
        <f t="shared" si="26"/>
        <v>143.49934768549278</v>
      </c>
      <c r="F112" s="230">
        <f t="shared" si="26"/>
        <v>142.32394625295791</v>
      </c>
      <c r="G112" s="230">
        <f t="shared" si="26"/>
        <v>140.91505568257259</v>
      </c>
      <c r="H112" s="230">
        <f t="shared" si="26"/>
        <v>136.41313170009539</v>
      </c>
      <c r="I112" s="230">
        <f t="shared" si="26"/>
        <v>136.21434129419882</v>
      </c>
      <c r="J112" s="230">
        <f t="shared" si="26"/>
        <v>135.22780692092334</v>
      </c>
      <c r="K112" s="230">
        <f t="shared" si="26"/>
        <v>131.18551028040852</v>
      </c>
      <c r="L112" s="230">
        <f t="shared" si="26"/>
        <v>128.19079770134863</v>
      </c>
      <c r="M112" s="230">
        <f t="shared" si="26"/>
        <v>125.15615216298606</v>
      </c>
      <c r="N112" s="230">
        <f t="shared" si="26"/>
        <v>123.38523581713531</v>
      </c>
      <c r="O112" s="230">
        <f t="shared" si="26"/>
        <v>121.29288488421577</v>
      </c>
      <c r="P112" s="230">
        <f t="shared" si="26"/>
        <v>119.52847275566175</v>
      </c>
      <c r="Q112" s="230">
        <f t="shared" si="26"/>
        <v>117.80623926874988</v>
      </c>
    </row>
    <row r="113" spans="1:17" x14ac:dyDescent="0.25">
      <c r="A113" s="132" t="s">
        <v>83</v>
      </c>
      <c r="B113" s="275">
        <f>IF(B$6=0,0,B$6/FBT!B$5*1000)</f>
        <v>2.0716754393000305</v>
      </c>
      <c r="C113" s="275">
        <f>IF(C$6=0,0,C$6/FBT!C$5*1000)</f>
        <v>2.0731571045395407</v>
      </c>
      <c r="D113" s="275">
        <f>IF(D$6=0,0,D$6/FBT!D$5*1000)</f>
        <v>2.0700290634918792</v>
      </c>
      <c r="E113" s="275">
        <f>IF(E$6=0,0,E$6/FBT!E$5*1000)</f>
        <v>2.0425752828634747</v>
      </c>
      <c r="F113" s="275">
        <f>IF(F$6=0,0,F$6/FBT!F$5*1000)</f>
        <v>2.0258445732661046</v>
      </c>
      <c r="G113" s="275">
        <f>IF(G$6=0,0,G$6/FBT!G$5*1000)</f>
        <v>2.0057903702209749</v>
      </c>
      <c r="H113" s="275">
        <f>IF(H$6=0,0,H$6/FBT!H$5*1000)</f>
        <v>1.9417098095755565</v>
      </c>
      <c r="I113" s="275">
        <f>IF(I$6=0,0,I$6/FBT!I$5*1000)</f>
        <v>1.9388802192247712</v>
      </c>
      <c r="J113" s="275">
        <f>IF(J$6=0,0,J$6/FBT!J$5*1000)</f>
        <v>1.9248378506771175</v>
      </c>
      <c r="K113" s="275">
        <f>IF(K$6=0,0,K$6/FBT!K$5*1000)</f>
        <v>1.86729964345116</v>
      </c>
      <c r="L113" s="275">
        <f>IF(L$6=0,0,L$6/FBT!L$5*1000)</f>
        <v>1.8246727884031875</v>
      </c>
      <c r="M113" s="275">
        <f>IF(M$6=0,0,M$6/FBT!M$5*1000)</f>
        <v>1.7814775260630653</v>
      </c>
      <c r="N113" s="275">
        <f>IF(N$6=0,0,N$6/FBT!N$5*1000)</f>
        <v>1.7562702340830241</v>
      </c>
      <c r="O113" s="275">
        <f>IF(O$6=0,0,O$6/FBT!O$5*1000)</f>
        <v>1.7264876297186846</v>
      </c>
      <c r="P113" s="275">
        <f>IF(P$6=0,0,P$6/FBT!P$5*1000)</f>
        <v>1.7013729190200153</v>
      </c>
      <c r="Q113" s="275">
        <f>IF(Q$6=0,0,Q$6/FBT!Q$5*1000)</f>
        <v>1.6768585807430501</v>
      </c>
    </row>
    <row r="114" spans="1:17" x14ac:dyDescent="0.25">
      <c r="A114" s="76" t="s">
        <v>82</v>
      </c>
      <c r="B114" s="274">
        <f>IF(B$7=0,0,B$7/FBT!B$5*1000)</f>
        <v>2.41695467918337</v>
      </c>
      <c r="C114" s="274">
        <f>IF(C$7=0,0,C$7/FBT!C$5*1000)</f>
        <v>2.4186832886294645</v>
      </c>
      <c r="D114" s="274">
        <f>IF(D$7=0,0,D$7/FBT!D$5*1000)</f>
        <v>2.4150339074071936</v>
      </c>
      <c r="E114" s="274">
        <f>IF(E$7=0,0,E$7/FBT!E$5*1000)</f>
        <v>2.3830044966740549</v>
      </c>
      <c r="F114" s="274">
        <f>IF(F$7=0,0,F$7/FBT!F$5*1000)</f>
        <v>2.3634853354771219</v>
      </c>
      <c r="G114" s="274">
        <f>IF(G$7=0,0,G$7/FBT!G$5*1000)</f>
        <v>2.3400887652578048</v>
      </c>
      <c r="H114" s="274">
        <f>IF(H$7=0,0,H$7/FBT!H$5*1000)</f>
        <v>2.2653281111714829</v>
      </c>
      <c r="I114" s="274">
        <f>IF(I$7=0,0,I$7/FBT!I$5*1000)</f>
        <v>2.2620269224289005</v>
      </c>
      <c r="J114" s="274">
        <f>IF(J$7=0,0,J$7/FBT!J$5*1000)</f>
        <v>2.2456441591233047</v>
      </c>
      <c r="K114" s="274">
        <f>IF(K$7=0,0,K$7/FBT!K$5*1000)</f>
        <v>2.1785162506930207</v>
      </c>
      <c r="L114" s="274">
        <f>IF(L$7=0,0,L$7/FBT!L$5*1000)</f>
        <v>2.1287849198037194</v>
      </c>
      <c r="M114" s="274">
        <f>IF(M$7=0,0,M$7/FBT!M$5*1000)</f>
        <v>2.0783904470735766</v>
      </c>
      <c r="N114" s="274">
        <f>IF(N$7=0,0,N$7/FBT!N$5*1000)</f>
        <v>2.0489819397635287</v>
      </c>
      <c r="O114" s="274">
        <f>IF(O$7=0,0,O$7/FBT!O$5*1000)</f>
        <v>2.0142355680051325</v>
      </c>
      <c r="P114" s="274">
        <f>IF(P$7=0,0,P$7/FBT!P$5*1000)</f>
        <v>1.9849350721900185</v>
      </c>
      <c r="Q114" s="274">
        <f>IF(Q$7=0,0,Q$7/FBT!Q$5*1000)</f>
        <v>1.9563350108668924</v>
      </c>
    </row>
    <row r="115" spans="1:17" x14ac:dyDescent="0.25">
      <c r="A115" s="76" t="s">
        <v>81</v>
      </c>
      <c r="B115" s="274">
        <f>IF(B$8=0,0,B$8/FBT!B$5*1000)</f>
        <v>5.5244678381334165</v>
      </c>
      <c r="C115" s="274">
        <f>IF(C$8=0,0,C$8/FBT!C$5*1000)</f>
        <v>5.5284189454387755</v>
      </c>
      <c r="D115" s="274">
        <f>IF(D$8=0,0,D$8/FBT!D$5*1000)</f>
        <v>5.5200775026450124</v>
      </c>
      <c r="E115" s="274">
        <f>IF(E$8=0,0,E$8/FBT!E$5*1000)</f>
        <v>5.4468674209692667</v>
      </c>
      <c r="F115" s="274">
        <f>IF(F$8=0,0,F$8/FBT!F$5*1000)</f>
        <v>5.4022521953762794</v>
      </c>
      <c r="G115" s="274">
        <f>IF(G$8=0,0,G$8/FBT!G$5*1000)</f>
        <v>5.3487743205892677</v>
      </c>
      <c r="H115" s="274">
        <f>IF(H$8=0,0,H$8/FBT!H$5*1000)</f>
        <v>5.1778928255348173</v>
      </c>
      <c r="I115" s="274">
        <f>IF(I$8=0,0,I$8/FBT!I$5*1000)</f>
        <v>5.1703472512660582</v>
      </c>
      <c r="J115" s="274">
        <f>IF(J$8=0,0,J$8/FBT!J$5*1000)</f>
        <v>5.1329009351389807</v>
      </c>
      <c r="K115" s="274">
        <f>IF(K$8=0,0,K$8/FBT!K$5*1000)</f>
        <v>4.9794657158697611</v>
      </c>
      <c r="L115" s="274">
        <f>IF(L$8=0,0,L$8/FBT!L$5*1000)</f>
        <v>4.8657941024085005</v>
      </c>
      <c r="M115" s="274">
        <f>IF(M$8=0,0,M$8/FBT!M$5*1000)</f>
        <v>4.7506067361681739</v>
      </c>
      <c r="N115" s="274">
        <f>IF(N$8=0,0,N$8/FBT!N$5*1000)</f>
        <v>4.6833872908880654</v>
      </c>
      <c r="O115" s="274">
        <f>IF(O$8=0,0,O$8/FBT!O$5*1000)</f>
        <v>4.6039670125831602</v>
      </c>
      <c r="P115" s="274">
        <f>IF(P$8=0,0,P$8/FBT!P$5*1000)</f>
        <v>4.5369944507200408</v>
      </c>
      <c r="Q115" s="274">
        <f>IF(Q$8=0,0,Q$8/FBT!Q$5*1000)</f>
        <v>4.4716228819814674</v>
      </c>
    </row>
    <row r="116" spans="1:17" x14ac:dyDescent="0.25">
      <c r="A116" s="76" t="s">
        <v>80</v>
      </c>
      <c r="B116" s="274">
        <f>IF(B$9=0,0,B$9/FBT!B$5*1000)</f>
        <v>4.143350878600061</v>
      </c>
      <c r="C116" s="274">
        <f>IF(C$9=0,0,C$9/FBT!C$5*1000)</f>
        <v>4.1463142090790814</v>
      </c>
      <c r="D116" s="274">
        <f>IF(D$9=0,0,D$9/FBT!D$5*1000)</f>
        <v>4.1400581269837584</v>
      </c>
      <c r="E116" s="274">
        <f>IF(E$9=0,0,E$9/FBT!E$5*1000)</f>
        <v>4.0851505657269493</v>
      </c>
      <c r="F116" s="274">
        <f>IF(F$9=0,0,F$9/FBT!F$5*1000)</f>
        <v>4.0516891465322091</v>
      </c>
      <c r="G116" s="274">
        <f>IF(G$9=0,0,G$9/FBT!G$5*1000)</f>
        <v>4.0115807404419499</v>
      </c>
      <c r="H116" s="274">
        <f>IF(H$9=0,0,H$9/FBT!H$5*1000)</f>
        <v>3.883419619151113</v>
      </c>
      <c r="I116" s="274">
        <f>IF(I$9=0,0,I$9/FBT!I$5*1000)</f>
        <v>3.8777604384495423</v>
      </c>
      <c r="J116" s="274">
        <f>IF(J$9=0,0,J$9/FBT!J$5*1000)</f>
        <v>3.8496757013542351</v>
      </c>
      <c r="K116" s="274">
        <f>IF(K$9=0,0,K$9/FBT!K$5*1000)</f>
        <v>3.7345992869023199</v>
      </c>
      <c r="L116" s="274">
        <f>IF(L$9=0,0,L$9/FBT!L$5*1000)</f>
        <v>3.6493455768063749</v>
      </c>
      <c r="M116" s="274">
        <f>IF(M$9=0,0,M$9/FBT!M$5*1000)</f>
        <v>3.5629550521261306</v>
      </c>
      <c r="N116" s="274">
        <f>IF(N$9=0,0,N$9/FBT!N$5*1000)</f>
        <v>3.5125404681660481</v>
      </c>
      <c r="O116" s="274">
        <f>IF(O$9=0,0,O$9/FBT!O$5*1000)</f>
        <v>3.4529752594373693</v>
      </c>
      <c r="P116" s="274">
        <f>IF(P$9=0,0,P$9/FBT!P$5*1000)</f>
        <v>3.4027458380400306</v>
      </c>
      <c r="Q116" s="274">
        <f>IF(Q$9=0,0,Q$9/FBT!Q$5*1000)</f>
        <v>3.3537171614861001</v>
      </c>
    </row>
    <row r="117" spans="1:17" x14ac:dyDescent="0.25">
      <c r="A117" s="129" t="s">
        <v>79</v>
      </c>
      <c r="B117" s="273">
        <f>IF(B$10=0,0,B$10/FBT!B$5*1000)</f>
        <v>2.7622339190667082</v>
      </c>
      <c r="C117" s="273">
        <f>IF(C$10=0,0,C$10/FBT!C$5*1000)</f>
        <v>2.7642094727193878</v>
      </c>
      <c r="D117" s="273">
        <f>IF(D$10=0,0,D$10/FBT!D$5*1000)</f>
        <v>2.7600387513225066</v>
      </c>
      <c r="E117" s="273">
        <f>IF(E$10=0,0,E$10/FBT!E$5*1000)</f>
        <v>2.7234337104846333</v>
      </c>
      <c r="F117" s="273">
        <f>IF(F$10=0,0,F$10/FBT!F$5*1000)</f>
        <v>2.7011260976881393</v>
      </c>
      <c r="G117" s="273">
        <f>IF(G$10=0,0,G$10/FBT!G$5*1000)</f>
        <v>2.674387160294633</v>
      </c>
      <c r="H117" s="273">
        <f>IF(H$10=0,0,H$10/FBT!H$5*1000)</f>
        <v>2.5889464127674087</v>
      </c>
      <c r="I117" s="273">
        <f>IF(I$10=0,0,I$10/FBT!I$5*1000)</f>
        <v>2.5851736256330291</v>
      </c>
      <c r="J117" s="273">
        <f>IF(J$10=0,0,J$10/FBT!J$5*1000)</f>
        <v>2.5664504675694904</v>
      </c>
      <c r="K117" s="273">
        <f>IF(K$10=0,0,K$10/FBT!K$5*1000)</f>
        <v>2.489732857934881</v>
      </c>
      <c r="L117" s="273">
        <f>IF(L$10=0,0,L$10/FBT!L$5*1000)</f>
        <v>2.4328970512042498</v>
      </c>
      <c r="M117" s="273">
        <f>IF(M$10=0,0,M$10/FBT!M$5*1000)</f>
        <v>2.3753033680840869</v>
      </c>
      <c r="N117" s="273">
        <f>IF(N$10=0,0,N$10/FBT!N$5*1000)</f>
        <v>2.3416936454440322</v>
      </c>
      <c r="O117" s="273">
        <f>IF(O$10=0,0,O$10/FBT!O$5*1000)</f>
        <v>2.3019835062915801</v>
      </c>
      <c r="P117" s="273">
        <f>IF(P$10=0,0,P$10/FBT!P$5*1000)</f>
        <v>2.2684972253600209</v>
      </c>
      <c r="Q117" s="273">
        <f>IF(Q$10=0,0,Q$10/FBT!Q$5*1000)</f>
        <v>2.2358114409907337</v>
      </c>
    </row>
    <row r="118" spans="1:17" x14ac:dyDescent="0.25">
      <c r="A118" s="127" t="s">
        <v>263</v>
      </c>
      <c r="B118" s="296">
        <f>IF(B$15=0,0,B$15/FBT!B$5*1000)</f>
        <v>8.7948766549937751</v>
      </c>
      <c r="C118" s="296">
        <f>IF(C$15=0,0,C$15/FBT!C$5*1000)</f>
        <v>8.8011667633660995</v>
      </c>
      <c r="D118" s="296">
        <f>IF(D$15=0,0,D$15/FBT!D$5*1000)</f>
        <v>8.7878873014078902</v>
      </c>
      <c r="E118" s="296">
        <f>IF(E$15=0,0,E$15/FBT!E$5*1000)</f>
        <v>8.6713378604290199</v>
      </c>
      <c r="F118" s="296">
        <f>IF(F$15=0,0,F$15/FBT!F$5*1000)</f>
        <v>8.6003110362131991</v>
      </c>
      <c r="G118" s="296">
        <f>IF(G$15=0,0,G$15/FBT!G$5*1000)</f>
        <v>8.5151749966337071</v>
      </c>
      <c r="H118" s="296">
        <f>IF(H$15=0,0,H$15/FBT!H$5*1000)</f>
        <v>8.2431340117535044</v>
      </c>
      <c r="I118" s="296">
        <f>IF(I$15=0,0,I$15/FBT!I$5*1000)</f>
        <v>8.2311215615177069</v>
      </c>
      <c r="J118" s="296">
        <f>IF(J$15=0,0,J$15/FBT!J$5*1000)</f>
        <v>8.1715075423630914</v>
      </c>
      <c r="K118" s="296">
        <f>IF(K$15=0,0,K$15/FBT!K$5*1000)</f>
        <v>7.9272407880722984</v>
      </c>
      <c r="L118" s="296">
        <f>IF(L$15=0,0,L$15/FBT!L$5*1000)</f>
        <v>7.7462771461690654</v>
      </c>
      <c r="M118" s="296">
        <f>IF(M$15=0,0,M$15/FBT!M$5*1000)</f>
        <v>7.5629004467330612</v>
      </c>
      <c r="N118" s="296">
        <f>IF(N$15=0,0,N$15/FBT!N$5*1000)</f>
        <v>7.4558880163275614</v>
      </c>
      <c r="O118" s="296">
        <f>IF(O$15=0,0,O$15/FBT!O$5*1000)</f>
        <v>7.3294520279097313</v>
      </c>
      <c r="P118" s="296">
        <f>IF(P$15=0,0,P$15/FBT!P$5*1000)</f>
        <v>7.2228326325013059</v>
      </c>
      <c r="Q118" s="296">
        <f>IF(Q$15=0,0,Q$15/FBT!Q$5*1000)</f>
        <v>7.1187619960807949</v>
      </c>
    </row>
    <row r="119" spans="1:17" x14ac:dyDescent="0.25">
      <c r="A119" s="127" t="s">
        <v>262</v>
      </c>
      <c r="B119" s="296">
        <f>IF(B$24=0,0,B$24/FBT!B$5*1000)</f>
        <v>7.3290638791614811</v>
      </c>
      <c r="C119" s="296">
        <f>IF(C$24=0,0,C$24/FBT!C$5*1000)</f>
        <v>7.3343056361384145</v>
      </c>
      <c r="D119" s="296">
        <f>IF(D$24=0,0,D$24/FBT!D$5*1000)</f>
        <v>7.3232394178399129</v>
      </c>
      <c r="E119" s="296">
        <f>IF(E$24=0,0,E$24/FBT!E$5*1000)</f>
        <v>7.2261148836908502</v>
      </c>
      <c r="F119" s="296">
        <f>IF(F$24=0,0,F$24/FBT!F$5*1000)</f>
        <v>7.1669258635110031</v>
      </c>
      <c r="G119" s="296">
        <f>IF(G$24=0,0,G$24/FBT!G$5*1000)</f>
        <v>7.0959791638614238</v>
      </c>
      <c r="H119" s="296">
        <f>IF(H$24=0,0,H$24/FBT!H$5*1000)</f>
        <v>6.8692783431279238</v>
      </c>
      <c r="I119" s="296">
        <f>IF(I$24=0,0,I$24/FBT!I$5*1000)</f>
        <v>6.8592679679314221</v>
      </c>
      <c r="J119" s="296">
        <f>IF(J$24=0,0,J$24/FBT!J$5*1000)</f>
        <v>6.8095896186359104</v>
      </c>
      <c r="K119" s="296">
        <f>IF(K$24=0,0,K$24/FBT!K$5*1000)</f>
        <v>6.6060339900602489</v>
      </c>
      <c r="L119" s="296">
        <f>IF(L$24=0,0,L$24/FBT!L$5*1000)</f>
        <v>6.4552309551408902</v>
      </c>
      <c r="M119" s="296">
        <f>IF(M$24=0,0,M$24/FBT!M$5*1000)</f>
        <v>6.3024170389442178</v>
      </c>
      <c r="N119" s="296">
        <f>IF(N$24=0,0,N$24/FBT!N$5*1000)</f>
        <v>6.2132400136063044</v>
      </c>
      <c r="O119" s="296">
        <f>IF(O$24=0,0,O$24/FBT!O$5*1000)</f>
        <v>6.1078766899247778</v>
      </c>
      <c r="P119" s="296">
        <f>IF(P$24=0,0,P$24/FBT!P$5*1000)</f>
        <v>6.0190271937510902</v>
      </c>
      <c r="Q119" s="296">
        <f>IF(Q$24=0,0,Q$24/FBT!Q$5*1000)</f>
        <v>5.9323016634006649</v>
      </c>
    </row>
    <row r="120" spans="1:17" x14ac:dyDescent="0.25">
      <c r="A120" s="127" t="s">
        <v>261</v>
      </c>
      <c r="B120" s="296">
        <f>IF(B$33=0,0,B$33/FBT!B$5*1000)</f>
        <v>52.38016599661016</v>
      </c>
      <c r="C120" s="296">
        <f>IF(C$33=0,0,C$33/FBT!C$5*1000)</f>
        <v>49.888414027298765</v>
      </c>
      <c r="D120" s="296">
        <f>IF(D$33=0,0,D$33/FBT!D$5*1000)</f>
        <v>52.453736495579491</v>
      </c>
      <c r="E120" s="296">
        <f>IF(E$33=0,0,E$33/FBT!E$5*1000)</f>
        <v>71.456104714550946</v>
      </c>
      <c r="F120" s="296">
        <f>IF(F$33=0,0,F$33/FBT!F$5*1000)</f>
        <v>70.642685399858536</v>
      </c>
      <c r="G120" s="296">
        <f>IF(G$33=0,0,G$33/FBT!G$5*1000)</f>
        <v>65.511717823580526</v>
      </c>
      <c r="H120" s="296">
        <f>IF(H$33=0,0,H$33/FBT!H$5*1000)</f>
        <v>65.19227091028381</v>
      </c>
      <c r="I120" s="296">
        <f>IF(I$33=0,0,I$33/FBT!I$5*1000)</f>
        <v>62.266676685177465</v>
      </c>
      <c r="J120" s="296">
        <f>IF(J$33=0,0,J$33/FBT!J$5*1000)</f>
        <v>58.3185239375143</v>
      </c>
      <c r="K120" s="296">
        <f>IF(K$33=0,0,K$33/FBT!K$5*1000)</f>
        <v>60.641191419750356</v>
      </c>
      <c r="L120" s="296">
        <f>IF(L$33=0,0,L$33/FBT!L$5*1000)</f>
        <v>65.685844210242138</v>
      </c>
      <c r="M120" s="296">
        <f>IF(M$33=0,0,M$33/FBT!M$5*1000)</f>
        <v>63.256119871072073</v>
      </c>
      <c r="N120" s="296">
        <f>IF(N$33=0,0,N$33/FBT!N$5*1000)</f>
        <v>63.33517501583308</v>
      </c>
      <c r="O120" s="296">
        <f>IF(O$33=0,0,O$33/FBT!O$5*1000)</f>
        <v>59.311747159774406</v>
      </c>
      <c r="P120" s="296">
        <f>IF(P$33=0,0,P$33/FBT!P$5*1000)</f>
        <v>58.093385468459225</v>
      </c>
      <c r="Q120" s="296">
        <f>IF(Q$33=0,0,Q$33/FBT!Q$5*1000)</f>
        <v>57.892243524289519</v>
      </c>
    </row>
    <row r="121" spans="1:17" x14ac:dyDescent="0.25">
      <c r="A121" s="127" t="s">
        <v>260</v>
      </c>
      <c r="B121" s="296">
        <f>IF(B$44=0,0,B$44/FBT!B$5*1000)</f>
        <v>13.925221370406812</v>
      </c>
      <c r="C121" s="296">
        <f>IF(C$44=0,0,C$44/FBT!C$5*1000)</f>
        <v>13.93518070866299</v>
      </c>
      <c r="D121" s="296">
        <f>IF(D$44=0,0,D$44/FBT!D$5*1000)</f>
        <v>13.914154893895828</v>
      </c>
      <c r="E121" s="296">
        <f>IF(E$44=0,0,E$44/FBT!E$5*1000)</f>
        <v>13.729618279012618</v>
      </c>
      <c r="F121" s="296">
        <f>IF(F$44=0,0,F$44/FBT!F$5*1000)</f>
        <v>13.617159140670898</v>
      </c>
      <c r="G121" s="296">
        <f>IF(G$44=0,0,G$44/FBT!G$5*1000)</f>
        <v>13.482360411336701</v>
      </c>
      <c r="H121" s="296">
        <f>IF(H$44=0,0,H$44/FBT!H$5*1000)</f>
        <v>13.051628851943054</v>
      </c>
      <c r="I121" s="296">
        <f>IF(I$44=0,0,I$44/FBT!I$5*1000)</f>
        <v>13.032609139069702</v>
      </c>
      <c r="J121" s="296">
        <f>IF(J$44=0,0,J$44/FBT!J$5*1000)</f>
        <v>12.938220275408227</v>
      </c>
      <c r="K121" s="296">
        <f>IF(K$44=0,0,K$44/FBT!K$5*1000)</f>
        <v>12.551464581114478</v>
      </c>
      <c r="L121" s="296">
        <f>IF(L$44=0,0,L$44/FBT!L$5*1000)</f>
        <v>12.264938814767691</v>
      </c>
      <c r="M121" s="296">
        <f>IF(M$44=0,0,M$44/FBT!M$5*1000)</f>
        <v>11.974592373994014</v>
      </c>
      <c r="N121" s="296">
        <f>IF(N$44=0,0,N$44/FBT!N$5*1000)</f>
        <v>11.805156025851975</v>
      </c>
      <c r="O121" s="296">
        <f>IF(O$44=0,0,O$44/FBT!O$5*1000)</f>
        <v>11.604965710857073</v>
      </c>
      <c r="P121" s="296">
        <f>IF(P$44=0,0,P$44/FBT!P$5*1000)</f>
        <v>11.436151668127071</v>
      </c>
      <c r="Q121" s="296">
        <f>IF(Q$44=0,0,Q$44/FBT!Q$5*1000)</f>
        <v>11.271373160461259</v>
      </c>
    </row>
    <row r="122" spans="1:17" x14ac:dyDescent="0.25">
      <c r="A122" s="127" t="s">
        <v>259</v>
      </c>
      <c r="B122" s="296">
        <f>IF(B$65=0,0,B$65/FBT!B$5*1000)</f>
        <v>12.605989872157743</v>
      </c>
      <c r="C122" s="296">
        <f>IF(C$65=0,0,C$65/FBT!C$5*1000)</f>
        <v>12.615005694158073</v>
      </c>
      <c r="D122" s="296">
        <f>IF(D$65=0,0,D$65/FBT!D$5*1000)</f>
        <v>12.595971798684642</v>
      </c>
      <c r="E122" s="296">
        <f>IF(E$65=0,0,E$65/FBT!E$5*1000)</f>
        <v>12.42891759994826</v>
      </c>
      <c r="F122" s="296">
        <f>IF(F$65=0,0,F$65/FBT!F$5*1000)</f>
        <v>12.327112485238917</v>
      </c>
      <c r="G122" s="296">
        <f>IF(G$65=0,0,G$65/FBT!G$5*1000)</f>
        <v>12.205084161841645</v>
      </c>
      <c r="H122" s="296">
        <f>IF(H$65=0,0,H$65/FBT!H$5*1000)</f>
        <v>11.815158750180021</v>
      </c>
      <c r="I122" s="296">
        <f>IF(I$65=0,0,I$65/FBT!I$5*1000)</f>
        <v>11.797940904842047</v>
      </c>
      <c r="J122" s="296">
        <f>IF(J$65=0,0,J$65/FBT!J$5*1000)</f>
        <v>11.712494144053764</v>
      </c>
      <c r="K122" s="296">
        <f>IF(K$65=0,0,K$65/FBT!K$5*1000)</f>
        <v>11.36237846290363</v>
      </c>
      <c r="L122" s="296">
        <f>IF(L$65=0,0,L$65/FBT!L$5*1000)</f>
        <v>11.102997242842326</v>
      </c>
      <c r="M122" s="296">
        <f>IF(M$65=0,0,M$65/FBT!M$5*1000)</f>
        <v>10.840157306984054</v>
      </c>
      <c r="N122" s="296">
        <f>IF(N$65=0,0,N$65/FBT!N$5*1000)</f>
        <v>10.686772823402839</v>
      </c>
      <c r="O122" s="296">
        <f>IF(O$65=0,0,O$65/FBT!O$5*1000)</f>
        <v>10.505547906670614</v>
      </c>
      <c r="P122" s="296">
        <f>IF(P$65=0,0,P$65/FBT!P$5*1000)</f>
        <v>10.352726773251874</v>
      </c>
      <c r="Q122" s="296">
        <f>IF(Q$65=0,0,Q$65/FBT!Q$5*1000)</f>
        <v>10.203558861049139</v>
      </c>
    </row>
    <row r="123" spans="1:17" x14ac:dyDescent="0.25">
      <c r="A123" s="72" t="s">
        <v>258</v>
      </c>
      <c r="B123" s="295">
        <f>IF(B$79=0,0,B$79/FBT!B$5*1000)</f>
        <v>33.589753305953998</v>
      </c>
      <c r="C123" s="295">
        <f>IF(C$79=0,0,C$79/FBT!C$5*1000)</f>
        <v>36.142991084604837</v>
      </c>
      <c r="D123" s="295">
        <f>IF(D$79=0,0,D$79/FBT!D$5*1000)</f>
        <v>33.447861875682655</v>
      </c>
      <c r="E123" s="295">
        <f>IF(E$79=0,0,E$79/FBT!E$5*1000)</f>
        <v>13.306222871142719</v>
      </c>
      <c r="F123" s="295">
        <f>IF(F$79=0,0,F$79/FBT!F$5*1000)</f>
        <v>13.425354979125492</v>
      </c>
      <c r="G123" s="295">
        <f>IF(G$79=0,0,G$79/FBT!G$5*1000)</f>
        <v>17.724117768513977</v>
      </c>
      <c r="H123" s="295">
        <f>IF(H$79=0,0,H$79/FBT!H$5*1000)</f>
        <v>15.384364054606705</v>
      </c>
      <c r="I123" s="295">
        <f>IF(I$79=0,0,I$79/FBT!I$5*1000)</f>
        <v>18.192536578658153</v>
      </c>
      <c r="J123" s="295">
        <f>IF(J$79=0,0,J$79/FBT!J$5*1000)</f>
        <v>21.557962289084916</v>
      </c>
      <c r="K123" s="295">
        <f>IF(K$79=0,0,K$79/FBT!K$5*1000)</f>
        <v>16.847587283656363</v>
      </c>
      <c r="L123" s="295">
        <f>IF(L$79=0,0,L$79/FBT!L$5*1000)</f>
        <v>10.034014893560492</v>
      </c>
      <c r="M123" s="295">
        <f>IF(M$79=0,0,M$79/FBT!M$5*1000)</f>
        <v>10.671231995743605</v>
      </c>
      <c r="N123" s="295">
        <f>IF(N$79=0,0,N$79/FBT!N$5*1000)</f>
        <v>9.546130343768862</v>
      </c>
      <c r="O123" s="295">
        <f>IF(O$79=0,0,O$79/FBT!O$5*1000)</f>
        <v>12.333646413043239</v>
      </c>
      <c r="P123" s="295">
        <f>IF(P$79=0,0,P$79/FBT!P$5*1000)</f>
        <v>12.509803514241069</v>
      </c>
      <c r="Q123" s="295">
        <f>IF(Q$79=0,0,Q$79/FBT!Q$5*1000)</f>
        <v>11.693654987400246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269.8521385408813</v>
      </c>
      <c r="C5" s="96">
        <v>265.77992933022864</v>
      </c>
      <c r="D5" s="96">
        <v>267.35192875826812</v>
      </c>
      <c r="E5" s="96">
        <v>393.15095905575112</v>
      </c>
      <c r="F5" s="96">
        <v>402.17278568538546</v>
      </c>
      <c r="G5" s="96">
        <v>362.67269991076796</v>
      </c>
      <c r="H5" s="96">
        <v>430.9937288881344</v>
      </c>
      <c r="I5" s="96">
        <v>421.011594562732</v>
      </c>
      <c r="J5" s="96">
        <v>385.51902951806164</v>
      </c>
      <c r="K5" s="96">
        <v>450.58590677525865</v>
      </c>
      <c r="L5" s="96">
        <v>542.33883471670401</v>
      </c>
      <c r="M5" s="96">
        <v>554.6426960588218</v>
      </c>
      <c r="N5" s="96">
        <v>589.61378287020761</v>
      </c>
      <c r="O5" s="96">
        <v>610.32182048693335</v>
      </c>
      <c r="P5" s="96">
        <v>636.70810600073105</v>
      </c>
      <c r="Q5" s="96">
        <v>667.95146320414688</v>
      </c>
    </row>
    <row r="6" spans="1:17" x14ac:dyDescent="0.25">
      <c r="A6" s="132" t="s">
        <v>83</v>
      </c>
      <c r="B6" s="160">
        <v>4.0324682436323531</v>
      </c>
      <c r="C6" s="160">
        <v>3.974456704795212</v>
      </c>
      <c r="D6" s="160">
        <v>3.991932040162506</v>
      </c>
      <c r="E6" s="160">
        <v>5.9480902310669679</v>
      </c>
      <c r="F6" s="160">
        <v>6.0803243835729512</v>
      </c>
      <c r="G6" s="160">
        <v>5.4288564105016484</v>
      </c>
      <c r="H6" s="160">
        <v>6.3854031919654952</v>
      </c>
      <c r="I6" s="160">
        <v>6.2284227960471226</v>
      </c>
      <c r="J6" s="160">
        <v>5.6620411255480647</v>
      </c>
      <c r="K6" s="160">
        <v>6.6724938226323971</v>
      </c>
      <c r="L6" s="160">
        <v>8.1038615046949598</v>
      </c>
      <c r="M6" s="160">
        <v>8.2377066734421778</v>
      </c>
      <c r="N6" s="160">
        <v>8.7405991685528708</v>
      </c>
      <c r="O6" s="160">
        <v>9.0115504034395819</v>
      </c>
      <c r="P6" s="160">
        <v>9.3930267857594867</v>
      </c>
      <c r="Q6" s="160">
        <v>9.8528332255943827</v>
      </c>
    </row>
    <row r="7" spans="1:17" x14ac:dyDescent="0.25">
      <c r="A7" s="76" t="s">
        <v>82</v>
      </c>
      <c r="B7" s="159">
        <v>1.1784314073889914</v>
      </c>
      <c r="C7" s="159">
        <v>1.1614783614562418</v>
      </c>
      <c r="D7" s="159">
        <v>1.1665852793058724</v>
      </c>
      <c r="E7" s="159">
        <v>1.7382446478881726</v>
      </c>
      <c r="F7" s="159">
        <v>1.7768881954693807</v>
      </c>
      <c r="G7" s="159">
        <v>1.586505959580095</v>
      </c>
      <c r="H7" s="159">
        <v>1.8660431318055291</v>
      </c>
      <c r="I7" s="159">
        <v>1.8201678470623235</v>
      </c>
      <c r="J7" s="159">
        <v>1.654650871165616</v>
      </c>
      <c r="K7" s="159">
        <v>1.9499412794175341</v>
      </c>
      <c r="L7" s="159">
        <v>2.3682380966901002</v>
      </c>
      <c r="M7" s="159">
        <v>2.4073524408211582</v>
      </c>
      <c r="N7" s="159">
        <v>2.5543156095242132</v>
      </c>
      <c r="O7" s="159">
        <v>2.6334972486023469</v>
      </c>
      <c r="P7" s="159">
        <v>2.7449782877432698</v>
      </c>
      <c r="Q7" s="159">
        <v>2.879350170491954</v>
      </c>
    </row>
    <row r="8" spans="1:17" x14ac:dyDescent="0.25">
      <c r="A8" s="76" t="s">
        <v>81</v>
      </c>
      <c r="B8" s="159">
        <v>14.679660170137344</v>
      </c>
      <c r="C8" s="159">
        <v>14.468476938274158</v>
      </c>
      <c r="D8" s="159">
        <v>14.532093554463545</v>
      </c>
      <c r="E8" s="159">
        <v>21.653225265011546</v>
      </c>
      <c r="F8" s="159">
        <v>22.134605973896043</v>
      </c>
      <c r="G8" s="159">
        <v>19.763024134034982</v>
      </c>
      <c r="H8" s="159">
        <v>23.245204486205438</v>
      </c>
      <c r="I8" s="159">
        <v>22.673738394911549</v>
      </c>
      <c r="J8" s="159">
        <v>20.611901835466867</v>
      </c>
      <c r="K8" s="159">
        <v>24.290319448456032</v>
      </c>
      <c r="L8" s="159">
        <v>29.501021649118258</v>
      </c>
      <c r="M8" s="159">
        <v>29.98826704670482</v>
      </c>
      <c r="N8" s="159">
        <v>31.818979772587973</v>
      </c>
      <c r="O8" s="159">
        <v>32.805341427660338</v>
      </c>
      <c r="P8" s="159">
        <v>34.194055068302745</v>
      </c>
      <c r="Q8" s="159">
        <v>35.867918784768605</v>
      </c>
    </row>
    <row r="9" spans="1:17" x14ac:dyDescent="0.25">
      <c r="A9" s="76" t="s">
        <v>80</v>
      </c>
      <c r="B9" s="159">
        <v>7.8559076671170844</v>
      </c>
      <c r="C9" s="159">
        <v>7.7428917014113141</v>
      </c>
      <c r="D9" s="159">
        <v>7.7769365128773824</v>
      </c>
      <c r="E9" s="159">
        <v>11.587852607328173</v>
      </c>
      <c r="F9" s="159">
        <v>11.845466363906885</v>
      </c>
      <c r="G9" s="159">
        <v>10.576300201814057</v>
      </c>
      <c r="H9" s="159">
        <v>12.439809779682198</v>
      </c>
      <c r="I9" s="159">
        <v>12.133986293575493</v>
      </c>
      <c r="J9" s="159">
        <v>11.030582165145166</v>
      </c>
      <c r="K9" s="159">
        <v>12.999109283199681</v>
      </c>
      <c r="L9" s="159">
        <v>15.787647634551941</v>
      </c>
      <c r="M9" s="159">
        <v>16.048399914257612</v>
      </c>
      <c r="N9" s="159">
        <v>17.02811674508801</v>
      </c>
      <c r="O9" s="159">
        <v>17.5559740659541</v>
      </c>
      <c r="P9" s="159">
        <v>18.299152450910587</v>
      </c>
      <c r="Q9" s="159">
        <v>19.194930599143444</v>
      </c>
    </row>
    <row r="10" spans="1:17" x14ac:dyDescent="0.25">
      <c r="A10" s="129" t="s">
        <v>79</v>
      </c>
      <c r="B10" s="158">
        <v>8.0976634339664031</v>
      </c>
      <c r="C10" s="158">
        <v>7.9811695427791793</v>
      </c>
      <c r="D10" s="158">
        <v>8.0162620408846479</v>
      </c>
      <c r="E10" s="158">
        <v>12.038988534303522</v>
      </c>
      <c r="F10" s="158">
        <v>12.209995827062478</v>
      </c>
      <c r="G10" s="158">
        <v>10.901772658220416</v>
      </c>
      <c r="H10" s="158">
        <v>12.822629420668424</v>
      </c>
      <c r="I10" s="158">
        <v>12.978030059085471</v>
      </c>
      <c r="J10" s="158">
        <v>11.835450894960694</v>
      </c>
      <c r="K10" s="158">
        <v>13.836618560307238</v>
      </c>
      <c r="L10" s="158">
        <v>17.049856542468799</v>
      </c>
      <c r="M10" s="158">
        <v>17.337833589475647</v>
      </c>
      <c r="N10" s="158">
        <v>18.371380383983372</v>
      </c>
      <c r="O10" s="158">
        <v>18.889892034108243</v>
      </c>
      <c r="P10" s="158">
        <v>19.794378083850013</v>
      </c>
      <c r="Q10" s="158">
        <v>20.628724093270577</v>
      </c>
    </row>
    <row r="11" spans="1:17" x14ac:dyDescent="0.25">
      <c r="A11" s="92" t="s">
        <v>125</v>
      </c>
      <c r="B11" s="91">
        <v>1.3231483001331095</v>
      </c>
      <c r="C11" s="91">
        <v>1.3041133408072234</v>
      </c>
      <c r="D11" s="91">
        <v>1.3098474120728814</v>
      </c>
      <c r="E11" s="91">
        <v>1.7044627398339021</v>
      </c>
      <c r="F11" s="91">
        <v>1.995098383003147</v>
      </c>
      <c r="G11" s="91">
        <v>1.7813363174192163</v>
      </c>
      <c r="H11" s="91">
        <v>2.0952019628313705</v>
      </c>
      <c r="I11" s="91">
        <v>0.81278440817901543</v>
      </c>
      <c r="J11" s="91">
        <v>0.6405914302074962</v>
      </c>
      <c r="K11" s="91">
        <v>1.0452155391986715</v>
      </c>
      <c r="L11" s="91">
        <v>0.62855295923687338</v>
      </c>
      <c r="M11" s="91">
        <v>0.62225354454615989</v>
      </c>
      <c r="N11" s="91">
        <v>0.72533032988841628</v>
      </c>
      <c r="O11" s="91">
        <v>0.8811639317909381</v>
      </c>
      <c r="P11" s="91">
        <v>0.64426398662620421</v>
      </c>
      <c r="Q11" s="91">
        <v>1.0279059139247131</v>
      </c>
    </row>
    <row r="12" spans="1:17" x14ac:dyDescent="0.25">
      <c r="A12" s="92" t="s">
        <v>26</v>
      </c>
      <c r="B12" s="91">
        <v>2.2018865342050522</v>
      </c>
      <c r="C12" s="91">
        <v>2.1702099484326243</v>
      </c>
      <c r="D12" s="91">
        <v>2.1797521700450875</v>
      </c>
      <c r="E12" s="91">
        <v>3.2478916119685266</v>
      </c>
      <c r="F12" s="91">
        <v>3.3200966690634508</v>
      </c>
      <c r="G12" s="91">
        <v>2.9643694889085404</v>
      </c>
      <c r="H12" s="91">
        <v>3.4866817180918268</v>
      </c>
      <c r="I12" s="91">
        <v>3.4009642371289792</v>
      </c>
      <c r="J12" s="91">
        <v>3.0916975304508205</v>
      </c>
      <c r="K12" s="91">
        <v>3.6434445133748641</v>
      </c>
      <c r="L12" s="91">
        <v>4.4250276615141466</v>
      </c>
      <c r="M12" s="91">
        <v>4.4981123969484011</v>
      </c>
      <c r="N12" s="91">
        <v>4.7727115124865236</v>
      </c>
      <c r="O12" s="91">
        <v>4.9206615618056659</v>
      </c>
      <c r="P12" s="91">
        <v>5.1289626961478509</v>
      </c>
      <c r="Q12" s="91">
        <v>5.3800351279796361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4.5726285996282403</v>
      </c>
      <c r="C14" s="157">
        <v>4.5068462535393312</v>
      </c>
      <c r="D14" s="157">
        <v>4.5266624587666797</v>
      </c>
      <c r="E14" s="157">
        <v>7.0866341825010934</v>
      </c>
      <c r="F14" s="157">
        <v>6.89480077499588</v>
      </c>
      <c r="G14" s="157">
        <v>6.1560668518926596</v>
      </c>
      <c r="H14" s="157">
        <v>7.2407457397452264</v>
      </c>
      <c r="I14" s="157">
        <v>8.7642814137774767</v>
      </c>
      <c r="J14" s="157">
        <v>8.1031619343023777</v>
      </c>
      <c r="K14" s="157">
        <v>9.1479585077337031</v>
      </c>
      <c r="L14" s="157">
        <v>11.99627592171778</v>
      </c>
      <c r="M14" s="157">
        <v>12.217467647981087</v>
      </c>
      <c r="N14" s="157">
        <v>12.873338541608431</v>
      </c>
      <c r="O14" s="157">
        <v>13.088066540511639</v>
      </c>
      <c r="P14" s="157">
        <v>14.021151401075958</v>
      </c>
      <c r="Q14" s="157">
        <v>14.220783051366228</v>
      </c>
    </row>
    <row r="15" spans="1:17" x14ac:dyDescent="0.25">
      <c r="A15" s="156" t="s">
        <v>263</v>
      </c>
      <c r="B15" s="204">
        <v>21.624711411291454</v>
      </c>
      <c r="C15" s="204">
        <v>21.299257987019239</v>
      </c>
      <c r="D15" s="204">
        <v>21.405350307670023</v>
      </c>
      <c r="E15" s="204">
        <v>31.968806534708492</v>
      </c>
      <c r="F15" s="204">
        <v>32.64701544428538</v>
      </c>
      <c r="G15" s="204">
        <v>29.177493089938391</v>
      </c>
      <c r="H15" s="204">
        <v>34.318054967996304</v>
      </c>
      <c r="I15" s="204">
        <v>33.475491401125112</v>
      </c>
      <c r="J15" s="204">
        <v>30.415693226231337</v>
      </c>
      <c r="K15" s="204">
        <v>35.845816205291776</v>
      </c>
      <c r="L15" s="204">
        <v>43.53852303944231</v>
      </c>
      <c r="M15" s="204">
        <v>44.257592947622776</v>
      </c>
      <c r="N15" s="204">
        <v>46.968874340712325</v>
      </c>
      <c r="O15" s="204">
        <v>48.425009310542798</v>
      </c>
      <c r="P15" s="204">
        <v>50.475212419723128</v>
      </c>
      <c r="Q15" s="204">
        <v>52.946338722570665</v>
      </c>
    </row>
    <row r="16" spans="1:17" x14ac:dyDescent="0.25">
      <c r="A16" s="152" t="s">
        <v>277</v>
      </c>
      <c r="B16" s="264">
        <v>6.5084927951949894</v>
      </c>
      <c r="C16" s="264">
        <v>6.4005029813809946</v>
      </c>
      <c r="D16" s="264">
        <v>6.4410867911541612</v>
      </c>
      <c r="E16" s="264">
        <v>9.6716359561040566</v>
      </c>
      <c r="F16" s="264">
        <v>9.8541483748403547</v>
      </c>
      <c r="G16" s="264">
        <v>8.826736337885583</v>
      </c>
      <c r="H16" s="264">
        <v>10.381561294651265</v>
      </c>
      <c r="I16" s="264">
        <v>10.127458650414901</v>
      </c>
      <c r="J16" s="264">
        <v>9.190813996924085</v>
      </c>
      <c r="K16" s="264">
        <v>10.833126893544195</v>
      </c>
      <c r="L16" s="264">
        <v>13.160170442871687</v>
      </c>
      <c r="M16" s="264">
        <v>13.377504761519337</v>
      </c>
      <c r="N16" s="264">
        <v>14.203629858960074</v>
      </c>
      <c r="O16" s="264">
        <v>14.644069762297114</v>
      </c>
      <c r="P16" s="264">
        <v>15.264260272833647</v>
      </c>
      <c r="Q16" s="264">
        <v>16.011743822484345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0.18954269964276649</v>
      </c>
      <c r="K18" s="83">
        <v>0.19787307917246963</v>
      </c>
      <c r="L18" s="83">
        <v>0.20234156104640263</v>
      </c>
      <c r="M18" s="83">
        <v>0.20594860853108346</v>
      </c>
      <c r="N18" s="83">
        <v>0.10434165440294388</v>
      </c>
      <c r="O18" s="83">
        <v>0.10589481017530231</v>
      </c>
      <c r="P18" s="83">
        <v>0.10701404953416833</v>
      </c>
      <c r="Q18" s="83">
        <v>0.10900444300703672</v>
      </c>
    </row>
    <row r="19" spans="1:17" x14ac:dyDescent="0.25">
      <c r="A19" s="154" t="s">
        <v>125</v>
      </c>
      <c r="B19" s="83">
        <v>0.58330639171264886</v>
      </c>
      <c r="C19" s="83">
        <v>0.74820921716618893</v>
      </c>
      <c r="D19" s="83">
        <v>0.60133665006001102</v>
      </c>
      <c r="E19" s="83">
        <v>0</v>
      </c>
      <c r="F19" s="83">
        <v>0.39227711207720978</v>
      </c>
      <c r="G19" s="83">
        <v>7.5051953535891641E-3</v>
      </c>
      <c r="H19" s="83">
        <v>1.3862764901587891E-2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5.92518640348234</v>
      </c>
      <c r="C21" s="83">
        <v>5.6522937642148054</v>
      </c>
      <c r="D21" s="83">
        <v>5.8397501410941501</v>
      </c>
      <c r="E21" s="83">
        <v>9.6716359561040566</v>
      </c>
      <c r="F21" s="83">
        <v>9.4618712627631449</v>
      </c>
      <c r="G21" s="83">
        <v>8.8192311425319936</v>
      </c>
      <c r="H21" s="83">
        <v>10.367698529749676</v>
      </c>
      <c r="I21" s="83">
        <v>10.127458650414901</v>
      </c>
      <c r="J21" s="83">
        <v>9.0012712972813187</v>
      </c>
      <c r="K21" s="83">
        <v>10.635253814371726</v>
      </c>
      <c r="L21" s="83">
        <v>12.957828881825284</v>
      </c>
      <c r="M21" s="83">
        <v>13.171556152988254</v>
      </c>
      <c r="N21" s="83">
        <v>14.09928820455713</v>
      </c>
      <c r="O21" s="83">
        <v>14.538174952121812</v>
      </c>
      <c r="P21" s="83">
        <v>15.157246223299479</v>
      </c>
      <c r="Q21" s="83">
        <v>15.902739379477307</v>
      </c>
    </row>
    <row r="22" spans="1:17" x14ac:dyDescent="0.25">
      <c r="A22" s="152" t="s">
        <v>276</v>
      </c>
      <c r="B22" s="264">
        <v>15.088248610804945</v>
      </c>
      <c r="C22" s="264">
        <v>14.871187379968887</v>
      </c>
      <c r="D22" s="264">
        <v>14.936574678429402</v>
      </c>
      <c r="E22" s="264">
        <v>22.256282163069372</v>
      </c>
      <c r="F22" s="264">
        <v>22.750692724873009</v>
      </c>
      <c r="G22" s="264">
        <v>20.313101119483751</v>
      </c>
      <c r="H22" s="264">
        <v>23.892203241213362</v>
      </c>
      <c r="I22" s="264">
        <v>23.306666859010797</v>
      </c>
      <c r="J22" s="264">
        <v>21.187421516956451</v>
      </c>
      <c r="K22" s="264">
        <v>24.968113925044001</v>
      </c>
      <c r="L22" s="264">
        <v>30.32517076708691</v>
      </c>
      <c r="M22" s="264">
        <v>30.826052870272001</v>
      </c>
      <c r="N22" s="264">
        <v>32.707813367476064</v>
      </c>
      <c r="O22" s="264">
        <v>33.72152925009545</v>
      </c>
      <c r="P22" s="264">
        <v>35.14943582089078</v>
      </c>
      <c r="Q22" s="264">
        <v>36.869542129637445</v>
      </c>
    </row>
    <row r="23" spans="1:17" x14ac:dyDescent="0.25">
      <c r="A23" s="152" t="s">
        <v>275</v>
      </c>
      <c r="B23" s="264">
        <v>2.7970005291517115E-2</v>
      </c>
      <c r="C23" s="264">
        <v>2.7567625669357429E-2</v>
      </c>
      <c r="D23" s="264">
        <v>2.7688838086458591E-2</v>
      </c>
      <c r="E23" s="264">
        <v>4.0888415535066475E-2</v>
      </c>
      <c r="F23" s="264">
        <v>4.2174344572019164E-2</v>
      </c>
      <c r="G23" s="264">
        <v>3.7655632569058912E-2</v>
      </c>
      <c r="H23" s="264">
        <v>4.4290432131677937E-2</v>
      </c>
      <c r="I23" s="264">
        <v>4.1365891699416228E-2</v>
      </c>
      <c r="J23" s="264">
        <v>3.7457712350800462E-2</v>
      </c>
      <c r="K23" s="264">
        <v>4.4575386703576546E-2</v>
      </c>
      <c r="L23" s="264">
        <v>5.3181829483713985E-2</v>
      </c>
      <c r="M23" s="264">
        <v>5.4035315831436975E-2</v>
      </c>
      <c r="N23" s="264">
        <v>5.7431114276189889E-2</v>
      </c>
      <c r="O23" s="264">
        <v>5.9410298150232729E-2</v>
      </c>
      <c r="P23" s="264">
        <v>6.1516325998702825E-2</v>
      </c>
      <c r="Q23" s="264">
        <v>6.5052770448877528E-2</v>
      </c>
    </row>
    <row r="24" spans="1:17" x14ac:dyDescent="0.25">
      <c r="A24" s="156" t="s">
        <v>262</v>
      </c>
      <c r="B24" s="204">
        <v>9.0635681209344376</v>
      </c>
      <c r="C24" s="204">
        <v>8.9199104889263392</v>
      </c>
      <c r="D24" s="204">
        <v>8.9706275980933494</v>
      </c>
      <c r="E24" s="204">
        <v>13.406136579918567</v>
      </c>
      <c r="F24" s="204">
        <v>13.703733716694936</v>
      </c>
      <c r="G24" s="204">
        <v>12.261707794435697</v>
      </c>
      <c r="H24" s="204">
        <v>14.421795175476902</v>
      </c>
      <c r="I24" s="204">
        <v>13.92414885988166</v>
      </c>
      <c r="J24" s="204">
        <v>12.630928546153752</v>
      </c>
      <c r="K24" s="204">
        <v>14.92134810334472</v>
      </c>
      <c r="L24" s="204">
        <v>18.049870433638166</v>
      </c>
      <c r="M24" s="204">
        <v>18.346000615163877</v>
      </c>
      <c r="N24" s="204">
        <v>19.483076320588289</v>
      </c>
      <c r="O24" s="204">
        <v>20.102827395532174</v>
      </c>
      <c r="P24" s="204">
        <v>20.921911032894421</v>
      </c>
      <c r="Q24" s="204">
        <v>21.987673396825389</v>
      </c>
    </row>
    <row r="25" spans="1:17" x14ac:dyDescent="0.25">
      <c r="A25" s="152" t="s">
        <v>274</v>
      </c>
      <c r="B25" s="264">
        <v>6.0144910704849153</v>
      </c>
      <c r="C25" s="264">
        <v>5.9146978017012035</v>
      </c>
      <c r="D25" s="264">
        <v>5.9522012559060204</v>
      </c>
      <c r="E25" s="264">
        <v>9.057488792238324</v>
      </c>
      <c r="F25" s="264">
        <v>9.1062077308384435</v>
      </c>
      <c r="G25" s="264">
        <v>8.1567773916767177</v>
      </c>
      <c r="H25" s="264">
        <v>9.5935894329435403</v>
      </c>
      <c r="I25" s="264">
        <v>9.9558937613690226</v>
      </c>
      <c r="J25" s="264">
        <v>9.0827123994347527</v>
      </c>
      <c r="K25" s="264">
        <v>10.56509351693912</v>
      </c>
      <c r="L25" s="264">
        <v>13.145059967486599</v>
      </c>
      <c r="M25" s="264">
        <v>13.370226348169064</v>
      </c>
      <c r="N25" s="264">
        <v>14.164345825112662</v>
      </c>
      <c r="O25" s="264">
        <v>14.538918008484007</v>
      </c>
      <c r="P25" s="264">
        <v>15.287594542799676</v>
      </c>
      <c r="Q25" s="264">
        <v>15.865509530064296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0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0.18731331401591325</v>
      </c>
      <c r="K27" s="83">
        <v>0.19297730068939409</v>
      </c>
      <c r="L27" s="83">
        <v>0.2021092329628992</v>
      </c>
      <c r="M27" s="83">
        <v>0.20583655631144129</v>
      </c>
      <c r="N27" s="83">
        <v>0.1040530689410611</v>
      </c>
      <c r="O27" s="83">
        <v>0.10513443241212699</v>
      </c>
      <c r="P27" s="83">
        <v>0.10717764047649736</v>
      </c>
      <c r="Q27" s="83">
        <v>0.10800891199114629</v>
      </c>
    </row>
    <row r="28" spans="1:17" x14ac:dyDescent="0.25">
      <c r="A28" s="154" t="s">
        <v>125</v>
      </c>
      <c r="B28" s="83">
        <v>0.53903279833121465</v>
      </c>
      <c r="C28" s="83">
        <v>0.6914193188971206</v>
      </c>
      <c r="D28" s="83">
        <v>0.55569454034140664</v>
      </c>
      <c r="E28" s="83">
        <v>0</v>
      </c>
      <c r="F28" s="83">
        <v>0.36250285004322741</v>
      </c>
      <c r="G28" s="83">
        <v>6.9355428141108259E-3</v>
      </c>
      <c r="H28" s="83">
        <v>1.2810565877001039E-2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5.4754582721537011</v>
      </c>
      <c r="C30" s="83">
        <v>5.2232784828040826</v>
      </c>
      <c r="D30" s="83">
        <v>5.3965067155646143</v>
      </c>
      <c r="E30" s="83">
        <v>9.057488792238324</v>
      </c>
      <c r="F30" s="83">
        <v>8.7437048807952156</v>
      </c>
      <c r="G30" s="83">
        <v>8.1498418488626072</v>
      </c>
      <c r="H30" s="83">
        <v>9.5807788670665399</v>
      </c>
      <c r="I30" s="83">
        <v>9.9558937613690226</v>
      </c>
      <c r="J30" s="83">
        <v>8.8953990854188394</v>
      </c>
      <c r="K30" s="83">
        <v>10.372116216249726</v>
      </c>
      <c r="L30" s="83">
        <v>12.9429507345237</v>
      </c>
      <c r="M30" s="83">
        <v>13.164389791857623</v>
      </c>
      <c r="N30" s="83">
        <v>14.0602927561716</v>
      </c>
      <c r="O30" s="83">
        <v>14.43378357607188</v>
      </c>
      <c r="P30" s="83">
        <v>15.180416902323179</v>
      </c>
      <c r="Q30" s="83">
        <v>15.75750061807315</v>
      </c>
    </row>
    <row r="31" spans="1:17" x14ac:dyDescent="0.25">
      <c r="A31" s="152" t="s">
        <v>273</v>
      </c>
      <c r="B31" s="264">
        <v>2.9880515843589408</v>
      </c>
      <c r="C31" s="264">
        <v>2.9450651403101737</v>
      </c>
      <c r="D31" s="264">
        <v>2.9580143318168726</v>
      </c>
      <c r="E31" s="264">
        <v>4.2594366992400969</v>
      </c>
      <c r="F31" s="264">
        <v>4.5055092340629956</v>
      </c>
      <c r="G31" s="264">
        <v>4.0227726589719417</v>
      </c>
      <c r="H31" s="264">
        <v>4.7315720724278814</v>
      </c>
      <c r="I31" s="264">
        <v>3.8780022438957293</v>
      </c>
      <c r="J31" s="264">
        <v>3.4664902288627064</v>
      </c>
      <c r="K31" s="264">
        <v>4.2589991972341581</v>
      </c>
      <c r="L31" s="264">
        <v>4.7887773836416452</v>
      </c>
      <c r="M31" s="264">
        <v>4.8578790324534964</v>
      </c>
      <c r="N31" s="264">
        <v>5.1934262461457594</v>
      </c>
      <c r="O31" s="264">
        <v>5.4342869183567517</v>
      </c>
      <c r="P31" s="264">
        <v>5.5000990515521213</v>
      </c>
      <c r="Q31" s="264">
        <v>5.980230549418085</v>
      </c>
    </row>
    <row r="32" spans="1:17" x14ac:dyDescent="0.25">
      <c r="A32" s="152" t="s">
        <v>272</v>
      </c>
      <c r="B32" s="264">
        <v>6.1025466090582799E-2</v>
      </c>
      <c r="C32" s="264">
        <v>6.0147546914961686E-2</v>
      </c>
      <c r="D32" s="264">
        <v>6.0412010370455106E-2</v>
      </c>
      <c r="E32" s="264">
        <v>8.9211088440144998E-2</v>
      </c>
      <c r="F32" s="264">
        <v>9.2016751793496318E-2</v>
      </c>
      <c r="G32" s="264">
        <v>8.2157743787037621E-2</v>
      </c>
      <c r="H32" s="264">
        <v>9.6633670105479103E-2</v>
      </c>
      <c r="I32" s="264">
        <v>9.0252854616908115E-2</v>
      </c>
      <c r="J32" s="264">
        <v>8.1725917856291963E-2</v>
      </c>
      <c r="K32" s="264">
        <v>9.7255389171439721E-2</v>
      </c>
      <c r="L32" s="264">
        <v>0.11603308250992143</v>
      </c>
      <c r="M32" s="264">
        <v>0.11789523454131705</v>
      </c>
      <c r="N32" s="264">
        <v>0.12530424932986886</v>
      </c>
      <c r="O32" s="264">
        <v>0.12962246869141691</v>
      </c>
      <c r="P32" s="264">
        <v>0.13421743854262441</v>
      </c>
      <c r="Q32" s="264">
        <v>0.14193331734300552</v>
      </c>
    </row>
    <row r="33" spans="1:17" x14ac:dyDescent="0.25">
      <c r="A33" s="156" t="s">
        <v>261</v>
      </c>
      <c r="B33" s="204">
        <v>83.275617314491427</v>
      </c>
      <c r="C33" s="204">
        <v>77.044578806225132</v>
      </c>
      <c r="D33" s="204">
        <v>82.85989944619277</v>
      </c>
      <c r="E33" s="204">
        <v>176.84296231270301</v>
      </c>
      <c r="F33" s="204">
        <v>180.50056608700251</v>
      </c>
      <c r="G33" s="204">
        <v>152.11209276123554</v>
      </c>
      <c r="H33" s="204">
        <v>188.93416791406142</v>
      </c>
      <c r="I33" s="204">
        <v>175.24280950762562</v>
      </c>
      <c r="J33" s="204">
        <v>151.36042198983958</v>
      </c>
      <c r="K33" s="204">
        <v>189.88884840591049</v>
      </c>
      <c r="L33" s="204">
        <v>255.17357317814077</v>
      </c>
      <c r="M33" s="204">
        <v>258.32890106969057</v>
      </c>
      <c r="N33" s="204">
        <v>280.07897087870168</v>
      </c>
      <c r="O33" s="204">
        <v>275.25364854798653</v>
      </c>
      <c r="P33" s="204">
        <v>285.33227706569602</v>
      </c>
      <c r="Q33" s="204">
        <v>303.28356308957245</v>
      </c>
    </row>
    <row r="34" spans="1:17" x14ac:dyDescent="0.25">
      <c r="A34" s="150" t="s">
        <v>33</v>
      </c>
      <c r="B34" s="87">
        <v>11.124644332317065</v>
      </c>
      <c r="C34" s="87">
        <v>12.852500799770429</v>
      </c>
      <c r="D34" s="87">
        <v>9.5879652612365227</v>
      </c>
      <c r="E34" s="87">
        <v>14.325022123221503</v>
      </c>
      <c r="F34" s="87">
        <v>16.694919162128272</v>
      </c>
      <c r="G34" s="87">
        <v>6.6833953549116183</v>
      </c>
      <c r="H34" s="87">
        <v>5.0984190176117616</v>
      </c>
      <c r="I34" s="87">
        <v>9.5419862238796451</v>
      </c>
      <c r="J34" s="87">
        <v>10.299534183748877</v>
      </c>
      <c r="K34" s="87">
        <v>17.717596822384209</v>
      </c>
      <c r="L34" s="87">
        <v>12.652475129307842</v>
      </c>
      <c r="M34" s="87">
        <v>9.5942459109674552</v>
      </c>
      <c r="N34" s="87">
        <v>9.5166265700328516</v>
      </c>
      <c r="O34" s="87">
        <v>7.6015111015671968</v>
      </c>
      <c r="P34" s="87">
        <v>7.3278220022716738</v>
      </c>
      <c r="Q34" s="87">
        <v>6.8347002153111696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1.8599454031366818E-14</v>
      </c>
      <c r="K36" s="87">
        <v>0</v>
      </c>
      <c r="L36" s="87">
        <v>0</v>
      </c>
      <c r="M36" s="87">
        <v>0</v>
      </c>
      <c r="N36" s="87">
        <v>0</v>
      </c>
      <c r="O36" s="87">
        <v>4.216086273287764E-14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4.0416603569986851</v>
      </c>
      <c r="C37" s="87">
        <v>3.7417049094540009</v>
      </c>
      <c r="D37" s="87">
        <v>4.2849737799313896</v>
      </c>
      <c r="E37" s="87">
        <v>3.0569238690515061</v>
      </c>
      <c r="F37" s="87">
        <v>7.9017890144669707</v>
      </c>
      <c r="G37" s="87">
        <v>3.3167451502338192</v>
      </c>
      <c r="H37" s="87">
        <v>4.2837643260854872</v>
      </c>
      <c r="I37" s="87">
        <v>1.4755918529241188</v>
      </c>
      <c r="J37" s="87">
        <v>1.2239757341406876</v>
      </c>
      <c r="K37" s="87">
        <v>2.0719166712060981</v>
      </c>
      <c r="L37" s="87">
        <v>1.3831621472936397</v>
      </c>
      <c r="M37" s="87">
        <v>1.4009512817874592</v>
      </c>
      <c r="N37" s="87">
        <v>1.7272570544146604</v>
      </c>
      <c r="O37" s="87">
        <v>2.0127175201198577</v>
      </c>
      <c r="P37" s="87">
        <v>1.4535420774319552</v>
      </c>
      <c r="Q37" s="87">
        <v>2.3756672702756592</v>
      </c>
    </row>
    <row r="38" spans="1:17" x14ac:dyDescent="0.25">
      <c r="A38" s="150" t="s">
        <v>29</v>
      </c>
      <c r="B38" s="87">
        <v>35.50016789881937</v>
      </c>
      <c r="C38" s="87">
        <v>36.578195618905852</v>
      </c>
      <c r="D38" s="87">
        <v>35.500990457995435</v>
      </c>
      <c r="E38" s="87">
        <v>44.65202902097549</v>
      </c>
      <c r="F38" s="87">
        <v>39.501745524609134</v>
      </c>
      <c r="G38" s="87">
        <v>36.31412031397695</v>
      </c>
      <c r="H38" s="87">
        <v>26.388712490753388</v>
      </c>
      <c r="I38" s="87">
        <v>22.684531193530685</v>
      </c>
      <c r="J38" s="87">
        <v>10.454774798569282</v>
      </c>
      <c r="K38" s="87">
        <v>13.525128558453956</v>
      </c>
      <c r="L38" s="87">
        <v>21.586107083840044</v>
      </c>
      <c r="M38" s="87">
        <v>12.195526247926152</v>
      </c>
      <c r="N38" s="87">
        <v>1.5452978325383802</v>
      </c>
      <c r="O38" s="87">
        <v>1.5594574523206106</v>
      </c>
      <c r="P38" s="87">
        <v>0.94825452886787343</v>
      </c>
      <c r="Q38" s="87">
        <v>0.96283542072688133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32.609144726356298</v>
      </c>
      <c r="C40" s="87">
        <v>23.872177478094848</v>
      </c>
      <c r="D40" s="87">
        <v>33.485969947029417</v>
      </c>
      <c r="E40" s="87">
        <v>114.80898729945451</v>
      </c>
      <c r="F40" s="87">
        <v>116.40211238579813</v>
      </c>
      <c r="G40" s="87">
        <v>105.79783194211316</v>
      </c>
      <c r="H40" s="87">
        <v>135.62955156390086</v>
      </c>
      <c r="I40" s="87">
        <v>123.95347874916193</v>
      </c>
      <c r="J40" s="87">
        <v>116.84384651166079</v>
      </c>
      <c r="K40" s="87">
        <v>142.91650888615979</v>
      </c>
      <c r="L40" s="87">
        <v>196.63924655276512</v>
      </c>
      <c r="M40" s="87">
        <v>205.03091855109139</v>
      </c>
      <c r="N40" s="87">
        <v>233.15829702050635</v>
      </c>
      <c r="O40" s="87">
        <v>229.3395941097119</v>
      </c>
      <c r="P40" s="87">
        <v>236.6203541337716</v>
      </c>
      <c r="Q40" s="87">
        <v>253.94402670892137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2.2873213085576571</v>
      </c>
      <c r="J42" s="87">
        <v>1.3932101046757535</v>
      </c>
      <c r="K42" s="87">
        <v>1.9632658164339103</v>
      </c>
      <c r="L42" s="87">
        <v>12.723804271673364</v>
      </c>
      <c r="M42" s="87">
        <v>14.128706489605701</v>
      </c>
      <c r="N42" s="87">
        <v>17.481557031478864</v>
      </c>
      <c r="O42" s="87">
        <v>18.165711867697965</v>
      </c>
      <c r="P42" s="87">
        <v>20.063798842502553</v>
      </c>
      <c r="Q42" s="87">
        <v>18.740415614915136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17.533720515709913</v>
      </c>
      <c r="I43" s="87">
        <v>15.299900179571573</v>
      </c>
      <c r="J43" s="87">
        <v>11.145080657044177</v>
      </c>
      <c r="K43" s="87">
        <v>11.694431651272536</v>
      </c>
      <c r="L43" s="87">
        <v>10.188777993260771</v>
      </c>
      <c r="M43" s="87">
        <v>15.978552588312404</v>
      </c>
      <c r="N43" s="87">
        <v>16.649935369730599</v>
      </c>
      <c r="O43" s="87">
        <v>16.574656496568949</v>
      </c>
      <c r="P43" s="87">
        <v>18.918505480850339</v>
      </c>
      <c r="Q43" s="87">
        <v>20.425917859422196</v>
      </c>
    </row>
    <row r="44" spans="1:17" x14ac:dyDescent="0.25">
      <c r="A44" s="156" t="s">
        <v>260</v>
      </c>
      <c r="B44" s="204">
        <v>21.979989306826351</v>
      </c>
      <c r="C44" s="204">
        <v>21.527497600027303</v>
      </c>
      <c r="D44" s="204">
        <v>21.780076470709822</v>
      </c>
      <c r="E44" s="204">
        <v>33.035729894919115</v>
      </c>
      <c r="F44" s="204">
        <v>33.741564483737548</v>
      </c>
      <c r="G44" s="204">
        <v>30.261810035506926</v>
      </c>
      <c r="H44" s="204">
        <v>35.974335186033997</v>
      </c>
      <c r="I44" s="204">
        <v>35.00963539315255</v>
      </c>
      <c r="J44" s="204">
        <v>31.891074930940178</v>
      </c>
      <c r="K44" s="204">
        <v>37.483385084404134</v>
      </c>
      <c r="L44" s="204">
        <v>45.495818700449355</v>
      </c>
      <c r="M44" s="204">
        <v>46.425273628915228</v>
      </c>
      <c r="N44" s="204">
        <v>49.394417362693879</v>
      </c>
      <c r="O44" s="204">
        <v>50.938554429384624</v>
      </c>
      <c r="P44" s="204">
        <v>53.108167837612932</v>
      </c>
      <c r="Q44" s="204">
        <v>55.757071737921144</v>
      </c>
    </row>
    <row r="45" spans="1:17" x14ac:dyDescent="0.25">
      <c r="A45" s="299" t="s">
        <v>271</v>
      </c>
      <c r="B45" s="298">
        <v>10.238197270363548</v>
      </c>
      <c r="C45" s="298">
        <v>10.068323683373674</v>
      </c>
      <c r="D45" s="298">
        <v>10.132164124396727</v>
      </c>
      <c r="E45" s="298">
        <v>15.213985781598758</v>
      </c>
      <c r="F45" s="298">
        <v>15.501087297435559</v>
      </c>
      <c r="G45" s="298">
        <v>13.884914791251836</v>
      </c>
      <c r="H45" s="298">
        <v>16.330735218371878</v>
      </c>
      <c r="I45" s="298">
        <v>15.931018558850717</v>
      </c>
      <c r="J45" s="298">
        <v>14.457627862044545</v>
      </c>
      <c r="K45" s="298">
        <v>17.041071363383651</v>
      </c>
      <c r="L45" s="298">
        <v>20.701631751854972</v>
      </c>
      <c r="M45" s="298">
        <v>21.043509925182203</v>
      </c>
      <c r="N45" s="298">
        <v>22.343047619045961</v>
      </c>
      <c r="O45" s="298">
        <v>23.035882466990099</v>
      </c>
      <c r="P45" s="298">
        <v>24.011474357752927</v>
      </c>
      <c r="Q45" s="298">
        <v>25.187304811667744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0</v>
      </c>
      <c r="C47" s="83">
        <v>0</v>
      </c>
      <c r="D47" s="83">
        <v>0</v>
      </c>
      <c r="E47" s="83">
        <v>0</v>
      </c>
      <c r="F47" s="83">
        <v>0</v>
      </c>
      <c r="G47" s="83">
        <v>0</v>
      </c>
      <c r="H47" s="83">
        <v>0</v>
      </c>
      <c r="I47" s="83">
        <v>0</v>
      </c>
      <c r="J47" s="83">
        <v>0.29816051291207912</v>
      </c>
      <c r="K47" s="83">
        <v>0.31126463265929077</v>
      </c>
      <c r="L47" s="83">
        <v>0.31829378677591591</v>
      </c>
      <c r="M47" s="83">
        <v>0.32396785984840892</v>
      </c>
      <c r="N47" s="83">
        <v>0.16413484272151405</v>
      </c>
      <c r="O47" s="83">
        <v>0.16657803743485058</v>
      </c>
      <c r="P47" s="83">
        <v>0.1683386590886512</v>
      </c>
      <c r="Q47" s="83">
        <v>0.17146965141853665</v>
      </c>
    </row>
    <row r="48" spans="1:17" x14ac:dyDescent="0.25">
      <c r="A48" s="154" t="s">
        <v>125</v>
      </c>
      <c r="B48" s="83">
        <v>0.9175712557947352</v>
      </c>
      <c r="C48" s="83">
        <v>1.1769719666136966</v>
      </c>
      <c r="D48" s="83">
        <v>0.94593378881193302</v>
      </c>
      <c r="E48" s="83">
        <v>0</v>
      </c>
      <c r="F48" s="83">
        <v>0.61707227532924736</v>
      </c>
      <c r="G48" s="83">
        <v>1.1806062171473867E-2</v>
      </c>
      <c r="H48" s="83">
        <v>2.1806849333829016E-2</v>
      </c>
      <c r="I48" s="83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9.3206260145688127</v>
      </c>
      <c r="C50" s="83">
        <v>8.8913517167599778</v>
      </c>
      <c r="D50" s="83">
        <v>9.1862303355847938</v>
      </c>
      <c r="E50" s="83">
        <v>15.213985781598758</v>
      </c>
      <c r="F50" s="83">
        <v>14.884015022106311</v>
      </c>
      <c r="G50" s="83">
        <v>13.873108729080363</v>
      </c>
      <c r="H50" s="83">
        <v>16.30892836903805</v>
      </c>
      <c r="I50" s="83">
        <v>15.931018558850717</v>
      </c>
      <c r="J50" s="83">
        <v>14.159467349132466</v>
      </c>
      <c r="K50" s="83">
        <v>16.729806730724359</v>
      </c>
      <c r="L50" s="83">
        <v>20.383337965079058</v>
      </c>
      <c r="M50" s="83">
        <v>20.719542065333794</v>
      </c>
      <c r="N50" s="83">
        <v>22.178912776324449</v>
      </c>
      <c r="O50" s="83">
        <v>22.86930442955525</v>
      </c>
      <c r="P50" s="83">
        <v>23.843135698664277</v>
      </c>
      <c r="Q50" s="83">
        <v>25.015835160249207</v>
      </c>
    </row>
    <row r="51" spans="1:17" x14ac:dyDescent="0.25">
      <c r="A51" s="299" t="s">
        <v>270</v>
      </c>
      <c r="B51" s="298">
        <v>8.4009301244789043</v>
      </c>
      <c r="C51" s="298">
        <v>8.1663740175231823</v>
      </c>
      <c r="D51" s="298">
        <v>8.3406342966305793</v>
      </c>
      <c r="E51" s="298">
        <v>12.89380744986504</v>
      </c>
      <c r="F51" s="298">
        <v>13.202985774518949</v>
      </c>
      <c r="G51" s="298">
        <v>11.879138904545606</v>
      </c>
      <c r="H51" s="298">
        <v>14.353353640146862</v>
      </c>
      <c r="I51" s="298">
        <v>13.918427284414033</v>
      </c>
      <c r="J51" s="298">
        <v>12.742499391799786</v>
      </c>
      <c r="K51" s="298">
        <v>14.914215513382672</v>
      </c>
      <c r="L51" s="298">
        <v>18.080214114764853</v>
      </c>
      <c r="M51" s="298">
        <v>18.556901409812458</v>
      </c>
      <c r="N51" s="298">
        <v>19.809865760015125</v>
      </c>
      <c r="O51" s="298">
        <v>20.43668743584179</v>
      </c>
      <c r="P51" s="298">
        <v>21.314659368037383</v>
      </c>
      <c r="Q51" s="298">
        <v>22.406787515195003</v>
      </c>
    </row>
    <row r="52" spans="1:17" x14ac:dyDescent="0.25">
      <c r="A52" s="150" t="s">
        <v>33</v>
      </c>
      <c r="B52" s="87">
        <v>1.1222655887681148</v>
      </c>
      <c r="C52" s="87">
        <v>1.3623064752605356</v>
      </c>
      <c r="D52" s="87">
        <v>0.96511958652209495</v>
      </c>
      <c r="E52" s="87">
        <v>1.0444525162684817</v>
      </c>
      <c r="F52" s="87">
        <v>1.2211750078283858</v>
      </c>
      <c r="G52" s="87">
        <v>0.52193734458449725</v>
      </c>
      <c r="H52" s="87">
        <v>0.38732756479875102</v>
      </c>
      <c r="I52" s="87">
        <v>0.75785957654468072</v>
      </c>
      <c r="J52" s="87">
        <v>0.86708140970333092</v>
      </c>
      <c r="K52" s="87">
        <v>1.3915722782383109</v>
      </c>
      <c r="L52" s="87">
        <v>0.8964857001862111</v>
      </c>
      <c r="M52" s="87">
        <v>0.68919689099474357</v>
      </c>
      <c r="N52" s="87">
        <v>0.67310692498292102</v>
      </c>
      <c r="O52" s="87">
        <v>0.56438745586955319</v>
      </c>
      <c r="P52" s="87">
        <v>0.5473969909547548</v>
      </c>
      <c r="Q52" s="87">
        <v>0.50495211113470451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1.5658223501676622E-15</v>
      </c>
      <c r="K54" s="87">
        <v>0</v>
      </c>
      <c r="L54" s="87">
        <v>0</v>
      </c>
      <c r="M54" s="87">
        <v>0</v>
      </c>
      <c r="N54" s="87">
        <v>0</v>
      </c>
      <c r="O54" s="87">
        <v>3.1303068215171657E-15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0.40772686340823883</v>
      </c>
      <c r="C55" s="87">
        <v>0.39660365761302835</v>
      </c>
      <c r="D55" s="87">
        <v>0.43132322761587272</v>
      </c>
      <c r="E55" s="87">
        <v>0.22288355296124379</v>
      </c>
      <c r="F55" s="87">
        <v>0.577988259056047</v>
      </c>
      <c r="G55" s="87">
        <v>0.25902001369772948</v>
      </c>
      <c r="H55" s="87">
        <v>0.32543814050255898</v>
      </c>
      <c r="I55" s="87">
        <v>0.11719692216817841</v>
      </c>
      <c r="J55" s="87">
        <v>0.10304219453690715</v>
      </c>
      <c r="K55" s="87">
        <v>0.1627321036466739</v>
      </c>
      <c r="L55" s="87">
        <v>9.8003360877219572E-2</v>
      </c>
      <c r="M55" s="87">
        <v>0.10063649366536367</v>
      </c>
      <c r="N55" s="87">
        <v>0.12216815233805021</v>
      </c>
      <c r="O55" s="87">
        <v>0.1494377243401413</v>
      </c>
      <c r="P55" s="87">
        <v>0.1085813164083017</v>
      </c>
      <c r="Q55" s="87">
        <v>0.17551584790682725</v>
      </c>
    </row>
    <row r="56" spans="1:17" x14ac:dyDescent="0.25">
      <c r="A56" s="150" t="s">
        <v>29</v>
      </c>
      <c r="B56" s="87">
        <v>3.5812935351648543</v>
      </c>
      <c r="C56" s="87">
        <v>3.8771219330227238</v>
      </c>
      <c r="D56" s="87">
        <v>3.5735111985091472</v>
      </c>
      <c r="E56" s="87">
        <v>3.2556266696335903</v>
      </c>
      <c r="F56" s="87">
        <v>2.8894146735179529</v>
      </c>
      <c r="G56" s="87">
        <v>2.8359381004851127</v>
      </c>
      <c r="H56" s="87">
        <v>2.004753966261041</v>
      </c>
      <c r="I56" s="87">
        <v>1.8016887470891623</v>
      </c>
      <c r="J56" s="87">
        <v>0.88015056882647635</v>
      </c>
      <c r="K56" s="87">
        <v>1.0622881957543662</v>
      </c>
      <c r="L56" s="87">
        <v>1.5294743617812201</v>
      </c>
      <c r="M56" s="87">
        <v>0.87605830120607608</v>
      </c>
      <c r="N56" s="87">
        <v>0.109298254437979</v>
      </c>
      <c r="O56" s="87">
        <v>0.11578463969757111</v>
      </c>
      <c r="P56" s="87">
        <v>7.0835737494794077E-2</v>
      </c>
      <c r="Q56" s="87">
        <v>7.1134909075039082E-2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3.289644137137695</v>
      </c>
      <c r="C58" s="87">
        <v>2.5303419516268955</v>
      </c>
      <c r="D58" s="87">
        <v>3.3706802839834653</v>
      </c>
      <c r="E58" s="87">
        <v>8.3708447110017232</v>
      </c>
      <c r="F58" s="87">
        <v>8.5144078341165628</v>
      </c>
      <c r="G58" s="87">
        <v>8.2622434457782674</v>
      </c>
      <c r="H58" s="87">
        <v>10.303794909858214</v>
      </c>
      <c r="I58" s="87">
        <v>9.844840341624959</v>
      </c>
      <c r="J58" s="87">
        <v>9.8366707989908342</v>
      </c>
      <c r="K58" s="87">
        <v>11.224922536747092</v>
      </c>
      <c r="L58" s="87">
        <v>13.932789499945718</v>
      </c>
      <c r="M58" s="87">
        <v>14.728272855887189</v>
      </c>
      <c r="N58" s="87">
        <v>16.491186576125767</v>
      </c>
      <c r="O58" s="87">
        <v>17.027718347086338</v>
      </c>
      <c r="P58" s="87">
        <v>17.675820975362303</v>
      </c>
      <c r="Q58" s="87">
        <v>18.76155037633638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0.1816674555646472</v>
      </c>
      <c r="J60" s="87">
        <v>0.11728943853414878</v>
      </c>
      <c r="K60" s="87">
        <v>0.15419846790455932</v>
      </c>
      <c r="L60" s="87">
        <v>0.90153969598416495</v>
      </c>
      <c r="M60" s="87">
        <v>1.014927142453409</v>
      </c>
      <c r="N60" s="87">
        <v>1.2364630482008796</v>
      </c>
      <c r="O60" s="87">
        <v>1.3487449755819811</v>
      </c>
      <c r="P60" s="87">
        <v>1.4987895598586634</v>
      </c>
      <c r="Q60" s="87">
        <v>1.3845541326149222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1.3320390587262974</v>
      </c>
      <c r="I61" s="87">
        <v>1.2151742414224063</v>
      </c>
      <c r="J61" s="87">
        <v>0.93826498120808699</v>
      </c>
      <c r="K61" s="87">
        <v>0.91850193109167011</v>
      </c>
      <c r="L61" s="87">
        <v>0.72192149599032052</v>
      </c>
      <c r="M61" s="87">
        <v>1.1478097256056745</v>
      </c>
      <c r="N61" s="87">
        <v>1.1776428039295284</v>
      </c>
      <c r="O61" s="87">
        <v>1.2306142932662028</v>
      </c>
      <c r="P61" s="87">
        <v>1.4132347879585641</v>
      </c>
      <c r="Q61" s="87">
        <v>1.5090801381271297</v>
      </c>
    </row>
    <row r="62" spans="1:17" x14ac:dyDescent="0.25">
      <c r="A62" s="303" t="s">
        <v>269</v>
      </c>
      <c r="B62" s="302">
        <v>1.4685111216359625</v>
      </c>
      <c r="C62" s="302">
        <v>1.447384956513625</v>
      </c>
      <c r="D62" s="302">
        <v>1.4537489804291794</v>
      </c>
      <c r="E62" s="302">
        <v>2.1661265827968252</v>
      </c>
      <c r="F62" s="302">
        <v>2.214282528952578</v>
      </c>
      <c r="G62" s="302">
        <v>1.9770362802423629</v>
      </c>
      <c r="H62" s="302">
        <v>2.3253836204013081</v>
      </c>
      <c r="I62" s="302">
        <v>2.2682157908346463</v>
      </c>
      <c r="J62" s="302">
        <v>2.0619555720388725</v>
      </c>
      <c r="K62" s="302">
        <v>2.429933925222076</v>
      </c>
      <c r="L62" s="302">
        <v>2.9511976359973278</v>
      </c>
      <c r="M62" s="302">
        <v>2.9999402687986914</v>
      </c>
      <c r="N62" s="302">
        <v>3.1830795218414085</v>
      </c>
      <c r="O62" s="302">
        <v>3.2817523142385836</v>
      </c>
      <c r="P62" s="302">
        <v>3.4206752458606355</v>
      </c>
      <c r="Q62" s="302">
        <v>3.5881237736360583</v>
      </c>
    </row>
    <row r="63" spans="1:17" x14ac:dyDescent="0.25">
      <c r="A63" s="152" t="s">
        <v>268</v>
      </c>
      <c r="B63" s="151">
        <v>1.6949610134282829</v>
      </c>
      <c r="C63" s="151">
        <v>1.6705771148537056</v>
      </c>
      <c r="D63" s="151">
        <v>1.6779224949917686</v>
      </c>
      <c r="E63" s="151">
        <v>2.5001513804683317</v>
      </c>
      <c r="F63" s="151">
        <v>2.5557331531196845</v>
      </c>
      <c r="G63" s="151">
        <v>2.2819026480446198</v>
      </c>
      <c r="H63" s="151">
        <v>2.6839664472231317</v>
      </c>
      <c r="I63" s="151">
        <v>2.6179831251289434</v>
      </c>
      <c r="J63" s="151">
        <v>2.3799168113440277</v>
      </c>
      <c r="K63" s="151">
        <v>2.8046387989693202</v>
      </c>
      <c r="L63" s="151">
        <v>3.4062833180075831</v>
      </c>
      <c r="M63" s="151">
        <v>3.4625422465733573</v>
      </c>
      <c r="N63" s="151">
        <v>3.6739222554560773</v>
      </c>
      <c r="O63" s="151">
        <v>3.7878107604426767</v>
      </c>
      <c r="P63" s="151">
        <v>3.9481561262361757</v>
      </c>
      <c r="Q63" s="151">
        <v>4.141425841496571</v>
      </c>
    </row>
    <row r="64" spans="1:17" x14ac:dyDescent="0.25">
      <c r="A64" s="301" t="s">
        <v>267</v>
      </c>
      <c r="B64" s="300">
        <v>0.17738977691965144</v>
      </c>
      <c r="C64" s="300">
        <v>0.17483782776311785</v>
      </c>
      <c r="D64" s="300">
        <v>0.17560657426156712</v>
      </c>
      <c r="E64" s="300">
        <v>0.26165870019015713</v>
      </c>
      <c r="F64" s="300">
        <v>0.26747572971078304</v>
      </c>
      <c r="G64" s="300">
        <v>0.23881741142249846</v>
      </c>
      <c r="H64" s="300">
        <v>0.28089625989080952</v>
      </c>
      <c r="I64" s="300">
        <v>0.27399063392420919</v>
      </c>
      <c r="J64" s="300">
        <v>0.24907529371294793</v>
      </c>
      <c r="K64" s="300">
        <v>0.29352548344641771</v>
      </c>
      <c r="L64" s="300">
        <v>0.35649187982462222</v>
      </c>
      <c r="M64" s="300">
        <v>0.36237977854852021</v>
      </c>
      <c r="N64" s="300">
        <v>0.38450220633530319</v>
      </c>
      <c r="O64" s="300">
        <v>0.39642145187147215</v>
      </c>
      <c r="P64" s="300">
        <v>0.41320273972580318</v>
      </c>
      <c r="Q64" s="300">
        <v>0.43342979592576969</v>
      </c>
    </row>
    <row r="65" spans="1:17" x14ac:dyDescent="0.25">
      <c r="A65" s="156" t="s">
        <v>259</v>
      </c>
      <c r="B65" s="204">
        <v>30.289915000570169</v>
      </c>
      <c r="C65" s="204">
        <v>29.83481419579299</v>
      </c>
      <c r="D65" s="204">
        <v>29.989536995303077</v>
      </c>
      <c r="E65" s="204">
        <v>44.764545687865308</v>
      </c>
      <c r="F65" s="204">
        <v>45.763556416918846</v>
      </c>
      <c r="G65" s="204">
        <v>40.875728177016484</v>
      </c>
      <c r="H65" s="204">
        <v>48.142753137211692</v>
      </c>
      <c r="I65" s="204">
        <v>46.945236280431587</v>
      </c>
      <c r="J65" s="204">
        <v>42.691541492200308</v>
      </c>
      <c r="K65" s="204">
        <v>50.292899834081467</v>
      </c>
      <c r="L65" s="204">
        <v>61.075937347701029</v>
      </c>
      <c r="M65" s="204">
        <v>62.11498090485297</v>
      </c>
      <c r="N65" s="204">
        <v>65.927390888254564</v>
      </c>
      <c r="O65" s="204">
        <v>67.973251161783821</v>
      </c>
      <c r="P65" s="204">
        <v>70.852876600419393</v>
      </c>
      <c r="Q65" s="204">
        <v>74.329551638068978</v>
      </c>
    </row>
    <row r="66" spans="1:17" x14ac:dyDescent="0.25">
      <c r="A66" s="299" t="s">
        <v>266</v>
      </c>
      <c r="B66" s="298">
        <v>4.3278296590903045</v>
      </c>
      <c r="C66" s="298">
        <v>4.2655690179196508</v>
      </c>
      <c r="D66" s="298">
        <v>4.2843243484357822</v>
      </c>
      <c r="E66" s="298">
        <v>6.3837629366595685</v>
      </c>
      <c r="F66" s="298">
        <v>6.5256826871904661</v>
      </c>
      <c r="G66" s="298">
        <v>5.8264974126982025</v>
      </c>
      <c r="H66" s="298">
        <v>6.8531072409748903</v>
      </c>
      <c r="I66" s="298">
        <v>6.6846286883107515</v>
      </c>
      <c r="J66" s="298">
        <v>6.0767619318095427</v>
      </c>
      <c r="K66" s="298">
        <v>7.1612260583292864</v>
      </c>
      <c r="L66" s="298">
        <v>8.6974354301639547</v>
      </c>
      <c r="M66" s="298">
        <v>8.84108419713065</v>
      </c>
      <c r="N66" s="298">
        <v>9.3808114619667151</v>
      </c>
      <c r="O66" s="298">
        <v>9.6716087403734452</v>
      </c>
      <c r="P66" s="298">
        <v>10.081026670509308</v>
      </c>
      <c r="Q66" s="298">
        <v>10.574512006915995</v>
      </c>
    </row>
    <row r="67" spans="1:17" x14ac:dyDescent="0.25">
      <c r="A67" s="299" t="s">
        <v>265</v>
      </c>
      <c r="B67" s="298">
        <v>1.4294737882365378</v>
      </c>
      <c r="C67" s="298">
        <v>1.3895625162945151</v>
      </c>
      <c r="D67" s="298">
        <v>1.4192140545913245</v>
      </c>
      <c r="E67" s="298">
        <v>2.1939665616840651</v>
      </c>
      <c r="F67" s="298">
        <v>2.2465752971972734</v>
      </c>
      <c r="G67" s="298">
        <v>2.0213140020519029</v>
      </c>
      <c r="H67" s="298">
        <v>2.4423179931105681</v>
      </c>
      <c r="I67" s="298">
        <v>2.3683123989535897</v>
      </c>
      <c r="J67" s="298">
        <v>2.1682204955046775</v>
      </c>
      <c r="K67" s="298">
        <v>2.5377523479655988</v>
      </c>
      <c r="L67" s="298">
        <v>3.0764679362648275</v>
      </c>
      <c r="M67" s="298">
        <v>3.1575794302731399</v>
      </c>
      <c r="N67" s="298">
        <v>3.3707795961679428</v>
      </c>
      <c r="O67" s="298">
        <v>3.4774374474077536</v>
      </c>
      <c r="P67" s="298">
        <v>3.6268301747944527</v>
      </c>
      <c r="Q67" s="298">
        <v>3.8126629976634558</v>
      </c>
    </row>
    <row r="68" spans="1:17" x14ac:dyDescent="0.25">
      <c r="A68" s="150" t="s">
        <v>33</v>
      </c>
      <c r="B68" s="87">
        <v>0.19096090775821978</v>
      </c>
      <c r="C68" s="87">
        <v>0.23180545119111282</v>
      </c>
      <c r="D68" s="87">
        <v>0.16422147678946389</v>
      </c>
      <c r="E68" s="87">
        <v>0.17772049915200314</v>
      </c>
      <c r="F68" s="87">
        <v>0.20779099917207156</v>
      </c>
      <c r="G68" s="87">
        <v>8.8811089025883264E-2</v>
      </c>
      <c r="H68" s="87">
        <v>6.5906345266221009E-2</v>
      </c>
      <c r="I68" s="87">
        <v>0.12895481616708018</v>
      </c>
      <c r="J68" s="87">
        <v>0.14753963300164699</v>
      </c>
      <c r="K68" s="87">
        <v>0.23678522100571042</v>
      </c>
      <c r="L68" s="87">
        <v>0.15254296738059797</v>
      </c>
      <c r="M68" s="87">
        <v>0.11727140638158916</v>
      </c>
      <c r="N68" s="87">
        <v>0.11453359231496599</v>
      </c>
      <c r="O68" s="87">
        <v>9.6034256043175337E-2</v>
      </c>
      <c r="P68" s="87">
        <v>9.3143216136190837E-2</v>
      </c>
      <c r="Q68" s="87">
        <v>8.5920939287247838E-2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2.6643502248370929E-16</v>
      </c>
      <c r="K70" s="87">
        <v>0</v>
      </c>
      <c r="L70" s="87">
        <v>0</v>
      </c>
      <c r="M70" s="87">
        <v>0</v>
      </c>
      <c r="N70" s="87">
        <v>0</v>
      </c>
      <c r="O70" s="87">
        <v>5.3264239604354255E-16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6.9377420757696054E-2</v>
      </c>
      <c r="C71" s="87">
        <v>6.7484733770682148E-2</v>
      </c>
      <c r="D71" s="87">
        <v>7.3392498092312922E-2</v>
      </c>
      <c r="E71" s="87">
        <v>3.7925109727881566E-2</v>
      </c>
      <c r="F71" s="87">
        <v>9.8348522602470512E-2</v>
      </c>
      <c r="G71" s="87">
        <v>4.4073967373052053E-2</v>
      </c>
      <c r="H71" s="87">
        <v>5.5375450652222089E-2</v>
      </c>
      <c r="I71" s="87">
        <v>1.9941830942416069E-2</v>
      </c>
      <c r="J71" s="87">
        <v>1.7533310477572325E-2</v>
      </c>
      <c r="K71" s="87">
        <v>2.7689943044484133E-2</v>
      </c>
      <c r="L71" s="87">
        <v>1.6675919625240464E-2</v>
      </c>
      <c r="M71" s="87">
        <v>1.7123964573338594E-2</v>
      </c>
      <c r="N71" s="87">
        <v>2.0787718614117566E-2</v>
      </c>
      <c r="O71" s="87">
        <v>2.542781653373169E-2</v>
      </c>
      <c r="P71" s="87">
        <v>1.8475828675876865E-2</v>
      </c>
      <c r="Q71" s="87">
        <v>2.9865181626955027E-2</v>
      </c>
    </row>
    <row r="72" spans="1:17" x14ac:dyDescent="0.25">
      <c r="A72" s="150" t="s">
        <v>29</v>
      </c>
      <c r="B72" s="87">
        <v>0.60938076625374549</v>
      </c>
      <c r="C72" s="87">
        <v>0.65971792348370906</v>
      </c>
      <c r="D72" s="87">
        <v>0.60805655023293215</v>
      </c>
      <c r="E72" s="87">
        <v>0.55396639652608715</v>
      </c>
      <c r="F72" s="87">
        <v>0.4916530048386929</v>
      </c>
      <c r="G72" s="87">
        <v>0.48255361247350476</v>
      </c>
      <c r="H72" s="87">
        <v>0.34112213816457043</v>
      </c>
      <c r="I72" s="87">
        <v>0.30656924892402171</v>
      </c>
      <c r="J72" s="87">
        <v>0.14976343680956017</v>
      </c>
      <c r="K72" s="87">
        <v>0.18075535790486544</v>
      </c>
      <c r="L72" s="87">
        <v>0.26025017201076617</v>
      </c>
      <c r="M72" s="87">
        <v>0.1490671104253225</v>
      </c>
      <c r="N72" s="87">
        <v>1.859782042036566E-2</v>
      </c>
      <c r="O72" s="87">
        <v>1.9701521745290784E-2</v>
      </c>
      <c r="P72" s="87">
        <v>1.2053168937111365E-2</v>
      </c>
      <c r="Q72" s="87">
        <v>1.2104074958921907E-2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0.55975469346687645</v>
      </c>
      <c r="C74" s="87">
        <v>0.43055440784901106</v>
      </c>
      <c r="D74" s="87">
        <v>0.57354352947661558</v>
      </c>
      <c r="E74" s="87">
        <v>1.4243545562780935</v>
      </c>
      <c r="F74" s="87">
        <v>1.4487827705840386</v>
      </c>
      <c r="G74" s="87">
        <v>1.4058753331794631</v>
      </c>
      <c r="H74" s="87">
        <v>1.7532588088180283</v>
      </c>
      <c r="I74" s="87">
        <v>1.6751646554850306</v>
      </c>
      <c r="J74" s="87">
        <v>1.6737745538076783</v>
      </c>
      <c r="K74" s="87">
        <v>1.9099947629026193</v>
      </c>
      <c r="L74" s="87">
        <v>2.37075622485612</v>
      </c>
      <c r="M74" s="87">
        <v>2.5061129757691387</v>
      </c>
      <c r="N74" s="87">
        <v>2.806084397583569</v>
      </c>
      <c r="O74" s="87">
        <v>2.8973788247219971</v>
      </c>
      <c r="P74" s="87">
        <v>3.007657770681587</v>
      </c>
      <c r="Q74" s="87">
        <v>3.1924018045937217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3.0911918330161943E-2</v>
      </c>
      <c r="J76" s="87">
        <v>1.9957573213590561E-2</v>
      </c>
      <c r="K76" s="87">
        <v>2.623788851826369E-2</v>
      </c>
      <c r="L76" s="87">
        <v>0.15340293817097292</v>
      </c>
      <c r="M76" s="87">
        <v>0.17269656164375613</v>
      </c>
      <c r="N76" s="87">
        <v>0.21039236029068178</v>
      </c>
      <c r="O76" s="87">
        <v>0.22949787238347749</v>
      </c>
      <c r="P76" s="87">
        <v>0.25502895014656851</v>
      </c>
      <c r="Q76" s="87">
        <v>0.2355910371401134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0.22665525020952618</v>
      </c>
      <c r="I77" s="87">
        <v>0.20676992910487937</v>
      </c>
      <c r="J77" s="87">
        <v>0.15965198819462886</v>
      </c>
      <c r="K77" s="87">
        <v>0.1562891745896561</v>
      </c>
      <c r="L77" s="87">
        <v>0.12283971422113017</v>
      </c>
      <c r="M77" s="87">
        <v>0.19530741147999464</v>
      </c>
      <c r="N77" s="87">
        <v>0.20038370694424273</v>
      </c>
      <c r="O77" s="87">
        <v>0.20939715598008082</v>
      </c>
      <c r="P77" s="87">
        <v>0.24047124021711791</v>
      </c>
      <c r="Q77" s="87">
        <v>0.25677996005649584</v>
      </c>
    </row>
    <row r="78" spans="1:17" x14ac:dyDescent="0.25">
      <c r="A78" s="299" t="s">
        <v>264</v>
      </c>
      <c r="B78" s="298">
        <v>24.532611553243328</v>
      </c>
      <c r="C78" s="298">
        <v>24.179682661578823</v>
      </c>
      <c r="D78" s="298">
        <v>24.28599859227597</v>
      </c>
      <c r="E78" s="298">
        <v>36.186816189521672</v>
      </c>
      <c r="F78" s="298">
        <v>36.991298432531103</v>
      </c>
      <c r="G78" s="298">
        <v>33.027916762266379</v>
      </c>
      <c r="H78" s="298">
        <v>38.847327903126235</v>
      </c>
      <c r="I78" s="298">
        <v>37.892295193167243</v>
      </c>
      <c r="J78" s="298">
        <v>34.446559064886088</v>
      </c>
      <c r="K78" s="298">
        <v>40.593921427786583</v>
      </c>
      <c r="L78" s="298">
        <v>49.302033981272245</v>
      </c>
      <c r="M78" s="298">
        <v>50.116317277449184</v>
      </c>
      <c r="N78" s="298">
        <v>53.175799830119907</v>
      </c>
      <c r="O78" s="298">
        <v>54.824204974002619</v>
      </c>
      <c r="P78" s="298">
        <v>57.145019755115634</v>
      </c>
      <c r="Q78" s="298">
        <v>59.942376633489523</v>
      </c>
    </row>
    <row r="79" spans="1:17" x14ac:dyDescent="0.25">
      <c r="A79" s="243" t="s">
        <v>258</v>
      </c>
      <c r="B79" s="278">
        <v>67.77420646452525</v>
      </c>
      <c r="C79" s="278">
        <v>71.825397003521516</v>
      </c>
      <c r="D79" s="278">
        <v>66.862628512605127</v>
      </c>
      <c r="E79" s="278">
        <v>40.166376760038297</v>
      </c>
      <c r="F79" s="278">
        <v>41.769068792838461</v>
      </c>
      <c r="G79" s="278">
        <v>49.72740868848377</v>
      </c>
      <c r="H79" s="278">
        <v>52.443532497026986</v>
      </c>
      <c r="I79" s="278">
        <v>60.579927729833514</v>
      </c>
      <c r="J79" s="278">
        <v>65.734742440410045</v>
      </c>
      <c r="K79" s="278">
        <v>62.405126748213178</v>
      </c>
      <c r="L79" s="278">
        <v>46.194486589808356</v>
      </c>
      <c r="M79" s="278">
        <v>51.150387227874944</v>
      </c>
      <c r="N79" s="278">
        <v>49.247661399520432</v>
      </c>
      <c r="O79" s="278">
        <v>66.732274461938744</v>
      </c>
      <c r="P79" s="278">
        <v>71.592070367819076</v>
      </c>
      <c r="Q79" s="278">
        <v>71.223507745919221</v>
      </c>
    </row>
    <row r="81" spans="1:17" ht="12.75" x14ac:dyDescent="0.25">
      <c r="A81" s="98" t="s">
        <v>90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0.99999999999999978</v>
      </c>
      <c r="C83" s="77">
        <f t="shared" si="0"/>
        <v>0.99999999999999978</v>
      </c>
      <c r="D83" s="77">
        <f t="shared" si="0"/>
        <v>1</v>
      </c>
      <c r="E83" s="77">
        <f t="shared" si="0"/>
        <v>1</v>
      </c>
      <c r="F83" s="77">
        <f t="shared" si="0"/>
        <v>0.99999999999999989</v>
      </c>
      <c r="G83" s="77">
        <f t="shared" si="0"/>
        <v>1</v>
      </c>
      <c r="H83" s="77">
        <f t="shared" si="0"/>
        <v>1</v>
      </c>
      <c r="I83" s="77">
        <f t="shared" si="0"/>
        <v>1</v>
      </c>
      <c r="J83" s="77">
        <f t="shared" si="0"/>
        <v>0.99999999999999989</v>
      </c>
      <c r="K83" s="77">
        <f t="shared" si="0"/>
        <v>1</v>
      </c>
      <c r="L83" s="77">
        <f t="shared" si="0"/>
        <v>1</v>
      </c>
      <c r="M83" s="77">
        <f t="shared" si="0"/>
        <v>1</v>
      </c>
      <c r="N83" s="77">
        <f t="shared" si="0"/>
        <v>1</v>
      </c>
      <c r="O83" s="77">
        <f t="shared" si="0"/>
        <v>1.0000000000000002</v>
      </c>
      <c r="P83" s="77">
        <f t="shared" si="0"/>
        <v>1.0000000000000002</v>
      </c>
      <c r="Q83" s="77">
        <f t="shared" si="0"/>
        <v>0.99999999999999978</v>
      </c>
    </row>
    <row r="84" spans="1:17" x14ac:dyDescent="0.25">
      <c r="A84" s="132" t="s">
        <v>83</v>
      </c>
      <c r="B84" s="203">
        <f t="shared" ref="B84:Q84" si="1">IF(B$6=0,0,B$6/B$5)</f>
        <v>1.4943251016783969E-2</v>
      </c>
      <c r="C84" s="203">
        <f t="shared" si="1"/>
        <v>1.495393845130041E-2</v>
      </c>
      <c r="D84" s="203">
        <f t="shared" si="1"/>
        <v>1.4931375504576575E-2</v>
      </c>
      <c r="E84" s="203">
        <f t="shared" si="1"/>
        <v>1.5129278192154922E-2</v>
      </c>
      <c r="F84" s="203">
        <f t="shared" si="1"/>
        <v>1.5118686793316518E-2</v>
      </c>
      <c r="G84" s="203">
        <f t="shared" si="1"/>
        <v>1.4969024169278153E-2</v>
      </c>
      <c r="H84" s="203">
        <f t="shared" si="1"/>
        <v>1.4815536199188746E-2</v>
      </c>
      <c r="I84" s="203">
        <f t="shared" si="1"/>
        <v>1.4793946001691573E-2</v>
      </c>
      <c r="J84" s="203">
        <f t="shared" si="1"/>
        <v>1.4686800629857876E-2</v>
      </c>
      <c r="K84" s="203">
        <f t="shared" si="1"/>
        <v>1.4808483182232495E-2</v>
      </c>
      <c r="L84" s="203">
        <f t="shared" si="1"/>
        <v>1.4942432637943199E-2</v>
      </c>
      <c r="M84" s="203">
        <f t="shared" si="1"/>
        <v>1.4852276487146853E-2</v>
      </c>
      <c r="N84" s="203">
        <f t="shared" si="1"/>
        <v>1.482427891356968E-2</v>
      </c>
      <c r="O84" s="203">
        <f t="shared" si="1"/>
        <v>1.4765243681194116E-2</v>
      </c>
      <c r="P84" s="203">
        <f t="shared" si="1"/>
        <v>1.4752485004091815E-2</v>
      </c>
      <c r="Q84" s="203">
        <f t="shared" si="1"/>
        <v>1.4750822130594013E-2</v>
      </c>
    </row>
    <row r="85" spans="1:17" x14ac:dyDescent="0.25">
      <c r="A85" s="76" t="s">
        <v>82</v>
      </c>
      <c r="B85" s="202">
        <f t="shared" ref="B85:Q85" si="2">IF(B$7=0,0,B$7/B$5)</f>
        <v>4.366952264158043E-3</v>
      </c>
      <c r="C85" s="202">
        <f t="shared" si="2"/>
        <v>4.3700755146680688E-3</v>
      </c>
      <c r="D85" s="202">
        <f t="shared" si="2"/>
        <v>4.3634818148653234E-3</v>
      </c>
      <c r="E85" s="202">
        <f t="shared" si="2"/>
        <v>4.4213160564659315E-3</v>
      </c>
      <c r="F85" s="202">
        <f t="shared" si="2"/>
        <v>4.4182208710149204E-3</v>
      </c>
      <c r="G85" s="202">
        <f t="shared" si="2"/>
        <v>4.3744841008723266E-3</v>
      </c>
      <c r="H85" s="202">
        <f t="shared" si="2"/>
        <v>4.3296294278329641E-3</v>
      </c>
      <c r="I85" s="202">
        <f t="shared" si="2"/>
        <v>4.3233200001362741E-3</v>
      </c>
      <c r="J85" s="202">
        <f t="shared" si="2"/>
        <v>4.2920082913523085E-3</v>
      </c>
      <c r="K85" s="202">
        <f t="shared" si="2"/>
        <v>4.3275682840877615E-3</v>
      </c>
      <c r="L85" s="202">
        <f t="shared" si="2"/>
        <v>4.3667131045984795E-3</v>
      </c>
      <c r="M85" s="202">
        <f t="shared" si="2"/>
        <v>4.340366253675231E-3</v>
      </c>
      <c r="N85" s="202">
        <f t="shared" si="2"/>
        <v>4.3321843615831785E-3</v>
      </c>
      <c r="O85" s="202">
        <f t="shared" si="2"/>
        <v>4.3149321557948931E-3</v>
      </c>
      <c r="P85" s="202">
        <f t="shared" si="2"/>
        <v>4.3112036141410744E-3</v>
      </c>
      <c r="Q85" s="202">
        <f t="shared" si="2"/>
        <v>4.3107176630466249E-3</v>
      </c>
    </row>
    <row r="86" spans="1:17" x14ac:dyDescent="0.25">
      <c r="A86" s="76" t="s">
        <v>81</v>
      </c>
      <c r="B86" s="202">
        <f t="shared" ref="B86:Q86" si="3">IF(B$8=0,0,B$8/B$5)</f>
        <v>5.4398902486049582E-2</v>
      </c>
      <c r="C86" s="202">
        <f t="shared" si="3"/>
        <v>5.443780865897227E-2</v>
      </c>
      <c r="D86" s="202">
        <f t="shared" si="3"/>
        <v>5.435567127553078E-2</v>
      </c>
      <c r="E86" s="202">
        <f t="shared" si="3"/>
        <v>5.5076109484807317E-2</v>
      </c>
      <c r="F86" s="202">
        <f t="shared" si="3"/>
        <v>5.5037552916898901E-2</v>
      </c>
      <c r="G86" s="202">
        <f t="shared" si="3"/>
        <v>5.4492726193334867E-2</v>
      </c>
      <c r="H86" s="202">
        <f t="shared" si="3"/>
        <v>5.3933973810182272E-2</v>
      </c>
      <c r="I86" s="202">
        <f t="shared" si="3"/>
        <v>5.3855377589923106E-2</v>
      </c>
      <c r="J86" s="202">
        <f t="shared" si="3"/>
        <v>5.3465329224432472E-2</v>
      </c>
      <c r="K86" s="202">
        <f t="shared" si="3"/>
        <v>5.3908298247267318E-2</v>
      </c>
      <c r="L86" s="202">
        <f t="shared" si="3"/>
        <v>5.4395923287566907E-2</v>
      </c>
      <c r="M86" s="202">
        <f t="shared" si="3"/>
        <v>5.4067721904201296E-2</v>
      </c>
      <c r="N86" s="202">
        <f t="shared" si="3"/>
        <v>5.396580049010205E-2</v>
      </c>
      <c r="O86" s="202">
        <f t="shared" si="3"/>
        <v>5.3750890639117629E-2</v>
      </c>
      <c r="P86" s="202">
        <f t="shared" si="3"/>
        <v>5.370444438516931E-2</v>
      </c>
      <c r="Q86" s="202">
        <f t="shared" si="3"/>
        <v>5.369839091707513E-2</v>
      </c>
    </row>
    <row r="87" spans="1:17" x14ac:dyDescent="0.25">
      <c r="A87" s="76" t="s">
        <v>80</v>
      </c>
      <c r="B87" s="202">
        <f t="shared" ref="B87:Q87" si="4">IF(B$9=0,0,B$9/B$5)</f>
        <v>2.9111897017362165E-2</v>
      </c>
      <c r="C87" s="202">
        <f t="shared" si="4"/>
        <v>2.9132717887778714E-2</v>
      </c>
      <c r="D87" s="202">
        <f t="shared" si="4"/>
        <v>2.9088761577288128E-2</v>
      </c>
      <c r="E87" s="202">
        <f t="shared" si="4"/>
        <v>2.9474308380575381E-2</v>
      </c>
      <c r="F87" s="202">
        <f t="shared" si="4"/>
        <v>2.945367460336672E-2</v>
      </c>
      <c r="G87" s="202">
        <f t="shared" si="4"/>
        <v>2.9162107333737145E-2</v>
      </c>
      <c r="H87" s="202">
        <f t="shared" si="4"/>
        <v>2.8863087664347396E-2</v>
      </c>
      <c r="I87" s="202">
        <f t="shared" si="4"/>
        <v>2.8821026428447905E-2</v>
      </c>
      <c r="J87" s="202">
        <f t="shared" si="4"/>
        <v>2.8612289720002994E-2</v>
      </c>
      <c r="K87" s="202">
        <f t="shared" si="4"/>
        <v>2.884934723376362E-2</v>
      </c>
      <c r="L87" s="202">
        <f t="shared" si="4"/>
        <v>2.911030268153077E-2</v>
      </c>
      <c r="M87" s="202">
        <f t="shared" si="4"/>
        <v>2.8934663754330993E-2</v>
      </c>
      <c r="N87" s="202">
        <f t="shared" si="4"/>
        <v>2.8880119901872153E-2</v>
      </c>
      <c r="O87" s="202">
        <f t="shared" si="4"/>
        <v>2.8765109613723805E-2</v>
      </c>
      <c r="P87" s="202">
        <f t="shared" si="4"/>
        <v>2.8740253623988847E-2</v>
      </c>
      <c r="Q87" s="202">
        <f t="shared" si="4"/>
        <v>2.8737014074444615E-2</v>
      </c>
    </row>
    <row r="88" spans="1:17" x14ac:dyDescent="0.25">
      <c r="A88" s="129" t="s">
        <v>79</v>
      </c>
      <c r="B88" s="201">
        <f t="shared" ref="B88:Q88" si="5">IF(B$10=0,0,B$10/B$5)</f>
        <v>3.0007779362992322E-2</v>
      </c>
      <c r="C88" s="201">
        <f t="shared" si="5"/>
        <v>3.0029240969744801E-2</v>
      </c>
      <c r="D88" s="201">
        <f t="shared" si="5"/>
        <v>2.9983931958586018E-2</v>
      </c>
      <c r="E88" s="201">
        <f t="shared" si="5"/>
        <v>3.0621796175235381E-2</v>
      </c>
      <c r="F88" s="201">
        <f t="shared" si="5"/>
        <v>3.0360074728214451E-2</v>
      </c>
      <c r="G88" s="201">
        <f t="shared" si="5"/>
        <v>3.0059534839271578E-2</v>
      </c>
      <c r="H88" s="201">
        <f t="shared" si="5"/>
        <v>2.9751313212254587E-2</v>
      </c>
      <c r="I88" s="201">
        <f t="shared" si="5"/>
        <v>3.0825825765118459E-2</v>
      </c>
      <c r="J88" s="201">
        <f t="shared" si="5"/>
        <v>3.0700043289059484E-2</v>
      </c>
      <c r="K88" s="201">
        <f t="shared" si="5"/>
        <v>3.0708058890107741E-2</v>
      </c>
      <c r="L88" s="201">
        <f t="shared" si="5"/>
        <v>3.1437646450995824E-2</v>
      </c>
      <c r="M88" s="201">
        <f t="shared" si="5"/>
        <v>3.1259464359081564E-2</v>
      </c>
      <c r="N88" s="201">
        <f t="shared" si="5"/>
        <v>3.1158329261830511E-2</v>
      </c>
      <c r="O88" s="201">
        <f t="shared" si="5"/>
        <v>3.0950707315424691E-2</v>
      </c>
      <c r="P88" s="201">
        <f t="shared" si="5"/>
        <v>3.1088622709991517E-2</v>
      </c>
      <c r="Q88" s="201">
        <f t="shared" si="5"/>
        <v>3.0883567489043428E-2</v>
      </c>
    </row>
    <row r="89" spans="1:17" x14ac:dyDescent="0.25">
      <c r="A89" s="127" t="s">
        <v>263</v>
      </c>
      <c r="B89" s="200">
        <f t="shared" ref="B89:Q89" si="6">IF(B$15=0,0,B$15/B$5)</f>
        <v>8.013540870277526E-2</v>
      </c>
      <c r="C89" s="200">
        <f t="shared" si="6"/>
        <v>8.0138699866065297E-2</v>
      </c>
      <c r="D89" s="200">
        <f t="shared" si="6"/>
        <v>8.006431974172934E-2</v>
      </c>
      <c r="E89" s="200">
        <f t="shared" si="6"/>
        <v>8.1314329262961629E-2</v>
      </c>
      <c r="F89" s="200">
        <f t="shared" si="6"/>
        <v>8.1176590277355853E-2</v>
      </c>
      <c r="G89" s="200">
        <f t="shared" si="6"/>
        <v>8.0451308017165962E-2</v>
      </c>
      <c r="H89" s="200">
        <f t="shared" si="6"/>
        <v>7.9625416027581344E-2</v>
      </c>
      <c r="I89" s="200">
        <f t="shared" si="6"/>
        <v>7.9512041552901133E-2</v>
      </c>
      <c r="J89" s="200">
        <f t="shared" si="6"/>
        <v>7.8895439387918348E-2</v>
      </c>
      <c r="K89" s="200">
        <f t="shared" si="6"/>
        <v>7.9553789113894324E-2</v>
      </c>
      <c r="L89" s="200">
        <f t="shared" si="6"/>
        <v>8.0279191259067934E-2</v>
      </c>
      <c r="M89" s="200">
        <f t="shared" si="6"/>
        <v>7.979478186967616E-2</v>
      </c>
      <c r="N89" s="200">
        <f t="shared" si="6"/>
        <v>7.9660407719898296E-2</v>
      </c>
      <c r="O89" s="200">
        <f t="shared" si="6"/>
        <v>7.9343401603940447E-2</v>
      </c>
      <c r="P89" s="200">
        <f t="shared" si="6"/>
        <v>7.9275278489489148E-2</v>
      </c>
      <c r="Q89" s="200">
        <f t="shared" si="6"/>
        <v>7.9266745623384621E-2</v>
      </c>
    </row>
    <row r="90" spans="1:17" x14ac:dyDescent="0.25">
      <c r="A90" s="142" t="s">
        <v>277</v>
      </c>
      <c r="B90" s="199">
        <f t="shared" ref="B90:Q90" si="7">IF(B$16=0,0,B$16/B$5)</f>
        <v>2.411873713651887E-2</v>
      </c>
      <c r="C90" s="199">
        <f t="shared" si="7"/>
        <v>2.408196509612447E-2</v>
      </c>
      <c r="D90" s="199">
        <f t="shared" si="7"/>
        <v>2.4092165039056087E-2</v>
      </c>
      <c r="E90" s="199">
        <f t="shared" si="7"/>
        <v>2.4600311237527879E-2</v>
      </c>
      <c r="F90" s="199">
        <f t="shared" si="7"/>
        <v>2.4502275453688025E-2</v>
      </c>
      <c r="G90" s="199">
        <f t="shared" si="7"/>
        <v>2.43380225201878E-2</v>
      </c>
      <c r="H90" s="199">
        <f t="shared" si="7"/>
        <v>2.4087499652102426E-2</v>
      </c>
      <c r="I90" s="199">
        <f t="shared" si="7"/>
        <v>2.4055058770847886E-2</v>
      </c>
      <c r="J90" s="199">
        <f t="shared" si="7"/>
        <v>2.3840104620551535E-2</v>
      </c>
      <c r="K90" s="199">
        <f t="shared" si="7"/>
        <v>2.4042311866952149E-2</v>
      </c>
      <c r="L90" s="199">
        <f t="shared" si="7"/>
        <v>2.4265587489684434E-2</v>
      </c>
      <c r="M90" s="199">
        <f t="shared" si="7"/>
        <v>2.4119139865317194E-2</v>
      </c>
      <c r="N90" s="199">
        <f t="shared" si="7"/>
        <v>2.4089718170795773E-2</v>
      </c>
      <c r="O90" s="199">
        <f t="shared" si="7"/>
        <v>2.3994013110351566E-2</v>
      </c>
      <c r="P90" s="199">
        <f t="shared" si="7"/>
        <v>2.3973717515096502E-2</v>
      </c>
      <c r="Q90" s="199">
        <f t="shared" si="7"/>
        <v>2.3971418141187088E-2</v>
      </c>
    </row>
    <row r="91" spans="1:17" x14ac:dyDescent="0.25">
      <c r="A91" s="142" t="s">
        <v>276</v>
      </c>
      <c r="B91" s="199">
        <f t="shared" ref="B91:Q91" si="8">IF(B$22=0,0,B$22/B$5)</f>
        <v>5.5913022192037018E-2</v>
      </c>
      <c r="C91" s="199">
        <f t="shared" si="8"/>
        <v>5.5953011265540677E-2</v>
      </c>
      <c r="D91" s="199">
        <f t="shared" si="8"/>
        <v>5.5868587699378899E-2</v>
      </c>
      <c r="E91" s="199">
        <f t="shared" si="8"/>
        <v>5.6610016204776195E-2</v>
      </c>
      <c r="F91" s="199">
        <f t="shared" si="8"/>
        <v>5.6569448591856183E-2</v>
      </c>
      <c r="G91" s="199">
        <f t="shared" si="8"/>
        <v>5.6009457355024488E-2</v>
      </c>
      <c r="H91" s="199">
        <f t="shared" si="8"/>
        <v>5.5435152856747598E-2</v>
      </c>
      <c r="I91" s="199">
        <f t="shared" si="8"/>
        <v>5.5358729213188053E-2</v>
      </c>
      <c r="J91" s="199">
        <f t="shared" si="8"/>
        <v>5.4958172994580584E-2</v>
      </c>
      <c r="K91" s="199">
        <f t="shared" si="8"/>
        <v>5.5412549637282579E-2</v>
      </c>
      <c r="L91" s="199">
        <f t="shared" si="8"/>
        <v>5.5915543615694716E-2</v>
      </c>
      <c r="M91" s="199">
        <f t="shared" si="8"/>
        <v>5.557821835447517E-2</v>
      </c>
      <c r="N91" s="199">
        <f t="shared" si="8"/>
        <v>5.5473284915858345E-2</v>
      </c>
      <c r="O91" s="199">
        <f t="shared" si="8"/>
        <v>5.5252045917662564E-2</v>
      </c>
      <c r="P91" s="199">
        <f t="shared" si="8"/>
        <v>5.5204944761376135E-2</v>
      </c>
      <c r="Q91" s="199">
        <f t="shared" si="8"/>
        <v>5.5197936018846566E-2</v>
      </c>
    </row>
    <row r="92" spans="1:17" x14ac:dyDescent="0.25">
      <c r="A92" s="142" t="s">
        <v>275</v>
      </c>
      <c r="B92" s="199">
        <f t="shared" ref="B92:Q92" si="9">IF(B$23=0,0,B$23/B$5)</f>
        <v>1.0364937421935529E-4</v>
      </c>
      <c r="C92" s="199">
        <f t="shared" si="9"/>
        <v>1.0372350440015716E-4</v>
      </c>
      <c r="D92" s="199">
        <f t="shared" si="9"/>
        <v>1.0356700329435079E-4</v>
      </c>
      <c r="E92" s="199">
        <f t="shared" si="9"/>
        <v>1.0400182065756645E-4</v>
      </c>
      <c r="F92" s="199">
        <f t="shared" si="9"/>
        <v>1.0486623181164626E-4</v>
      </c>
      <c r="G92" s="199">
        <f t="shared" si="9"/>
        <v>1.038281419536781E-4</v>
      </c>
      <c r="H92" s="199">
        <f t="shared" si="9"/>
        <v>1.0276351873132159E-4</v>
      </c>
      <c r="I92" s="199">
        <f t="shared" si="9"/>
        <v>9.8253568865198053E-5</v>
      </c>
      <c r="J92" s="199">
        <f t="shared" si="9"/>
        <v>9.7161772786226531E-5</v>
      </c>
      <c r="K92" s="199">
        <f t="shared" si="9"/>
        <v>9.8927609659592988E-5</v>
      </c>
      <c r="L92" s="199">
        <f t="shared" si="9"/>
        <v>9.8060153688780255E-5</v>
      </c>
      <c r="M92" s="199">
        <f t="shared" si="9"/>
        <v>9.7423649883791752E-5</v>
      </c>
      <c r="N92" s="199">
        <f t="shared" si="9"/>
        <v>9.740463324418634E-5</v>
      </c>
      <c r="O92" s="199">
        <f t="shared" si="9"/>
        <v>9.7342575926309468E-5</v>
      </c>
      <c r="P92" s="199">
        <f t="shared" si="9"/>
        <v>9.6616213016506179E-5</v>
      </c>
      <c r="Q92" s="199">
        <f t="shared" si="9"/>
        <v>9.7391463350976094E-5</v>
      </c>
    </row>
    <row r="93" spans="1:17" x14ac:dyDescent="0.25">
      <c r="A93" s="127" t="s">
        <v>262</v>
      </c>
      <c r="B93" s="200">
        <f t="shared" ref="B93:Q93" si="10">IF(B$24=0,0,B$24/B$5)</f>
        <v>3.358716432614578E-2</v>
      </c>
      <c r="C93" s="200">
        <f t="shared" si="10"/>
        <v>3.3561264431835443E-2</v>
      </c>
      <c r="D93" s="200">
        <f t="shared" si="10"/>
        <v>3.355362962877418E-2</v>
      </c>
      <c r="E93" s="200">
        <f t="shared" si="10"/>
        <v>3.4099208640153658E-2</v>
      </c>
      <c r="F93" s="200">
        <f t="shared" si="10"/>
        <v>3.407424421655221E-2</v>
      </c>
      <c r="G93" s="200">
        <f t="shared" si="10"/>
        <v>3.3809293606749474E-2</v>
      </c>
      <c r="H93" s="200">
        <f t="shared" si="10"/>
        <v>3.3461728579396846E-2</v>
      </c>
      <c r="I93" s="200">
        <f t="shared" si="10"/>
        <v>3.3073076940656365E-2</v>
      </c>
      <c r="J93" s="200">
        <f t="shared" si="10"/>
        <v>3.2763437285945933E-2</v>
      </c>
      <c r="K93" s="200">
        <f t="shared" si="10"/>
        <v>3.3115434546396337E-2</v>
      </c>
      <c r="L93" s="200">
        <f t="shared" si="10"/>
        <v>3.3281537810337131E-2</v>
      </c>
      <c r="M93" s="200">
        <f t="shared" si="10"/>
        <v>3.3077151733046928E-2</v>
      </c>
      <c r="N93" s="200">
        <f t="shared" si="10"/>
        <v>3.3043793898008524E-2</v>
      </c>
      <c r="O93" s="200">
        <f t="shared" si="10"/>
        <v>3.2938077454765624E-2</v>
      </c>
      <c r="P93" s="200">
        <f t="shared" si="10"/>
        <v>3.2859501607900687E-2</v>
      </c>
      <c r="Q93" s="200">
        <f t="shared" si="10"/>
        <v>3.2918070560622861E-2</v>
      </c>
    </row>
    <row r="94" spans="1:17" x14ac:dyDescent="0.25">
      <c r="A94" s="142" t="s">
        <v>274</v>
      </c>
      <c r="B94" s="199">
        <f t="shared" ref="B94:Q94" si="11">IF(B$25=0,0,B$25/B$5)</f>
        <v>2.2288098597275888E-2</v>
      </c>
      <c r="C94" s="199">
        <f t="shared" si="11"/>
        <v>2.2254117594983091E-2</v>
      </c>
      <c r="D94" s="199">
        <f t="shared" si="11"/>
        <v>2.2263543351085484E-2</v>
      </c>
      <c r="E94" s="199">
        <f t="shared" si="11"/>
        <v>2.3038195847193441E-2</v>
      </c>
      <c r="F94" s="199">
        <f t="shared" si="11"/>
        <v>2.2642525936506581E-2</v>
      </c>
      <c r="G94" s="199">
        <f t="shared" si="11"/>
        <v>2.2490739980383447E-2</v>
      </c>
      <c r="H94" s="199">
        <f t="shared" si="11"/>
        <v>2.2259232072106512E-2</v>
      </c>
      <c r="I94" s="199">
        <f t="shared" si="11"/>
        <v>2.3647552442609902E-2</v>
      </c>
      <c r="J94" s="199">
        <f t="shared" si="11"/>
        <v>2.3559699272923246E-2</v>
      </c>
      <c r="K94" s="199">
        <f t="shared" si="11"/>
        <v>2.3447456651609685E-2</v>
      </c>
      <c r="L94" s="199">
        <f t="shared" si="11"/>
        <v>2.4237725801717756E-2</v>
      </c>
      <c r="M94" s="199">
        <f t="shared" si="11"/>
        <v>2.4106017158749538E-2</v>
      </c>
      <c r="N94" s="199">
        <f t="shared" si="11"/>
        <v>2.4023091448373887E-2</v>
      </c>
      <c r="O94" s="199">
        <f t="shared" si="11"/>
        <v>2.3821724081377945E-2</v>
      </c>
      <c r="P94" s="199">
        <f t="shared" si="11"/>
        <v>2.4010365815543933E-2</v>
      </c>
      <c r="Q94" s="199">
        <f t="shared" si="11"/>
        <v>2.375248862238857E-2</v>
      </c>
    </row>
    <row r="95" spans="1:17" x14ac:dyDescent="0.25">
      <c r="A95" s="142" t="s">
        <v>273</v>
      </c>
      <c r="B95" s="199">
        <f t="shared" ref="B95:Q95" si="12">IF(B$31=0,0,B$31/B$5)</f>
        <v>1.1072921639664031E-2</v>
      </c>
      <c r="C95" s="199">
        <f t="shared" si="12"/>
        <v>1.1080841009070187E-2</v>
      </c>
      <c r="D95" s="199">
        <f t="shared" si="12"/>
        <v>1.1064121906864654E-2</v>
      </c>
      <c r="E95" s="199">
        <f t="shared" si="12"/>
        <v>1.0834099729707346E-2</v>
      </c>
      <c r="F95" s="199">
        <f t="shared" si="12"/>
        <v>1.1202919228820213E-2</v>
      </c>
      <c r="G95" s="199">
        <f t="shared" si="12"/>
        <v>1.109201949846709E-2</v>
      </c>
      <c r="H95" s="199">
        <f t="shared" si="12"/>
        <v>1.0978285193694717E-2</v>
      </c>
      <c r="I95" s="199">
        <f t="shared" si="12"/>
        <v>9.2111530750678544E-3</v>
      </c>
      <c r="J95" s="199">
        <f t="shared" si="12"/>
        <v>8.9917486905800089E-3</v>
      </c>
      <c r="K95" s="199">
        <f t="shared" si="12"/>
        <v>9.4521358373475355E-3</v>
      </c>
      <c r="L95" s="199">
        <f t="shared" si="12"/>
        <v>8.8298625823893095E-3</v>
      </c>
      <c r="M95" s="199">
        <f t="shared" si="12"/>
        <v>8.7585738836418424E-3</v>
      </c>
      <c r="N95" s="199">
        <f t="shared" si="12"/>
        <v>8.8081832498291424E-3</v>
      </c>
      <c r="O95" s="199">
        <f t="shared" si="12"/>
        <v>8.9039695713666479E-3</v>
      </c>
      <c r="P95" s="199">
        <f t="shared" si="12"/>
        <v>8.6383367821389195E-3</v>
      </c>
      <c r="Q95" s="199">
        <f t="shared" si="12"/>
        <v>8.9530914727412453E-3</v>
      </c>
    </row>
    <row r="96" spans="1:17" x14ac:dyDescent="0.25">
      <c r="A96" s="142" t="s">
        <v>272</v>
      </c>
      <c r="B96" s="199">
        <f t="shared" ref="B96:Q96" si="13">IF(B$32=0,0,B$32/B$5)</f>
        <v>2.2614408920586609E-4</v>
      </c>
      <c r="C96" s="199">
        <f t="shared" si="13"/>
        <v>2.2630582778216117E-4</v>
      </c>
      <c r="D96" s="199">
        <f t="shared" si="13"/>
        <v>2.2596437082403808E-4</v>
      </c>
      <c r="E96" s="199">
        <f t="shared" si="13"/>
        <v>2.2691306325287215E-4</v>
      </c>
      <c r="F96" s="199">
        <f t="shared" si="13"/>
        <v>2.2879905122540994E-4</v>
      </c>
      <c r="G96" s="199">
        <f t="shared" si="13"/>
        <v>2.2653412789893401E-4</v>
      </c>
      <c r="H96" s="199">
        <f t="shared" si="13"/>
        <v>2.2421131359561065E-4</v>
      </c>
      <c r="I96" s="199">
        <f t="shared" si="13"/>
        <v>2.1437142297861387E-4</v>
      </c>
      <c r="J96" s="199">
        <f t="shared" si="13"/>
        <v>2.1198932244267618E-4</v>
      </c>
      <c r="K96" s="199">
        <f t="shared" si="13"/>
        <v>2.1584205743911195E-4</v>
      </c>
      <c r="L96" s="199">
        <f t="shared" si="13"/>
        <v>2.1394942623006603E-4</v>
      </c>
      <c r="M96" s="199">
        <f t="shared" si="13"/>
        <v>2.1256069065554565E-4</v>
      </c>
      <c r="N96" s="199">
        <f t="shared" si="13"/>
        <v>2.1251919980549749E-4</v>
      </c>
      <c r="O96" s="199">
        <f t="shared" si="13"/>
        <v>2.1238380202103893E-4</v>
      </c>
      <c r="P96" s="199">
        <f t="shared" si="13"/>
        <v>2.1079901021783175E-4</v>
      </c>
      <c r="Q96" s="199">
        <f t="shared" si="13"/>
        <v>2.1249046549303875E-4</v>
      </c>
    </row>
    <row r="97" spans="1:17" x14ac:dyDescent="0.25">
      <c r="A97" s="127" t="s">
        <v>261</v>
      </c>
      <c r="B97" s="200">
        <f t="shared" ref="B97:Q97" si="14">IF(B$33=0,0,B$33/B$5)</f>
        <v>0.30859721091991854</v>
      </c>
      <c r="C97" s="200">
        <f t="shared" si="14"/>
        <v>0.28988110200939249</v>
      </c>
      <c r="D97" s="200">
        <f t="shared" si="14"/>
        <v>0.30992819027354873</v>
      </c>
      <c r="E97" s="200">
        <f t="shared" si="14"/>
        <v>0.44980931176521849</v>
      </c>
      <c r="F97" s="200">
        <f t="shared" si="14"/>
        <v>0.4488134764747751</v>
      </c>
      <c r="G97" s="200">
        <f t="shared" si="14"/>
        <v>0.41941974898761675</v>
      </c>
      <c r="H97" s="200">
        <f t="shared" si="14"/>
        <v>0.43836871687546014</v>
      </c>
      <c r="I97" s="200">
        <f t="shared" si="14"/>
        <v>0.41624224076212207</v>
      </c>
      <c r="J97" s="200">
        <f t="shared" si="14"/>
        <v>0.39261465816371149</v>
      </c>
      <c r="K97" s="200">
        <f t="shared" si="14"/>
        <v>0.42142651501220268</v>
      </c>
      <c r="L97" s="200">
        <f t="shared" si="14"/>
        <v>0.47050581083951543</v>
      </c>
      <c r="M97" s="200">
        <f t="shared" si="14"/>
        <v>0.4657573297283516</v>
      </c>
      <c r="N97" s="200">
        <f t="shared" si="14"/>
        <v>0.47502107144662153</v>
      </c>
      <c r="O97" s="200">
        <f t="shared" si="14"/>
        <v>0.45099755458256563</v>
      </c>
      <c r="P97" s="200">
        <f t="shared" si="14"/>
        <v>0.44813671190385068</v>
      </c>
      <c r="Q97" s="200">
        <f t="shared" si="14"/>
        <v>0.454050301252023</v>
      </c>
    </row>
    <row r="98" spans="1:17" x14ac:dyDescent="0.25">
      <c r="A98" s="127" t="s">
        <v>260</v>
      </c>
      <c r="B98" s="200">
        <f t="shared" ref="B98:Q98" si="15">IF(B$44=0,0,B$44/B$5)</f>
        <v>8.1451973757460105E-2</v>
      </c>
      <c r="C98" s="200">
        <f t="shared" si="15"/>
        <v>8.0997453999920449E-2</v>
      </c>
      <c r="D98" s="200">
        <f t="shared" si="15"/>
        <v>8.1465941060790845E-2</v>
      </c>
      <c r="E98" s="200">
        <f t="shared" si="15"/>
        <v>8.4028104558774463E-2</v>
      </c>
      <c r="F98" s="200">
        <f t="shared" si="15"/>
        <v>8.3898179301801726E-2</v>
      </c>
      <c r="G98" s="200">
        <f t="shared" si="15"/>
        <v>8.3441102798618549E-2</v>
      </c>
      <c r="H98" s="200">
        <f t="shared" si="15"/>
        <v>8.3468349478865E-2</v>
      </c>
      <c r="I98" s="200">
        <f t="shared" si="15"/>
        <v>8.3155988683670343E-2</v>
      </c>
      <c r="J98" s="200">
        <f t="shared" si="15"/>
        <v>8.2722440370342529E-2</v>
      </c>
      <c r="K98" s="200">
        <f t="shared" si="15"/>
        <v>8.3188099141103269E-2</v>
      </c>
      <c r="L98" s="200">
        <f t="shared" si="15"/>
        <v>8.3888181682977833E-2</v>
      </c>
      <c r="M98" s="200">
        <f t="shared" si="15"/>
        <v>8.3703028920787709E-2</v>
      </c>
      <c r="N98" s="200">
        <f t="shared" si="15"/>
        <v>8.3774190491688577E-2</v>
      </c>
      <c r="O98" s="200">
        <f t="shared" si="15"/>
        <v>8.3461794613117868E-2</v>
      </c>
      <c r="P98" s="200">
        <f t="shared" si="15"/>
        <v>8.3410541403649036E-2</v>
      </c>
      <c r="Q98" s="200">
        <f t="shared" si="15"/>
        <v>8.3474735530117458E-2</v>
      </c>
    </row>
    <row r="99" spans="1:17" x14ac:dyDescent="0.25">
      <c r="A99" s="142" t="s">
        <v>271</v>
      </c>
      <c r="B99" s="199">
        <f t="shared" ref="B99:Q99" si="16">IF(B$45=0,0,B$45/B$5)</f>
        <v>3.7940026437153877E-2</v>
      </c>
      <c r="C99" s="199">
        <f t="shared" si="16"/>
        <v>3.7882182107377614E-2</v>
      </c>
      <c r="D99" s="199">
        <f t="shared" si="16"/>
        <v>3.7898227147476225E-2</v>
      </c>
      <c r="E99" s="199">
        <f t="shared" si="16"/>
        <v>3.8697567514877476E-2</v>
      </c>
      <c r="F99" s="199">
        <f t="shared" si="16"/>
        <v>3.8543352134129377E-2</v>
      </c>
      <c r="G99" s="199">
        <f t="shared" si="16"/>
        <v>3.8284973737113606E-2</v>
      </c>
      <c r="H99" s="199">
        <f t="shared" si="16"/>
        <v>3.7890888251440345E-2</v>
      </c>
      <c r="I99" s="199">
        <f t="shared" si="16"/>
        <v>3.7839857059986375E-2</v>
      </c>
      <c r="J99" s="199">
        <f t="shared" si="16"/>
        <v>3.7501723015120843E-2</v>
      </c>
      <c r="K99" s="199">
        <f t="shared" si="16"/>
        <v>3.7819805517981558E-2</v>
      </c>
      <c r="L99" s="199">
        <f t="shared" si="16"/>
        <v>3.8171029671273074E-2</v>
      </c>
      <c r="M99" s="199">
        <f t="shared" si="16"/>
        <v>3.794065995047461E-2</v>
      </c>
      <c r="N99" s="199">
        <f t="shared" si="16"/>
        <v>3.7894378096592705E-2</v>
      </c>
      <c r="O99" s="199">
        <f t="shared" si="16"/>
        <v>3.7743829064822508E-2</v>
      </c>
      <c r="P99" s="199">
        <f t="shared" si="16"/>
        <v>3.7711903039169659E-2</v>
      </c>
      <c r="Q99" s="199">
        <f t="shared" si="16"/>
        <v>3.7708286004562157E-2</v>
      </c>
    </row>
    <row r="100" spans="1:17" x14ac:dyDescent="0.25">
      <c r="A100" s="142" t="s">
        <v>270</v>
      </c>
      <c r="B100" s="199">
        <f t="shared" ref="B100:Q100" si="17">IF(B$51=0,0,B$51/B$5)</f>
        <v>3.1131604774020362E-2</v>
      </c>
      <c r="C100" s="199">
        <f t="shared" si="17"/>
        <v>3.0726074907547109E-2</v>
      </c>
      <c r="D100" s="199">
        <f t="shared" si="17"/>
        <v>3.119721011690153E-2</v>
      </c>
      <c r="E100" s="199">
        <f t="shared" si="17"/>
        <v>3.2796072737130526E-2</v>
      </c>
      <c r="F100" s="199">
        <f t="shared" si="17"/>
        <v>3.282913773496219E-2</v>
      </c>
      <c r="G100" s="199">
        <f t="shared" si="17"/>
        <v>3.2754433701429282E-2</v>
      </c>
      <c r="H100" s="199">
        <f t="shared" si="17"/>
        <v>3.3302929203112175E-2</v>
      </c>
      <c r="I100" s="199">
        <f t="shared" si="17"/>
        <v>3.30594868743933E-2</v>
      </c>
      <c r="J100" s="199">
        <f t="shared" si="17"/>
        <v>3.3052841536069487E-2</v>
      </c>
      <c r="K100" s="199">
        <f t="shared" si="17"/>
        <v>3.3099604956844601E-2</v>
      </c>
      <c r="L100" s="199">
        <f t="shared" si="17"/>
        <v>3.3337487484570841E-2</v>
      </c>
      <c r="M100" s="199">
        <f t="shared" si="17"/>
        <v>3.3457397963903651E-2</v>
      </c>
      <c r="N100" s="199">
        <f t="shared" si="17"/>
        <v>3.3598037114366257E-2</v>
      </c>
      <c r="O100" s="199">
        <f t="shared" si="17"/>
        <v>3.3485100400861924E-2</v>
      </c>
      <c r="P100" s="199">
        <f t="shared" si="17"/>
        <v>3.347634366070551E-2</v>
      </c>
      <c r="Q100" s="199">
        <f t="shared" si="17"/>
        <v>3.354553249679279E-2</v>
      </c>
    </row>
    <row r="101" spans="1:17" x14ac:dyDescent="0.25">
      <c r="A101" s="142" t="s">
        <v>269</v>
      </c>
      <c r="B101" s="199">
        <f t="shared" ref="B101:Q101" si="18">IF(B$62=0,0,B$62/B$5)</f>
        <v>5.4419102608426802E-3</v>
      </c>
      <c r="C101" s="199">
        <f t="shared" si="18"/>
        <v>5.4458023228505905E-3</v>
      </c>
      <c r="D101" s="199">
        <f t="shared" si="18"/>
        <v>5.4375855344721202E-3</v>
      </c>
      <c r="E101" s="199">
        <f t="shared" si="18"/>
        <v>5.5096561076674261E-3</v>
      </c>
      <c r="F101" s="199">
        <f t="shared" si="18"/>
        <v>5.5057990191429377E-3</v>
      </c>
      <c r="G101" s="199">
        <f t="shared" si="18"/>
        <v>5.4512961155576177E-3</v>
      </c>
      <c r="H101" s="199">
        <f t="shared" si="18"/>
        <v>5.395400128907369E-3</v>
      </c>
      <c r="I101" s="199">
        <f t="shared" si="18"/>
        <v>5.3875375883422972E-3</v>
      </c>
      <c r="J101" s="199">
        <f t="shared" si="18"/>
        <v>5.348518267999711E-3</v>
      </c>
      <c r="K101" s="199">
        <f t="shared" si="18"/>
        <v>5.3928316191967987E-3</v>
      </c>
      <c r="L101" s="199">
        <f t="shared" si="18"/>
        <v>5.4416122303668603E-3</v>
      </c>
      <c r="M101" s="199">
        <f t="shared" si="18"/>
        <v>5.4087799048209897E-3</v>
      </c>
      <c r="N101" s="199">
        <f t="shared" si="18"/>
        <v>5.3985839787298586E-3</v>
      </c>
      <c r="O101" s="199">
        <f t="shared" si="18"/>
        <v>5.3770850133136342E-3</v>
      </c>
      <c r="P101" s="199">
        <f t="shared" si="18"/>
        <v>5.3724386632148643E-3</v>
      </c>
      <c r="Q101" s="199">
        <f t="shared" si="18"/>
        <v>5.3718330916200348E-3</v>
      </c>
    </row>
    <row r="102" spans="1:17" x14ac:dyDescent="0.25">
      <c r="A102" s="142" t="s">
        <v>268</v>
      </c>
      <c r="B102" s="199">
        <f t="shared" ref="B102:Q102" si="19">IF(B$63=0,0,B$63/B$5)</f>
        <v>6.2810731187572357E-3</v>
      </c>
      <c r="C102" s="199">
        <f t="shared" si="19"/>
        <v>6.2855653512422748E-3</v>
      </c>
      <c r="D102" s="199">
        <f t="shared" si="19"/>
        <v>6.2760815034511967E-3</v>
      </c>
      <c r="E102" s="199">
        <f t="shared" si="19"/>
        <v>6.359265627821591E-3</v>
      </c>
      <c r="F102" s="199">
        <f t="shared" si="19"/>
        <v>6.354813761861553E-3</v>
      </c>
      <c r="G102" s="199">
        <f t="shared" si="19"/>
        <v>6.2919063072739128E-3</v>
      </c>
      <c r="H102" s="199">
        <f t="shared" si="19"/>
        <v>6.227390951017207E-3</v>
      </c>
      <c r="I102" s="199">
        <f t="shared" si="19"/>
        <v>6.2183159773735305E-3</v>
      </c>
      <c r="J102" s="199">
        <f t="shared" si="19"/>
        <v>6.1732797323109266E-3</v>
      </c>
      <c r="K102" s="199">
        <f t="shared" si="19"/>
        <v>6.2244263675299682E-3</v>
      </c>
      <c r="L102" s="199">
        <f t="shared" si="19"/>
        <v>6.2807291308705345E-3</v>
      </c>
      <c r="M102" s="199">
        <f t="shared" si="19"/>
        <v>6.2428339382768015E-3</v>
      </c>
      <c r="N102" s="199">
        <f t="shared" si="19"/>
        <v>6.231065762356546E-3</v>
      </c>
      <c r="O102" s="199">
        <f t="shared" si="19"/>
        <v>6.2062515762923995E-3</v>
      </c>
      <c r="P102" s="199">
        <f t="shared" si="19"/>
        <v>6.2008887416797592E-3</v>
      </c>
      <c r="Q102" s="199">
        <f t="shared" si="19"/>
        <v>6.2001897886865198E-3</v>
      </c>
    </row>
    <row r="103" spans="1:17" x14ac:dyDescent="0.25">
      <c r="A103" s="142" t="s">
        <v>267</v>
      </c>
      <c r="B103" s="199">
        <f t="shared" ref="B103:Q103" si="20">IF(B$64=0,0,B$64/B$5)</f>
        <v>6.5735916668593583E-4</v>
      </c>
      <c r="C103" s="199">
        <f t="shared" si="20"/>
        <v>6.5782931090287025E-4</v>
      </c>
      <c r="D103" s="199">
        <f t="shared" si="20"/>
        <v>6.5683675848976389E-4</v>
      </c>
      <c r="E103" s="199">
        <f t="shared" si="20"/>
        <v>6.6554257127744254E-4</v>
      </c>
      <c r="F103" s="199">
        <f t="shared" si="20"/>
        <v>6.6507665170568205E-4</v>
      </c>
      <c r="G103" s="199">
        <f t="shared" si="20"/>
        <v>6.5849293724412432E-4</v>
      </c>
      <c r="H103" s="199">
        <f t="shared" si="20"/>
        <v>6.5174094438788673E-4</v>
      </c>
      <c r="I103" s="199">
        <f t="shared" si="20"/>
        <v>6.5079118357483563E-4</v>
      </c>
      <c r="J103" s="199">
        <f t="shared" si="20"/>
        <v>6.4607781884156953E-4</v>
      </c>
      <c r="K103" s="199">
        <f t="shared" si="20"/>
        <v>6.5143067955035071E-4</v>
      </c>
      <c r="L103" s="199">
        <f t="shared" si="20"/>
        <v>6.5732316589653633E-4</v>
      </c>
      <c r="M103" s="199">
        <f t="shared" si="20"/>
        <v>6.5335716331165492E-4</v>
      </c>
      <c r="N103" s="199">
        <f t="shared" si="20"/>
        <v>6.5212553964320082E-4</v>
      </c>
      <c r="O103" s="199">
        <f t="shared" si="20"/>
        <v>6.4952855782740169E-4</v>
      </c>
      <c r="P103" s="199">
        <f t="shared" si="20"/>
        <v>6.4896729887922733E-4</v>
      </c>
      <c r="Q103" s="199">
        <f t="shared" si="20"/>
        <v>6.4889414845596346E-4</v>
      </c>
    </row>
    <row r="104" spans="1:17" x14ac:dyDescent="0.25">
      <c r="A104" s="127" t="s">
        <v>259</v>
      </c>
      <c r="B104" s="200">
        <f t="shared" ref="B104:Q104" si="21">IF(B$65=0,0,B$65/B$5)</f>
        <v>0.11224634040089844</v>
      </c>
      <c r="C104" s="200">
        <f t="shared" si="21"/>
        <v>0.11225382695742823</v>
      </c>
      <c r="D104" s="200">
        <f t="shared" si="21"/>
        <v>0.11217251034840578</v>
      </c>
      <c r="E104" s="200">
        <f t="shared" si="21"/>
        <v>0.11386096016496663</v>
      </c>
      <c r="F104" s="200">
        <f t="shared" si="21"/>
        <v>0.11379078357807899</v>
      </c>
      <c r="G104" s="200">
        <f t="shared" si="21"/>
        <v>0.11270693434348257</v>
      </c>
      <c r="H104" s="200">
        <f t="shared" si="21"/>
        <v>0.11170174856466943</v>
      </c>
      <c r="I104" s="200">
        <f t="shared" si="21"/>
        <v>0.11150580384654134</v>
      </c>
      <c r="J104" s="200">
        <f t="shared" si="21"/>
        <v>0.1107378319186192</v>
      </c>
      <c r="K104" s="200">
        <f t="shared" si="21"/>
        <v>0.11161667304247568</v>
      </c>
      <c r="L104" s="200">
        <f t="shared" si="21"/>
        <v>0.11261582877354641</v>
      </c>
      <c r="M104" s="200">
        <f t="shared" si="21"/>
        <v>0.11199098328749192</v>
      </c>
      <c r="N104" s="200">
        <f t="shared" si="21"/>
        <v>0.11181453487624328</v>
      </c>
      <c r="O104" s="200">
        <f t="shared" si="21"/>
        <v>0.11137280182372095</v>
      </c>
      <c r="P104" s="200">
        <f t="shared" si="21"/>
        <v>0.11127999774568292</v>
      </c>
      <c r="Q104" s="200">
        <f t="shared" si="21"/>
        <v>0.11127986947062281</v>
      </c>
    </row>
    <row r="105" spans="1:17" x14ac:dyDescent="0.25">
      <c r="A105" s="142" t="s">
        <v>266</v>
      </c>
      <c r="B105" s="199">
        <f t="shared" ref="B105:Q105" si="22">IF(B$66=0,0,B$66/B$5)</f>
        <v>1.6037781588433324E-2</v>
      </c>
      <c r="C105" s="199">
        <f t="shared" si="22"/>
        <v>1.6049251832781278E-2</v>
      </c>
      <c r="D105" s="199">
        <f t="shared" si="22"/>
        <v>1.6025036244677871E-2</v>
      </c>
      <c r="E105" s="199">
        <f t="shared" si="22"/>
        <v>1.6237434475530083E-2</v>
      </c>
      <c r="F105" s="199">
        <f t="shared" si="22"/>
        <v>1.6226067301071491E-2</v>
      </c>
      <c r="G105" s="199">
        <f t="shared" si="22"/>
        <v>1.6065442516439078E-2</v>
      </c>
      <c r="H105" s="199">
        <f t="shared" si="22"/>
        <v>1.5900712195173569E-2</v>
      </c>
      <c r="I105" s="199">
        <f t="shared" si="22"/>
        <v>1.5877540606104901E-2</v>
      </c>
      <c r="J105" s="199">
        <f t="shared" si="22"/>
        <v>1.5762547284387283E-2</v>
      </c>
      <c r="K105" s="199">
        <f t="shared" si="22"/>
        <v>1.5893142574255285E-2</v>
      </c>
      <c r="L105" s="199">
        <f t="shared" si="22"/>
        <v>1.6036903266768911E-2</v>
      </c>
      <c r="M105" s="199">
        <f t="shared" si="22"/>
        <v>1.5940143555398089E-2</v>
      </c>
      <c r="N105" s="199">
        <f t="shared" si="22"/>
        <v>1.5910095276778367E-2</v>
      </c>
      <c r="O105" s="199">
        <f t="shared" si="22"/>
        <v>1.5846735960803663E-2</v>
      </c>
      <c r="P105" s="199">
        <f t="shared" si="22"/>
        <v>1.5833042764022441E-2</v>
      </c>
      <c r="Q105" s="199">
        <f t="shared" si="22"/>
        <v>1.5831258092003152E-2</v>
      </c>
    </row>
    <row r="106" spans="1:17" x14ac:dyDescent="0.25">
      <c r="A106" s="142" t="s">
        <v>265</v>
      </c>
      <c r="B106" s="199">
        <f t="shared" ref="B106:Q106" si="23">IF(B$67=0,0,B$67/B$5)</f>
        <v>5.2972483226030815E-3</v>
      </c>
      <c r="C106" s="199">
        <f t="shared" si="23"/>
        <v>5.2282447353953461E-3</v>
      </c>
      <c r="D106" s="199">
        <f t="shared" si="23"/>
        <v>5.3084115053253899E-3</v>
      </c>
      <c r="E106" s="199">
        <f t="shared" si="23"/>
        <v>5.5804685481460259E-3</v>
      </c>
      <c r="F106" s="199">
        <f t="shared" si="23"/>
        <v>5.5860947760765197E-3</v>
      </c>
      <c r="G106" s="199">
        <f t="shared" si="23"/>
        <v>5.5733833910002802E-3</v>
      </c>
      <c r="H106" s="199">
        <f t="shared" si="23"/>
        <v>5.6667135259976797E-3</v>
      </c>
      <c r="I106" s="199">
        <f t="shared" si="23"/>
        <v>5.6252902046874716E-3</v>
      </c>
      <c r="J106" s="199">
        <f t="shared" si="23"/>
        <v>5.6241594564480401E-3</v>
      </c>
      <c r="K106" s="199">
        <f t="shared" si="23"/>
        <v>5.6321165615847105E-3</v>
      </c>
      <c r="L106" s="199">
        <f t="shared" si="23"/>
        <v>5.6725938460074517E-3</v>
      </c>
      <c r="M106" s="199">
        <f t="shared" si="23"/>
        <v>5.6929974066372048E-3</v>
      </c>
      <c r="N106" s="199">
        <f t="shared" si="23"/>
        <v>5.7169280876698172E-3</v>
      </c>
      <c r="O106" s="199">
        <f t="shared" si="23"/>
        <v>5.6977111593902183E-3</v>
      </c>
      <c r="P106" s="199">
        <f t="shared" si="23"/>
        <v>5.6962211421732528E-3</v>
      </c>
      <c r="Q106" s="199">
        <f t="shared" si="23"/>
        <v>5.7079940799503667E-3</v>
      </c>
    </row>
    <row r="107" spans="1:17" x14ac:dyDescent="0.25">
      <c r="A107" s="142" t="s">
        <v>264</v>
      </c>
      <c r="B107" s="199">
        <f t="shared" ref="B107:Q107" si="24">IF(B$78=0,0,B$78/B$5)</f>
        <v>9.0911310489862049E-2</v>
      </c>
      <c r="C107" s="199">
        <f t="shared" si="24"/>
        <v>9.0976330389251597E-2</v>
      </c>
      <c r="D107" s="199">
        <f t="shared" si="24"/>
        <v>9.083906259840252E-2</v>
      </c>
      <c r="E107" s="199">
        <f t="shared" si="24"/>
        <v>9.2043057141290519E-2</v>
      </c>
      <c r="F107" s="199">
        <f t="shared" si="24"/>
        <v>9.1978621500930988E-2</v>
      </c>
      <c r="G107" s="199">
        <f t="shared" si="24"/>
        <v>9.1068108436043224E-2</v>
      </c>
      <c r="H107" s="199">
        <f t="shared" si="24"/>
        <v>9.0134322843498177E-2</v>
      </c>
      <c r="I107" s="199">
        <f t="shared" si="24"/>
        <v>9.0002973035748959E-2</v>
      </c>
      <c r="J107" s="199">
        <f t="shared" si="24"/>
        <v>8.9351125177783888E-2</v>
      </c>
      <c r="K107" s="199">
        <f t="shared" si="24"/>
        <v>9.0091413906635678E-2</v>
      </c>
      <c r="L107" s="199">
        <f t="shared" si="24"/>
        <v>9.0906331660770057E-2</v>
      </c>
      <c r="M107" s="199">
        <f t="shared" si="24"/>
        <v>9.0357842325456628E-2</v>
      </c>
      <c r="N107" s="199">
        <f t="shared" si="24"/>
        <v>9.0187511511795104E-2</v>
      </c>
      <c r="O107" s="199">
        <f t="shared" si="24"/>
        <v>8.9828354703527069E-2</v>
      </c>
      <c r="P107" s="199">
        <f t="shared" si="24"/>
        <v>8.9750733839487229E-2</v>
      </c>
      <c r="Q107" s="199">
        <f t="shared" si="24"/>
        <v>8.9740617298669279E-2</v>
      </c>
    </row>
    <row r="108" spans="1:17" x14ac:dyDescent="0.25">
      <c r="A108" s="72" t="s">
        <v>258</v>
      </c>
      <c r="B108" s="71">
        <f t="shared" ref="B108:Q108" si="25">IF(B$79=0,0,B$79/B$5)</f>
        <v>0.25115311974545568</v>
      </c>
      <c r="C108" s="71">
        <f t="shared" si="25"/>
        <v>0.27024387125289379</v>
      </c>
      <c r="D108" s="71">
        <f t="shared" si="25"/>
        <v>0.25009218681590428</v>
      </c>
      <c r="E108" s="71">
        <f t="shared" si="25"/>
        <v>0.1021652773186863</v>
      </c>
      <c r="F108" s="71">
        <f t="shared" si="25"/>
        <v>0.10385851623862451</v>
      </c>
      <c r="G108" s="71">
        <f t="shared" si="25"/>
        <v>0.13711373560987278</v>
      </c>
      <c r="H108" s="71">
        <f t="shared" si="25"/>
        <v>0.12168050016022124</v>
      </c>
      <c r="I108" s="71">
        <f t="shared" si="25"/>
        <v>0.14389135242879142</v>
      </c>
      <c r="J108" s="71">
        <f t="shared" si="25"/>
        <v>0.17050972171875722</v>
      </c>
      <c r="K108" s="71">
        <f t="shared" si="25"/>
        <v>0.13849773330646878</v>
      </c>
      <c r="L108" s="71">
        <f t="shared" si="25"/>
        <v>8.5176431471920125E-2</v>
      </c>
      <c r="M108" s="71">
        <f t="shared" si="25"/>
        <v>9.2222231702209723E-2</v>
      </c>
      <c r="N108" s="71">
        <f t="shared" si="25"/>
        <v>8.3525288638582218E-2</v>
      </c>
      <c r="O108" s="71">
        <f t="shared" si="25"/>
        <v>0.10933948651663429</v>
      </c>
      <c r="P108" s="71">
        <f t="shared" si="25"/>
        <v>0.11244095951204504</v>
      </c>
      <c r="Q108" s="71">
        <f t="shared" si="25"/>
        <v>0.10662976528902533</v>
      </c>
    </row>
    <row r="110" spans="1:17" ht="12.75" x14ac:dyDescent="0.25">
      <c r="A110" s="98" t="s">
        <v>128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53">
        <f>IF(B$5=0,0,B$5/FBT_fec!B$5)</f>
        <v>0.37206792185216248</v>
      </c>
      <c r="C112" s="253">
        <f>IF(C$5=0,0,C$5/FBT_fec!C$5)</f>
        <v>0.37180200852348233</v>
      </c>
      <c r="D112" s="253">
        <f>IF(D$5=0,0,D$5/FBT_fec!D$5)</f>
        <v>0.37236384215411866</v>
      </c>
      <c r="E112" s="253">
        <f>IF(E$5=0,0,E$5/FBT_fec!E$5)</f>
        <v>0.37736869819159979</v>
      </c>
      <c r="F112" s="253">
        <f>IF(F$5=0,0,F$5/FBT_fec!F$5)</f>
        <v>0.38048524828823554</v>
      </c>
      <c r="G112" s="253">
        <f>IF(G$5=0,0,G$5/FBT_fec!G$5)</f>
        <v>0.38428939878079571</v>
      </c>
      <c r="H112" s="253">
        <f>IF(H$5=0,0,H$5/FBT_fec!H$5)</f>
        <v>0.39697176769221776</v>
      </c>
      <c r="I112" s="253">
        <f>IF(I$5=0,0,I$5/FBT_fec!I$5)</f>
        <v>0.39755110594749443</v>
      </c>
      <c r="J112" s="253">
        <f>IF(J$5=0,0,J$5/FBT_fec!J$5)</f>
        <v>0.4004513809728833</v>
      </c>
      <c r="K112" s="253">
        <f>IF(K$5=0,0,K$5/FBT_fec!K$5)</f>
        <v>0.41279072598542438</v>
      </c>
      <c r="L112" s="253">
        <f>IF(L$5=0,0,L$5/FBT_fec!L$5)</f>
        <v>0.42243408262095927</v>
      </c>
      <c r="M112" s="253">
        <f>IF(M$5=0,0,M$5/FBT_fec!M$5)</f>
        <v>0.43267678888767608</v>
      </c>
      <c r="N112" s="253">
        <f>IF(N$5=0,0,N$5/FBT_fec!N$5)</f>
        <v>0.43888688682068161</v>
      </c>
      <c r="O112" s="253">
        <f>IF(O$5=0,0,O$5/FBT_fec!O$5)</f>
        <v>0.44645786172132818</v>
      </c>
      <c r="P112" s="253">
        <f>IF(P$5=0,0,P$5/FBT_fec!P$5)</f>
        <v>0.45304822172466958</v>
      </c>
      <c r="Q112" s="253">
        <f>IF(Q$5=0,0,Q$5/FBT_fec!Q$5)</f>
        <v>0.45967142626360857</v>
      </c>
    </row>
    <row r="113" spans="1:17" x14ac:dyDescent="0.25">
      <c r="A113" s="132" t="s">
        <v>83</v>
      </c>
      <c r="B113" s="282">
        <f>IF(B$6=0,0,B$6/FBT_fec!B$6)</f>
        <v>0.39060623827769053</v>
      </c>
      <c r="C113" s="282">
        <f>IF(C$6=0,0,C$6/FBT_fec!C$6)</f>
        <v>0.39060623827769053</v>
      </c>
      <c r="D113" s="282">
        <f>IF(D$6=0,0,D$6/FBT_fec!D$6)</f>
        <v>0.39060623827769048</v>
      </c>
      <c r="E113" s="282">
        <f>IF(E$6=0,0,E$6/FBT_fec!E$6)</f>
        <v>0.40110302464392361</v>
      </c>
      <c r="F113" s="282">
        <f>IF(F$6=0,0,F$6/FBT_fec!F$6)</f>
        <v>0.4041324727856711</v>
      </c>
      <c r="G113" s="282">
        <f>IF(G$6=0,0,G$6/FBT_fec!G$6)</f>
        <v>0.4041324727856711</v>
      </c>
      <c r="H113" s="282">
        <f>IF(H$6=0,0,H$6/FBT_fec!H$6)</f>
        <v>0.41318909387233493</v>
      </c>
      <c r="I113" s="282">
        <f>IF(I$6=0,0,I$6/FBT_fec!I$6)</f>
        <v>0.41318909387233499</v>
      </c>
      <c r="J113" s="282">
        <f>IF(J$6=0,0,J$6/FBT_fec!J$6)</f>
        <v>0.41318909387233493</v>
      </c>
      <c r="K113" s="282">
        <f>IF(K$6=0,0,K$6/FBT_fec!K$6)</f>
        <v>0.42944975835932342</v>
      </c>
      <c r="L113" s="282">
        <f>IF(L$6=0,0,L$6/FBT_fec!L$6)</f>
        <v>0.44345760973494891</v>
      </c>
      <c r="M113" s="282">
        <f>IF(M$6=0,0,M$6/FBT_fec!M$6)</f>
        <v>0.45146956447179887</v>
      </c>
      <c r="N113" s="282">
        <f>IF(N$6=0,0,N$6/FBT_fec!N$6)</f>
        <v>0.45708612381419828</v>
      </c>
      <c r="O113" s="282">
        <f>IF(O$6=0,0,O$6/FBT_fec!O$6)</f>
        <v>0.46311937278613385</v>
      </c>
      <c r="P113" s="282">
        <f>IF(P$6=0,0,P$6/FBT_fec!P$6)</f>
        <v>0.46954959099077959</v>
      </c>
      <c r="Q113" s="282">
        <f>IF(Q$6=0,0,Q$6/FBT_fec!Q$6)</f>
        <v>0.47636033188892607</v>
      </c>
    </row>
    <row r="114" spans="1:17" x14ac:dyDescent="0.25">
      <c r="A114" s="76" t="s">
        <v>82</v>
      </c>
      <c r="B114" s="281">
        <f>IF(B$7=0,0,B$7/FBT_fec!B$7)</f>
        <v>9.7842093859446214E-2</v>
      </c>
      <c r="C114" s="281">
        <f>IF(C$7=0,0,C$7/FBT_fec!C$7)</f>
        <v>9.7842093859446214E-2</v>
      </c>
      <c r="D114" s="281">
        <f>IF(D$7=0,0,D$7/FBT_fec!D$7)</f>
        <v>9.78420938594462E-2</v>
      </c>
      <c r="E114" s="281">
        <f>IF(E$7=0,0,E$7/FBT_fec!E$7)</f>
        <v>0.10047141069113849</v>
      </c>
      <c r="F114" s="281">
        <f>IF(F$7=0,0,F$7/FBT_fec!F$7)</f>
        <v>0.10123025046475333</v>
      </c>
      <c r="G114" s="281">
        <f>IF(G$7=0,0,G$7/FBT_fec!G$7)</f>
        <v>0.10123025046475334</v>
      </c>
      <c r="H114" s="281">
        <f>IF(H$7=0,0,H$7/FBT_fec!H$7)</f>
        <v>0.10349882347658743</v>
      </c>
      <c r="I114" s="281">
        <f>IF(I$7=0,0,I$7/FBT_fec!I$7)</f>
        <v>0.10349882347658743</v>
      </c>
      <c r="J114" s="281">
        <f>IF(J$7=0,0,J$7/FBT_fec!J$7)</f>
        <v>0.10349882347658741</v>
      </c>
      <c r="K114" s="281">
        <f>IF(K$7=0,0,K$7/FBT_fec!K$7)</f>
        <v>0.10757192140755753</v>
      </c>
      <c r="L114" s="281">
        <f>IF(L$7=0,0,L$7/FBT_fec!L$7)</f>
        <v>0.11108071715825106</v>
      </c>
      <c r="M114" s="281">
        <f>IF(M$7=0,0,M$7/FBT_fec!M$7)</f>
        <v>0.1130876140035677</v>
      </c>
      <c r="N114" s="281">
        <f>IF(N$7=0,0,N$7/FBT_fec!N$7)</f>
        <v>0.11449449354745124</v>
      </c>
      <c r="O114" s="281">
        <f>IF(O$7=0,0,O$7/FBT_fec!O$7)</f>
        <v>0.11600574875625791</v>
      </c>
      <c r="P114" s="281">
        <f>IF(P$7=0,0,P$7/FBT_fec!P$7)</f>
        <v>0.11761643991134486</v>
      </c>
      <c r="Q114" s="281">
        <f>IF(Q$7=0,0,Q$7/FBT_fec!Q$7)</f>
        <v>0.11932244735543254</v>
      </c>
    </row>
    <row r="115" spans="1:17" x14ac:dyDescent="0.25">
      <c r="A115" s="76" t="s">
        <v>81</v>
      </c>
      <c r="B115" s="281">
        <f>IF(B$8=0,0,B$8/FBT_fec!B$8)</f>
        <v>0.53323112159407537</v>
      </c>
      <c r="C115" s="281">
        <f>IF(C$8=0,0,C$8/FBT_fec!C$8)</f>
        <v>0.53323112159407549</v>
      </c>
      <c r="D115" s="281">
        <f>IF(D$8=0,0,D$8/FBT_fec!D$8)</f>
        <v>0.53323112159407549</v>
      </c>
      <c r="E115" s="281">
        <f>IF(E$8=0,0,E$8/FBT_fec!E$8)</f>
        <v>0.5475606755507143</v>
      </c>
      <c r="F115" s="281">
        <f>IF(F$8=0,0,F$8/FBT_fec!F$8)</f>
        <v>0.55169628802213289</v>
      </c>
      <c r="G115" s="281">
        <f>IF(G$8=0,0,G$8/FBT_fec!G$8)</f>
        <v>0.55169628802213289</v>
      </c>
      <c r="H115" s="281">
        <f>IF(H$8=0,0,H$8/FBT_fec!H$8)</f>
        <v>0.56405981872555455</v>
      </c>
      <c r="I115" s="281">
        <f>IF(I$8=0,0,I$8/FBT_fec!I$8)</f>
        <v>0.56405981872555466</v>
      </c>
      <c r="J115" s="281">
        <f>IF(J$8=0,0,J$8/FBT_fec!J$8)</f>
        <v>0.56405981872555466</v>
      </c>
      <c r="K115" s="281">
        <f>IF(K$8=0,0,K$8/FBT_fec!K$8)</f>
        <v>0.58625785734494196</v>
      </c>
      <c r="L115" s="281">
        <f>IF(L$8=0,0,L$8/FBT_fec!L$8)</f>
        <v>0.60538049689387252</v>
      </c>
      <c r="M115" s="281">
        <f>IF(M$8=0,0,M$8/FBT_fec!M$8)</f>
        <v>0.61631791466100561</v>
      </c>
      <c r="N115" s="281">
        <f>IF(N$8=0,0,N$8/FBT_fec!N$8)</f>
        <v>0.62398528897344085</v>
      </c>
      <c r="O115" s="281">
        <f>IF(O$8=0,0,O$8/FBT_fec!O$8)</f>
        <v>0.63222150181619219</v>
      </c>
      <c r="P115" s="281">
        <f>IF(P$8=0,0,P$8/FBT_fec!P$8)</f>
        <v>0.64099963214118783</v>
      </c>
      <c r="Q115" s="281">
        <f>IF(Q$8=0,0,Q$8/FBT_fec!Q$8)</f>
        <v>0.65029722816530322</v>
      </c>
    </row>
    <row r="116" spans="1:17" x14ac:dyDescent="0.25">
      <c r="A116" s="76" t="s">
        <v>80</v>
      </c>
      <c r="B116" s="281">
        <f>IF(B$9=0,0,B$9/FBT_fec!B$9)</f>
        <v>0.3804824187958612</v>
      </c>
      <c r="C116" s="281">
        <f>IF(C$9=0,0,C$9/FBT_fec!C$9)</f>
        <v>0.38048241879586114</v>
      </c>
      <c r="D116" s="281">
        <f>IF(D$9=0,0,D$9/FBT_fec!D$9)</f>
        <v>0.3804824187958612</v>
      </c>
      <c r="E116" s="281">
        <f>IF(E$9=0,0,E$9/FBT_fec!E$9)</f>
        <v>0.39070714711514748</v>
      </c>
      <c r="F116" s="281">
        <f>IF(F$9=0,0,F$9/FBT_fec!F$9)</f>
        <v>0.39365807734522046</v>
      </c>
      <c r="G116" s="281">
        <f>IF(G$9=0,0,G$9/FBT_fec!G$9)</f>
        <v>0.3936580773452204</v>
      </c>
      <c r="H116" s="281">
        <f>IF(H$9=0,0,H$9/FBT_fec!H$9)</f>
        <v>0.40247996690941557</v>
      </c>
      <c r="I116" s="281">
        <f>IF(I$9=0,0,I$9/FBT_fec!I$9)</f>
        <v>0.40247996690941551</v>
      </c>
      <c r="J116" s="281">
        <f>IF(J$9=0,0,J$9/FBT_fec!J$9)</f>
        <v>0.40247996690941551</v>
      </c>
      <c r="K116" s="281">
        <f>IF(K$9=0,0,K$9/FBT_fec!K$9)</f>
        <v>0.41831918387255818</v>
      </c>
      <c r="L116" s="281">
        <f>IF(L$9=0,0,L$9/FBT_fec!L$9)</f>
        <v>0.43196397663631819</v>
      </c>
      <c r="M116" s="281">
        <f>IF(M$9=0,0,M$9/FBT_fec!M$9)</f>
        <v>0.43976827574582822</v>
      </c>
      <c r="N116" s="281">
        <f>IF(N$9=0,0,N$9/FBT_fec!N$9)</f>
        <v>0.44523926385223761</v>
      </c>
      <c r="O116" s="281">
        <f>IF(O$9=0,0,O$9/FBT_fec!O$9)</f>
        <v>0.45111614173355752</v>
      </c>
      <c r="P116" s="281">
        <f>IF(P$9=0,0,P$9/FBT_fec!P$9)</f>
        <v>0.45737970011059859</v>
      </c>
      <c r="Q116" s="281">
        <f>IF(Q$9=0,0,Q$9/FBT_fec!Q$9)</f>
        <v>0.46401391870921826</v>
      </c>
    </row>
    <row r="117" spans="1:17" x14ac:dyDescent="0.25">
      <c r="A117" s="129" t="s">
        <v>79</v>
      </c>
      <c r="B117" s="280">
        <f>IF(B$10=0,0,B$10/FBT_fec!B$10)</f>
        <v>0.58828693650131525</v>
      </c>
      <c r="C117" s="280">
        <f>IF(C$10=0,0,C$10/FBT_fec!C$10)</f>
        <v>0.58828693650131525</v>
      </c>
      <c r="D117" s="280">
        <f>IF(D$10=0,0,D$10/FBT_fec!D$10)</f>
        <v>0.58828693650131503</v>
      </c>
      <c r="E117" s="280">
        <f>IF(E$10=0,0,E$10/FBT_fec!E$10)</f>
        <v>0.60887711776059295</v>
      </c>
      <c r="F117" s="280">
        <f>IF(F$10=0,0,F$10/FBT_fec!F$10)</f>
        <v>0.60865862102992041</v>
      </c>
      <c r="G117" s="280">
        <f>IF(G$10=0,0,G$10/FBT_fec!G$10)</f>
        <v>0.60865862102992052</v>
      </c>
      <c r="H117" s="280">
        <f>IF(H$10=0,0,H$10/FBT_fec!H$10)</f>
        <v>0.62229867935981054</v>
      </c>
      <c r="I117" s="280">
        <f>IF(I$10=0,0,I$10/FBT_fec!I$10)</f>
        <v>0.6457148931545752</v>
      </c>
      <c r="J117" s="280">
        <f>IF(J$10=0,0,J$10/FBT_fec!J$10)</f>
        <v>0.64777159717105948</v>
      </c>
      <c r="K117" s="280">
        <f>IF(K$10=0,0,K$10/FBT_fec!K$10)</f>
        <v>0.66790610698045716</v>
      </c>
      <c r="L117" s="280">
        <f>IF(L$10=0,0,L$10/FBT_fec!L$10)</f>
        <v>0.6997486899547769</v>
      </c>
      <c r="M117" s="280">
        <f>IF(M$10=0,0,M$10/FBT_fec!M$10)</f>
        <v>0.71265321373609214</v>
      </c>
      <c r="N117" s="280">
        <f>IF(N$10=0,0,N$10/FBT_fec!N$10)</f>
        <v>0.72054297024423397</v>
      </c>
      <c r="O117" s="280">
        <f>IF(O$10=0,0,O$10/FBT_fec!O$10)</f>
        <v>0.7280884996904835</v>
      </c>
      <c r="P117" s="280">
        <f>IF(P$10=0,0,P$10/FBT_fec!P$10)</f>
        <v>0.74212836382621161</v>
      </c>
      <c r="Q117" s="280">
        <f>IF(Q$10=0,0,Q$10/FBT_fec!Q$10)</f>
        <v>0.74801117839807818</v>
      </c>
    </row>
    <row r="118" spans="1:17" x14ac:dyDescent="0.25">
      <c r="A118" s="127" t="s">
        <v>263</v>
      </c>
      <c r="B118" s="305">
        <f>IF(B$15=0,0,B$15/FBT_fec!B$15)</f>
        <v>0.49341290463034182</v>
      </c>
      <c r="C118" s="305">
        <f>IF(C$15=0,0,C$15/FBT_fec!C$15)</f>
        <v>0.49308051721929264</v>
      </c>
      <c r="D118" s="305">
        <f>IF(D$15=0,0,D$15/FBT_fec!D$15)</f>
        <v>0.4933672754968691</v>
      </c>
      <c r="E118" s="305">
        <f>IF(E$15=0,0,E$15/FBT_fec!E$15)</f>
        <v>0.50780477064480001</v>
      </c>
      <c r="F118" s="305">
        <f>IF(F$15=0,0,F$15/FBT_fec!F$15)</f>
        <v>0.51113126618595706</v>
      </c>
      <c r="G118" s="305">
        <f>IF(G$15=0,0,G$15/FBT_fec!G$15)</f>
        <v>0.51162921123589267</v>
      </c>
      <c r="H118" s="305">
        <f>IF(H$15=0,0,H$15/FBT_fec!H$15)</f>
        <v>0.52308847873612663</v>
      </c>
      <c r="I118" s="305">
        <f>IF(I$15=0,0,I$15/FBT_fec!I$15)</f>
        <v>0.5231059856330913</v>
      </c>
      <c r="J118" s="305">
        <f>IF(J$15=0,0,J$15/FBT_fec!J$15)</f>
        <v>0.52283603665663325</v>
      </c>
      <c r="K118" s="305">
        <f>IF(K$15=0,0,K$15/FBT_fec!K$15)</f>
        <v>0.54344377736988858</v>
      </c>
      <c r="L118" s="305">
        <f>IF(L$15=0,0,L$15/FBT_fec!L$15)</f>
        <v>0.56121046154940368</v>
      </c>
      <c r="M118" s="305">
        <f>IF(M$15=0,0,M$15/FBT_fec!M$15)</f>
        <v>0.57134957509797157</v>
      </c>
      <c r="N118" s="305">
        <f>IF(N$15=0,0,N$15/FBT_fec!N$15)</f>
        <v>0.57857404732627726</v>
      </c>
      <c r="O118" s="305">
        <f>IF(O$15=0,0,O$15/FBT_fec!O$15)</f>
        <v>0.58621254673638079</v>
      </c>
      <c r="P118" s="305">
        <f>IF(P$15=0,0,P$15/FBT_fec!P$15)</f>
        <v>0.59435514346742535</v>
      </c>
      <c r="Q118" s="305">
        <f>IF(Q$15=0,0,Q$15/FBT_fec!Q$15)</f>
        <v>0.60297923357275673</v>
      </c>
    </row>
    <row r="119" spans="1:17" x14ac:dyDescent="0.25">
      <c r="A119" s="127" t="s">
        <v>262</v>
      </c>
      <c r="B119" s="305">
        <f>IF(B$24=0,0,B$24/FBT_fec!B$24)</f>
        <v>0.24816505826922297</v>
      </c>
      <c r="C119" s="305">
        <f>IF(C$24=0,0,C$24/FBT_fec!C$24)</f>
        <v>0.24779646765779814</v>
      </c>
      <c r="D119" s="305">
        <f>IF(D$24=0,0,D$24/FBT_fec!D$24)</f>
        <v>0.24811445927044504</v>
      </c>
      <c r="E119" s="305">
        <f>IF(E$24=0,0,E$24/FBT_fec!E$24)</f>
        <v>0.25553785139175467</v>
      </c>
      <c r="F119" s="305">
        <f>IF(F$24=0,0,F$24/FBT_fec!F$24)</f>
        <v>0.25745961782177695</v>
      </c>
      <c r="G119" s="305">
        <f>IF(G$24=0,0,G$24/FBT_fec!G$24)</f>
        <v>0.25801179839273347</v>
      </c>
      <c r="H119" s="305">
        <f>IF(H$24=0,0,H$24/FBT_fec!H$24)</f>
        <v>0.26378679931666332</v>
      </c>
      <c r="I119" s="305">
        <f>IF(I$24=0,0,I$24/FBT_fec!I$24)</f>
        <v>0.26110346316967181</v>
      </c>
      <c r="J119" s="305">
        <f>IF(J$24=0,0,J$24/FBT_fec!J$24)</f>
        <v>0.26054594532806902</v>
      </c>
      <c r="K119" s="305">
        <f>IF(K$24=0,0,K$24/FBT_fec!K$24)</f>
        <v>0.27145975631718794</v>
      </c>
      <c r="L119" s="305">
        <f>IF(L$24=0,0,L$24/FBT_fec!L$24)</f>
        <v>0.27919484841850789</v>
      </c>
      <c r="M119" s="305">
        <f>IF(M$24=0,0,M$24/FBT_fec!M$24)</f>
        <v>0.28420830754061227</v>
      </c>
      <c r="N119" s="305">
        <f>IF(N$24=0,0,N$24/FBT_fec!N$24)</f>
        <v>0.28799674199725073</v>
      </c>
      <c r="O119" s="305">
        <f>IF(O$24=0,0,O$24/FBT_fec!O$24)</f>
        <v>0.29202752408940413</v>
      </c>
      <c r="P119" s="305">
        <f>IF(P$24=0,0,P$24/FBT_fec!P$24)</f>
        <v>0.29563133674800796</v>
      </c>
      <c r="Q119" s="305">
        <f>IF(Q$24=0,0,Q$24/FBT_fec!Q$24)</f>
        <v>0.3004878699319169</v>
      </c>
    </row>
    <row r="120" spans="1:17" x14ac:dyDescent="0.25">
      <c r="A120" s="127" t="s">
        <v>261</v>
      </c>
      <c r="B120" s="305">
        <f>IF(B$33=0,0,B$33/FBT_fec!B$33)</f>
        <v>0.31903690736730878</v>
      </c>
      <c r="C120" s="305">
        <f>IF(C$33=0,0,C$33/FBT_fec!C$33)</f>
        <v>0.31465599199263861</v>
      </c>
      <c r="D120" s="305">
        <f>IF(D$33=0,0,D$33/FBT_fec!D$33)</f>
        <v>0.31996350875732382</v>
      </c>
      <c r="E120" s="305">
        <f>IF(E$33=0,0,E$33/FBT_fec!E$33)</f>
        <v>0.34088265557514225</v>
      </c>
      <c r="F120" s="305">
        <f>IF(F$33=0,0,F$33/FBT_fec!F$33)</f>
        <v>0.34404439696172034</v>
      </c>
      <c r="G120" s="305">
        <f>IF(G$33=0,0,G$33/FBT_fec!G$33)</f>
        <v>0.34669349177867642</v>
      </c>
      <c r="H120" s="305">
        <f>IF(H$33=0,0,H$33/FBT_fec!H$33)</f>
        <v>0.36413233428637409</v>
      </c>
      <c r="I120" s="305">
        <f>IF(I$33=0,0,I$33/FBT_fec!I$33)</f>
        <v>0.36199807769364661</v>
      </c>
      <c r="J120" s="305">
        <f>IF(J$33=0,0,J$33/FBT_fec!J$33)</f>
        <v>0.36456568424126867</v>
      </c>
      <c r="K120" s="305">
        <f>IF(K$33=0,0,K$33/FBT_fec!K$33)</f>
        <v>0.37633094583557786</v>
      </c>
      <c r="L120" s="305">
        <f>IF(L$33=0,0,L$33/FBT_fec!L$33)</f>
        <v>0.38789037744376564</v>
      </c>
      <c r="M120" s="305">
        <f>IF(M$33=0,0,M$33/FBT_fec!M$33)</f>
        <v>0.3987245255686574</v>
      </c>
      <c r="N120" s="305">
        <f>IF(N$33=0,0,N$33/FBT_fec!N$33)</f>
        <v>0.40614742157078859</v>
      </c>
      <c r="O120" s="305">
        <f>IF(O$33=0,0,O$33/FBT_fec!O$33)</f>
        <v>0.41176484961629917</v>
      </c>
      <c r="P120" s="305">
        <f>IF(P$33=0,0,P$33/FBT_fec!P$33)</f>
        <v>0.41773382008572024</v>
      </c>
      <c r="Q120" s="305">
        <f>IF(Q$33=0,0,Q$33/FBT_fec!Q$33)</f>
        <v>0.42471674934624742</v>
      </c>
    </row>
    <row r="121" spans="1:17" x14ac:dyDescent="0.25">
      <c r="A121" s="127" t="s">
        <v>260</v>
      </c>
      <c r="B121" s="305">
        <f>IF(B$44=0,0,B$44/FBT_fec!B$44)</f>
        <v>0.31674903852807734</v>
      </c>
      <c r="C121" s="305">
        <f>IF(C$44=0,0,C$44/FBT_fec!C$44)</f>
        <v>0.3147563956659214</v>
      </c>
      <c r="D121" s="305">
        <f>IF(D$44=0,0,D$44/FBT_fec!D$44)</f>
        <v>0.31705532054809921</v>
      </c>
      <c r="E121" s="305">
        <f>IF(E$44=0,0,E$44/FBT_fec!E$44)</f>
        <v>0.33142243582105119</v>
      </c>
      <c r="F121" s="305">
        <f>IF(F$44=0,0,F$44/FBT_fec!F$44)</f>
        <v>0.33364285108389419</v>
      </c>
      <c r="G121" s="305">
        <f>IF(G$44=0,0,G$44/FBT_fec!G$44)</f>
        <v>0.33514280738985691</v>
      </c>
      <c r="H121" s="305">
        <f>IF(H$44=0,0,H$44/FBT_fec!H$44)</f>
        <v>0.34631628254336638</v>
      </c>
      <c r="I121" s="305">
        <f>IF(I$44=0,0,I$44/FBT_fec!I$44)</f>
        <v>0.34552379532727312</v>
      </c>
      <c r="J121" s="305">
        <f>IF(J$44=0,0,J$44/FBT_fec!J$44)</f>
        <v>0.34622992180405482</v>
      </c>
      <c r="K121" s="305">
        <f>IF(K$44=0,0,K$44/FBT_fec!K$44)</f>
        <v>0.35890755173066485</v>
      </c>
      <c r="L121" s="305">
        <f>IF(L$44=0,0,L$44/FBT_fec!L$44)</f>
        <v>0.37038312830492121</v>
      </c>
      <c r="M121" s="305">
        <f>IF(M$44=0,0,M$44/FBT_fec!M$44)</f>
        <v>0.37852645357249237</v>
      </c>
      <c r="N121" s="305">
        <f>IF(N$44=0,0,N$44/FBT_fec!N$44)</f>
        <v>0.38428577540925074</v>
      </c>
      <c r="O121" s="305">
        <f>IF(O$44=0,0,O$44/FBT_fec!O$44)</f>
        <v>0.38945712874966032</v>
      </c>
      <c r="P121" s="305">
        <f>IF(P$44=0,0,P$44/FBT_fec!P$44)</f>
        <v>0.39496338313470558</v>
      </c>
      <c r="Q121" s="305">
        <f>IF(Q$44=0,0,Q$44/FBT_fec!Q$44)</f>
        <v>0.40104584767716234</v>
      </c>
    </row>
    <row r="122" spans="1:17" x14ac:dyDescent="0.25">
      <c r="A122" s="127" t="s">
        <v>259</v>
      </c>
      <c r="B122" s="305">
        <f>IF(B$65=0,0,B$65/FBT_fec!B$65)</f>
        <v>0.48218204790083358</v>
      </c>
      <c r="C122" s="305">
        <f>IF(C$65=0,0,C$65/FBT_fec!C$65)</f>
        <v>0.48186957445540135</v>
      </c>
      <c r="D122" s="305">
        <f>IF(D$65=0,0,D$65/FBT_fec!D$65)</f>
        <v>0.48224813872983119</v>
      </c>
      <c r="E122" s="305">
        <f>IF(E$65=0,0,E$65/FBT_fec!E$65)</f>
        <v>0.49608641411190524</v>
      </c>
      <c r="F122" s="305">
        <f>IF(F$65=0,0,F$65/FBT_fec!F$65)</f>
        <v>0.49987512946975271</v>
      </c>
      <c r="G122" s="305">
        <f>IF(G$65=0,0,G$65/FBT_fec!G$65)</f>
        <v>0.5000640789732097</v>
      </c>
      <c r="H122" s="305">
        <f>IF(H$65=0,0,H$65/FBT_fec!H$65)</f>
        <v>0.51196021271637515</v>
      </c>
      <c r="I122" s="305">
        <f>IF(I$65=0,0,I$65/FBT_fec!I$65)</f>
        <v>0.51180798459646615</v>
      </c>
      <c r="J122" s="305">
        <f>IF(J$65=0,0,J$65/FBT_fec!J$65)</f>
        <v>0.51199112186250173</v>
      </c>
      <c r="K122" s="305">
        <f>IF(K$65=0,0,K$65/FBT_fec!K$65)</f>
        <v>0.53195589139114963</v>
      </c>
      <c r="L122" s="305">
        <f>IF(L$65=0,0,L$65/FBT_fec!L$65)</f>
        <v>0.54925624794948624</v>
      </c>
      <c r="M122" s="305">
        <f>IF(M$65=0,0,M$65/FBT_fec!M$65)</f>
        <v>0.55945257073777854</v>
      </c>
      <c r="N122" s="305">
        <f>IF(N$65=0,0,N$65/FBT_fec!N$65)</f>
        <v>0.56658814683315395</v>
      </c>
      <c r="O122" s="305">
        <f>IF(O$65=0,0,O$65/FBT_fec!O$65)</f>
        <v>0.57408505138281951</v>
      </c>
      <c r="P122" s="305">
        <f>IF(P$65=0,0,P$65/FBT_fec!P$65)</f>
        <v>0.58207394054910611</v>
      </c>
      <c r="Q122" s="305">
        <f>IF(Q$65=0,0,Q$65/FBT_fec!Q$65)</f>
        <v>0.59058271766009196</v>
      </c>
    </row>
    <row r="123" spans="1:17" x14ac:dyDescent="0.25">
      <c r="A123" s="72" t="s">
        <v>258</v>
      </c>
      <c r="B123" s="304">
        <f>IF(B$79=0,0,B$79/FBT_fec!B$79)</f>
        <v>0.40489980114669982</v>
      </c>
      <c r="C123" s="304">
        <f>IF(C$79=0,0,C$79/FBT_fec!C$79)</f>
        <v>0.40489980114669977</v>
      </c>
      <c r="D123" s="304">
        <f>IF(D$79=0,0,D$79/FBT_fec!D$79)</f>
        <v>0.40489980114669982</v>
      </c>
      <c r="E123" s="304">
        <f>IF(E$79=0,0,E$79/FBT_fec!E$79)</f>
        <v>0.41578069933999923</v>
      </c>
      <c r="F123" s="304">
        <f>IF(F$79=0,0,F$79/FBT_fec!F$79)</f>
        <v>0.41892100492136009</v>
      </c>
      <c r="G123" s="304">
        <f>IF(G$79=0,0,G$79/FBT_fec!G$79)</f>
        <v>0.41892100492136009</v>
      </c>
      <c r="H123" s="304">
        <f>IF(H$79=0,0,H$79/FBT_fec!H$79)</f>
        <v>0.42830903746589977</v>
      </c>
      <c r="I123" s="304">
        <f>IF(I$79=0,0,I$79/FBT_fec!I$79)</f>
        <v>0.42830903746589977</v>
      </c>
      <c r="J123" s="304">
        <f>IF(J$79=0,0,J$79/FBT_fec!J$79)</f>
        <v>0.42830903746589977</v>
      </c>
      <c r="K123" s="304">
        <f>IF(K$79=0,0,K$79/FBT_fec!K$79)</f>
        <v>0.44516473297738363</v>
      </c>
      <c r="L123" s="304">
        <f>IF(L$79=0,0,L$79/FBT_fec!L$79)</f>
        <v>0.45968517755986649</v>
      </c>
      <c r="M123" s="304">
        <f>IF(M$79=0,0,M$79/FBT_fec!M$79)</f>
        <v>0.46799031598789292</v>
      </c>
      <c r="N123" s="304">
        <f>IF(N$79=0,0,N$79/FBT_fec!N$79)</f>
        <v>0.47381240365063371</v>
      </c>
      <c r="O123" s="304">
        <f>IF(O$79=0,0,O$79/FBT_fec!O$79)</f>
        <v>0.4800664289825809</v>
      </c>
      <c r="P123" s="304">
        <f>IF(P$79=0,0,P$79/FBT_fec!P$79)</f>
        <v>0.48673194995293456</v>
      </c>
      <c r="Q123" s="304">
        <f>IF(Q$79=0,0,Q$79/FBT_fec!Q$79)</f>
        <v>0.49379191818969581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Summary"</f>
        <v>BE: Industry Summary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x14ac:dyDescent="0.25">
      <c r="A3" s="31" t="s">
        <v>78</v>
      </c>
      <c r="B3" s="46">
        <f>ISI!B$3+NFM!B$3+CHI!B$3+NMM!B$3+PPA!B$3+FBT!B$3+TRE!B$3+MAE!B$3+TEL!B$3+WWP!B$3+OIS!B$3</f>
        <v>52279.325178438397</v>
      </c>
      <c r="C3" s="46">
        <f>ISI!C$3+NFM!C$3+CHI!C$3+NMM!C$3+PPA!C$3+FBT!C$3+TRE!C$3+MAE!C$3+TEL!C$3+WWP!C$3+OIS!C$3</f>
        <v>51424.168999505986</v>
      </c>
      <c r="D3" s="46">
        <f>ISI!D$3+NFM!D$3+CHI!D$3+NMM!D$3+PPA!D$3+FBT!D$3+TRE!D$3+MAE!D$3+TEL!D$3+WWP!D$3+OIS!D$3</f>
        <v>51703.922249219017</v>
      </c>
      <c r="E3" s="46">
        <f>ISI!E$3+NFM!E$3+CHI!E$3+NMM!E$3+PPA!E$3+FBT!E$3+TRE!E$3+MAE!E$3+TEL!E$3+WWP!E$3+OIS!E$3</f>
        <v>49804.742455184933</v>
      </c>
      <c r="F3" s="46">
        <f>ISI!F$3+NFM!F$3+CHI!F$3+NMM!F$3+PPA!F$3+FBT!F$3+TRE!F$3+MAE!F$3+TEL!F$3+WWP!F$3+OIS!F$3</f>
        <v>50740.069190295551</v>
      </c>
      <c r="G3" s="46">
        <f>ISI!G$3+NFM!G$3+CHI!G$3+NMM!G$3+PPA!G$3+FBT!G$3+TRE!G$3+MAE!G$3+TEL!G$3+WWP!G$3+OIS!G$3</f>
        <v>50824.734404794326</v>
      </c>
      <c r="H3" s="46">
        <f>ISI!H$3+NFM!H$3+CHI!H$3+NMM!H$3+PPA!H$3+FBT!H$3+TRE!H$3+MAE!H$3+TEL!H$3+WWP!H$3+OIS!H$3</f>
        <v>50312.579875607058</v>
      </c>
      <c r="I3" s="46">
        <f>ISI!I$3+NFM!I$3+CHI!I$3+NMM!I$3+PPA!I$3+FBT!I$3+TRE!I$3+MAE!I$3+TEL!I$3+WWP!I$3+OIS!I$3</f>
        <v>51718.387804114027</v>
      </c>
      <c r="J3" s="46">
        <f>ISI!J$3+NFM!J$3+CHI!J$3+NMM!J$3+PPA!J$3+FBT!J$3+TRE!J$3+MAE!J$3+TEL!J$3+WWP!J$3+OIS!J$3</f>
        <v>49361.039761635679</v>
      </c>
      <c r="K3" s="46">
        <f>ISI!K$3+NFM!K$3+CHI!K$3+NMM!K$3+PPA!K$3+FBT!K$3+TRE!K$3+MAE!K$3+TEL!K$3+WWP!K$3+OIS!K$3</f>
        <v>43591.375728194886</v>
      </c>
      <c r="L3" s="46">
        <f>ISI!L$3+NFM!L$3+CHI!L$3+NMM!L$3+PPA!L$3+FBT!L$3+TRE!L$3+MAE!L$3+TEL!L$3+WWP!L$3+OIS!L$3</f>
        <v>45512.600000000006</v>
      </c>
      <c r="M3" s="46">
        <f>ISI!M$3+NFM!M$3+CHI!M$3+NMM!M$3+PPA!M$3+FBT!M$3+TRE!M$3+MAE!M$3+TEL!M$3+WWP!M$3+OIS!M$3</f>
        <v>45314.982667360629</v>
      </c>
      <c r="N3" s="46">
        <f>ISI!N$3+NFM!N$3+CHI!N$3+NMM!N$3+PPA!N$3+FBT!N$3+TRE!N$3+MAE!N$3+TEL!N$3+WWP!N$3+OIS!N$3</f>
        <v>44465.457910413243</v>
      </c>
      <c r="O3" s="46">
        <f>ISI!O$3+NFM!O$3+CHI!O$3+NMM!O$3+PPA!O$3+FBT!O$3+TRE!O$3+MAE!O$3+TEL!O$3+WWP!O$3+OIS!O$3</f>
        <v>44428.555074316464</v>
      </c>
      <c r="P3" s="46">
        <f>ISI!P$3+NFM!P$3+CHI!P$3+NMM!P$3+PPA!P$3+FBT!P$3+TRE!P$3+MAE!P$3+TEL!P$3+WWP!P$3+OIS!P$3</f>
        <v>45317.604699639931</v>
      </c>
      <c r="Q3" s="46">
        <f>ISI!Q$3+NFM!Q$3+CHI!Q$3+NMM!Q$3+PPA!Q$3+FBT!Q$3+TRE!Q$3+MAE!Q$3+TEL!Q$3+WWP!Q$3+OIS!Q$3</f>
        <v>45836.560914538655</v>
      </c>
    </row>
    <row r="4" spans="1:17" x14ac:dyDescent="0.25">
      <c r="A4" s="18" t="s">
        <v>13</v>
      </c>
      <c r="B4" s="35">
        <f>ISI!B$3</f>
        <v>2728.6403691114706</v>
      </c>
      <c r="C4" s="35">
        <f>ISI!C$3</f>
        <v>2264.7549868497235</v>
      </c>
      <c r="D4" s="35">
        <f>ISI!D$3</f>
        <v>2389.1353181306736</v>
      </c>
      <c r="E4" s="35">
        <f>ISI!E$3</f>
        <v>2351.8426228871772</v>
      </c>
      <c r="F4" s="35">
        <f>ISI!F$3</f>
        <v>2823.0622715784752</v>
      </c>
      <c r="G4" s="35">
        <f>ISI!G$3</f>
        <v>2805.3291319430068</v>
      </c>
      <c r="H4" s="35">
        <f>ISI!H$3</f>
        <v>2795.7652899062891</v>
      </c>
      <c r="I4" s="35">
        <f>ISI!I$3</f>
        <v>3193.6962102146576</v>
      </c>
      <c r="J4" s="35">
        <f>ISI!J$3</f>
        <v>2535.9595985795218</v>
      </c>
      <c r="K4" s="35">
        <f>ISI!K$3</f>
        <v>1570.0455276919479</v>
      </c>
      <c r="L4" s="35">
        <f>ISI!L$3</f>
        <v>1670.3923717398618</v>
      </c>
      <c r="M4" s="35">
        <f>ISI!M$3</f>
        <v>1630.6145378862057</v>
      </c>
      <c r="N4" s="35">
        <f>ISI!N$3</f>
        <v>1296.8291751111533</v>
      </c>
      <c r="O4" s="35">
        <f>ISI!O$3</f>
        <v>1448.7759401454639</v>
      </c>
      <c r="P4" s="35">
        <f>ISI!P$3</f>
        <v>1545.893293686629</v>
      </c>
      <c r="Q4" s="35">
        <f>ISI!Q$3</f>
        <v>1622.4023880263849</v>
      </c>
    </row>
    <row r="5" spans="1:17" x14ac:dyDescent="0.25">
      <c r="A5" s="23" t="s">
        <v>12</v>
      </c>
      <c r="B5" s="37">
        <f>NFM!B$3</f>
        <v>1133.0788878157846</v>
      </c>
      <c r="C5" s="37">
        <f>NFM!C$3</f>
        <v>940.44861709297084</v>
      </c>
      <c r="D5" s="37">
        <f>NFM!D$3</f>
        <v>992.09804991282954</v>
      </c>
      <c r="E5" s="37">
        <f>NFM!E$3</f>
        <v>976.61210822242128</v>
      </c>
      <c r="F5" s="37">
        <f>NFM!F$3</f>
        <v>1172.287962578393</v>
      </c>
      <c r="G5" s="37">
        <f>NFM!G$3</f>
        <v>1164.9242050223975</v>
      </c>
      <c r="H5" s="37">
        <f>NFM!H$3</f>
        <v>1160.9527811510507</v>
      </c>
      <c r="I5" s="37">
        <f>NFM!I$3</f>
        <v>1326.1951962800699</v>
      </c>
      <c r="J5" s="37">
        <f>NFM!J$3</f>
        <v>1053.0674228938165</v>
      </c>
      <c r="K5" s="37">
        <f>NFM!K$3</f>
        <v>680.4331458730494</v>
      </c>
      <c r="L5" s="37">
        <f>NFM!L$3</f>
        <v>1053.807628260138</v>
      </c>
      <c r="M5" s="37">
        <f>NFM!M$3</f>
        <v>1050.4943582259802</v>
      </c>
      <c r="N5" s="37">
        <f>NFM!N$3</f>
        <v>1001.0608030078524</v>
      </c>
      <c r="O5" s="37">
        <f>NFM!O$3</f>
        <v>917.5212112158913</v>
      </c>
      <c r="P5" s="37">
        <f>NFM!P$3</f>
        <v>841.92175274126566</v>
      </c>
      <c r="Q5" s="37">
        <f>NFM!Q$3</f>
        <v>829.93413068733435</v>
      </c>
    </row>
    <row r="6" spans="1:17" x14ac:dyDescent="0.25">
      <c r="A6" s="21" t="s">
        <v>44</v>
      </c>
      <c r="B6" s="35">
        <f>NFM!B$4</f>
        <v>0</v>
      </c>
      <c r="C6" s="35">
        <f>NFM!C$4</f>
        <v>0</v>
      </c>
      <c r="D6" s="35">
        <f>NFM!D$4</f>
        <v>0</v>
      </c>
      <c r="E6" s="35">
        <f>NFM!E$4</f>
        <v>0</v>
      </c>
      <c r="F6" s="35">
        <f>NFM!F$4</f>
        <v>0</v>
      </c>
      <c r="G6" s="35">
        <f>NFM!G$4</f>
        <v>0</v>
      </c>
      <c r="H6" s="35">
        <f>NFM!H$4</f>
        <v>0</v>
      </c>
      <c r="I6" s="35">
        <f>NFM!I$4</f>
        <v>0</v>
      </c>
      <c r="J6" s="35">
        <f>NFM!J$4</f>
        <v>0</v>
      </c>
      <c r="K6" s="35">
        <f>NFM!K$4</f>
        <v>0</v>
      </c>
      <c r="L6" s="35">
        <f>NFM!L$4</f>
        <v>0</v>
      </c>
      <c r="M6" s="35">
        <f>NFM!M$4</f>
        <v>0</v>
      </c>
      <c r="N6" s="35">
        <f>NFM!N$4</f>
        <v>0</v>
      </c>
      <c r="O6" s="35">
        <f>NFM!O$4</f>
        <v>0</v>
      </c>
      <c r="P6" s="35">
        <f>NFM!P$4</f>
        <v>0</v>
      </c>
      <c r="Q6" s="35">
        <f>NFM!Q$4</f>
        <v>0</v>
      </c>
    </row>
    <row r="7" spans="1:17" x14ac:dyDescent="0.25">
      <c r="A7" s="21" t="s">
        <v>59</v>
      </c>
      <c r="B7" s="35">
        <f>NFM!B$5</f>
        <v>0</v>
      </c>
      <c r="C7" s="35">
        <f>NFM!C$5</f>
        <v>0</v>
      </c>
      <c r="D7" s="35">
        <f>NFM!D$5</f>
        <v>0</v>
      </c>
      <c r="E7" s="35">
        <f>NFM!E$5</f>
        <v>0</v>
      </c>
      <c r="F7" s="35">
        <f>NFM!F$5</f>
        <v>0</v>
      </c>
      <c r="G7" s="35">
        <f>NFM!G$5</f>
        <v>0</v>
      </c>
      <c r="H7" s="35">
        <f>NFM!H$5</f>
        <v>0</v>
      </c>
      <c r="I7" s="35">
        <f>NFM!I$5</f>
        <v>0</v>
      </c>
      <c r="J7" s="35">
        <f>NFM!J$5</f>
        <v>0</v>
      </c>
      <c r="K7" s="35">
        <f>NFM!K$5</f>
        <v>0</v>
      </c>
      <c r="L7" s="35">
        <f>NFM!L$5</f>
        <v>0</v>
      </c>
      <c r="M7" s="35">
        <f>NFM!M$5</f>
        <v>0</v>
      </c>
      <c r="N7" s="35">
        <f>NFM!N$5</f>
        <v>0</v>
      </c>
      <c r="O7" s="35">
        <f>NFM!O$5</f>
        <v>0</v>
      </c>
      <c r="P7" s="35">
        <f>NFM!P$5</f>
        <v>0</v>
      </c>
      <c r="Q7" s="35">
        <f>NFM!Q$5</f>
        <v>0</v>
      </c>
    </row>
    <row r="8" spans="1:17" x14ac:dyDescent="0.25">
      <c r="A8" s="21" t="s">
        <v>42</v>
      </c>
      <c r="B8" s="35">
        <f>NFM!B$8</f>
        <v>1133.0788878157846</v>
      </c>
      <c r="C8" s="35">
        <f>NFM!C$8</f>
        <v>940.44861709297084</v>
      </c>
      <c r="D8" s="35">
        <f>NFM!D$8</f>
        <v>992.09804991282954</v>
      </c>
      <c r="E8" s="35">
        <f>NFM!E$8</f>
        <v>976.61210822242128</v>
      </c>
      <c r="F8" s="35">
        <f>NFM!F$8</f>
        <v>1172.287962578393</v>
      </c>
      <c r="G8" s="35">
        <f>NFM!G$8</f>
        <v>1164.9242050223975</v>
      </c>
      <c r="H8" s="35">
        <f>NFM!H$8</f>
        <v>1160.9527811510507</v>
      </c>
      <c r="I8" s="35">
        <f>NFM!I$8</f>
        <v>1326.1951962800699</v>
      </c>
      <c r="J8" s="35">
        <f>NFM!J$8</f>
        <v>1053.0674228938165</v>
      </c>
      <c r="K8" s="35">
        <f>NFM!K$8</f>
        <v>680.4331458730494</v>
      </c>
      <c r="L8" s="35">
        <f>NFM!L$8</f>
        <v>1053.807628260138</v>
      </c>
      <c r="M8" s="35">
        <f>NFM!M$8</f>
        <v>1050.4943582259802</v>
      </c>
      <c r="N8" s="35">
        <f>NFM!N$8</f>
        <v>1001.0608030078524</v>
      </c>
      <c r="O8" s="35">
        <f>NFM!O$8</f>
        <v>917.5212112158913</v>
      </c>
      <c r="P8" s="35">
        <f>NFM!P$8</f>
        <v>841.92175274126566</v>
      </c>
      <c r="Q8" s="35">
        <f>NFM!Q$8</f>
        <v>829.93413068733435</v>
      </c>
    </row>
    <row r="9" spans="1:17" x14ac:dyDescent="0.25">
      <c r="A9" s="23" t="s">
        <v>11</v>
      </c>
      <c r="B9" s="37">
        <f>CHI!B$3</f>
        <v>11849.270625555744</v>
      </c>
      <c r="C9" s="37">
        <f>CHI!C$3</f>
        <v>12011.45639746877</v>
      </c>
      <c r="D9" s="37">
        <f>CHI!D$3</f>
        <v>12883.605229665623</v>
      </c>
      <c r="E9" s="37">
        <f>CHI!E$3</f>
        <v>12427.955525300658</v>
      </c>
      <c r="F9" s="37">
        <f>CHI!F$3</f>
        <v>12346.685651356551</v>
      </c>
      <c r="G9" s="37">
        <f>CHI!G$3</f>
        <v>13090.384091528194</v>
      </c>
      <c r="H9" s="37">
        <f>CHI!H$3</f>
        <v>12314.901593252109</v>
      </c>
      <c r="I9" s="37">
        <f>CHI!I$3</f>
        <v>12631.826250391563</v>
      </c>
      <c r="J9" s="37">
        <f>CHI!J$3</f>
        <v>12236.206719408199</v>
      </c>
      <c r="K9" s="37">
        <f>CHI!K$3</f>
        <v>11770.582963294903</v>
      </c>
      <c r="L9" s="37">
        <f>CHI!L$3</f>
        <v>13231.400000000001</v>
      </c>
      <c r="M9" s="37">
        <f>CHI!M$3</f>
        <v>12393.279060404002</v>
      </c>
      <c r="N9" s="37">
        <f>CHI!N$3</f>
        <v>12539.448444714344</v>
      </c>
      <c r="O9" s="37">
        <f>CHI!O$3</f>
        <v>13059.09064890958</v>
      </c>
      <c r="P9" s="37">
        <f>CHI!P$3</f>
        <v>13499.431495167708</v>
      </c>
      <c r="Q9" s="37">
        <f>CHI!Q$3</f>
        <v>14151.810415162287</v>
      </c>
    </row>
    <row r="10" spans="1:17" x14ac:dyDescent="0.25">
      <c r="A10" s="21" t="s">
        <v>61</v>
      </c>
      <c r="B10" s="35">
        <f>CHI!B$5</f>
        <v>1914.2314671360421</v>
      </c>
      <c r="C10" s="35">
        <f>CHI!C$5</f>
        <v>1900.5968450584992</v>
      </c>
      <c r="D10" s="35">
        <f>CHI!D$5</f>
        <v>2114.8418972550585</v>
      </c>
      <c r="E10" s="35">
        <f>CHI!E$5</f>
        <v>2282.6106701329572</v>
      </c>
      <c r="F10" s="35">
        <f>CHI!F$5</f>
        <v>2268.18214370853</v>
      </c>
      <c r="G10" s="35">
        <f>CHI!G$5</f>
        <v>2295.566110656117</v>
      </c>
      <c r="H10" s="35">
        <f>CHI!H$5</f>
        <v>3203.319976152794</v>
      </c>
      <c r="I10" s="35">
        <f>CHI!I$5</f>
        <v>4246.4460486067146</v>
      </c>
      <c r="J10" s="35">
        <f>CHI!J$5</f>
        <v>4799.9683337183596</v>
      </c>
      <c r="K10" s="35">
        <f>CHI!K$5</f>
        <v>4204.5663132420132</v>
      </c>
      <c r="L10" s="35">
        <f>CHI!L$5</f>
        <v>4502.9961552343739</v>
      </c>
      <c r="M10" s="35">
        <f>CHI!M$5</f>
        <v>4866.1252735296412</v>
      </c>
      <c r="N10" s="35">
        <f>CHI!N$5</f>
        <v>4790.3276161172162</v>
      </c>
      <c r="O10" s="35">
        <f>CHI!O$5</f>
        <v>4754.1875523824237</v>
      </c>
      <c r="P10" s="35">
        <f>CHI!P$5</f>
        <v>5046.4376862310219</v>
      </c>
      <c r="Q10" s="35">
        <f>CHI!Q$5</f>
        <v>5632.6236182036037</v>
      </c>
    </row>
    <row r="11" spans="1:17" x14ac:dyDescent="0.25">
      <c r="A11" s="21" t="s">
        <v>40</v>
      </c>
      <c r="B11" s="35">
        <f>CHI!B$6</f>
        <v>6598.1811160751295</v>
      </c>
      <c r="C11" s="35">
        <f>CHI!C$6</f>
        <v>6491.0378675905868</v>
      </c>
      <c r="D11" s="35">
        <f>CHI!D$6</f>
        <v>6301.2173414352092</v>
      </c>
      <c r="E11" s="35">
        <f>CHI!E$6</f>
        <v>5658.8461031822235</v>
      </c>
      <c r="F11" s="35">
        <f>CHI!F$6</f>
        <v>5730.8612059026909</v>
      </c>
      <c r="G11" s="35">
        <f>CHI!G$6</f>
        <v>5897.7327180009252</v>
      </c>
      <c r="H11" s="35">
        <f>CHI!H$6</f>
        <v>4613.7329334493188</v>
      </c>
      <c r="I11" s="35">
        <f>CHI!I$6</f>
        <v>3476.3272624510282</v>
      </c>
      <c r="J11" s="35">
        <f>CHI!J$6</f>
        <v>2326.3031139339573</v>
      </c>
      <c r="K11" s="35">
        <f>CHI!K$6</f>
        <v>2718.7848090947282</v>
      </c>
      <c r="L11" s="35">
        <f>CHI!L$6</f>
        <v>2921.8038447656263</v>
      </c>
      <c r="M11" s="35">
        <f>CHI!M$6</f>
        <v>2631.5915317654062</v>
      </c>
      <c r="N11" s="35">
        <f>CHI!N$6</f>
        <v>2537.492092200454</v>
      </c>
      <c r="O11" s="35">
        <f>CHI!O$6</f>
        <v>2517.0913776131874</v>
      </c>
      <c r="P11" s="35">
        <f>CHI!P$6</f>
        <v>2665.804117824312</v>
      </c>
      <c r="Q11" s="35">
        <f>CHI!Q$6</f>
        <v>2968.7474395364961</v>
      </c>
    </row>
    <row r="12" spans="1:17" x14ac:dyDescent="0.25">
      <c r="A12" s="21" t="s">
        <v>39</v>
      </c>
      <c r="B12" s="35">
        <f>CHI!B$7</f>
        <v>3336.8580423445724</v>
      </c>
      <c r="C12" s="35">
        <f>CHI!C$7</f>
        <v>3619.8216848196853</v>
      </c>
      <c r="D12" s="35">
        <f>CHI!D$7</f>
        <v>4467.5459909753554</v>
      </c>
      <c r="E12" s="35">
        <f>CHI!E$7</f>
        <v>4486.4987519854776</v>
      </c>
      <c r="F12" s="35">
        <f>CHI!F$7</f>
        <v>4347.6423017453308</v>
      </c>
      <c r="G12" s="35">
        <f>CHI!G$7</f>
        <v>4897.0852628711518</v>
      </c>
      <c r="H12" s="35">
        <f>CHI!H$7</f>
        <v>4497.848683649996</v>
      </c>
      <c r="I12" s="35">
        <f>CHI!I$7</f>
        <v>4909.0529393338202</v>
      </c>
      <c r="J12" s="35">
        <f>CHI!J$7</f>
        <v>5109.9352717558822</v>
      </c>
      <c r="K12" s="35">
        <f>CHI!K$7</f>
        <v>4847.2318409581612</v>
      </c>
      <c r="L12" s="35">
        <f>CHI!L$7</f>
        <v>5806.6</v>
      </c>
      <c r="M12" s="35">
        <f>CHI!M$7</f>
        <v>4895.5622551089546</v>
      </c>
      <c r="N12" s="35">
        <f>CHI!N$7</f>
        <v>5211.628736396673</v>
      </c>
      <c r="O12" s="35">
        <f>CHI!O$7</f>
        <v>5787.8117189139684</v>
      </c>
      <c r="P12" s="35">
        <f>CHI!P$7</f>
        <v>5787.189691112374</v>
      </c>
      <c r="Q12" s="35">
        <f>CHI!Q$7</f>
        <v>5550.4393574221867</v>
      </c>
    </row>
    <row r="13" spans="1:17" x14ac:dyDescent="0.25">
      <c r="A13" s="23" t="s">
        <v>10</v>
      </c>
      <c r="B13" s="37">
        <f>NMM!B$3</f>
        <v>2729.6868616471606</v>
      </c>
      <c r="C13" s="37">
        <f>NMM!C$3</f>
        <v>2763.061939824508</v>
      </c>
      <c r="D13" s="37">
        <f>NMM!D$3</f>
        <v>2761.8882332523422</v>
      </c>
      <c r="E13" s="37">
        <f>NMM!E$3</f>
        <v>2675.5162241887911</v>
      </c>
      <c r="F13" s="37">
        <f>NMM!F$3</f>
        <v>2647.1406164833083</v>
      </c>
      <c r="G13" s="37">
        <f>NMM!G$3</f>
        <v>2579.3516752928367</v>
      </c>
      <c r="H13" s="37">
        <f>NMM!H$3</f>
        <v>2625.1384510522284</v>
      </c>
      <c r="I13" s="37">
        <f>NMM!I$3</f>
        <v>2822.9090529393338</v>
      </c>
      <c r="J13" s="37">
        <f>NMM!J$3</f>
        <v>2669.4749820199322</v>
      </c>
      <c r="K13" s="37">
        <f>NMM!K$3</f>
        <v>2472.5017313724693</v>
      </c>
      <c r="L13" s="37">
        <f>NMM!L$3</f>
        <v>2308.0999999999995</v>
      </c>
      <c r="M13" s="37">
        <f>NMM!M$3</f>
        <v>2396.4215219333992</v>
      </c>
      <c r="N13" s="37">
        <f>NMM!N$3</f>
        <v>2213.5469381066678</v>
      </c>
      <c r="O13" s="37">
        <f>NMM!O$3</f>
        <v>2096.5064585678579</v>
      </c>
      <c r="P13" s="37">
        <f>NMM!P$3</f>
        <v>2145.8214894826606</v>
      </c>
      <c r="Q13" s="37">
        <f>NMM!Q$3</f>
        <v>2218.075079947108</v>
      </c>
    </row>
    <row r="14" spans="1:17" x14ac:dyDescent="0.25">
      <c r="A14" s="21" t="s">
        <v>38</v>
      </c>
      <c r="B14" s="35">
        <f>NMM!B$4</f>
        <v>1705.8906899491642</v>
      </c>
      <c r="C14" s="35">
        <f>NMM!C$4</f>
        <v>1775.5720091764656</v>
      </c>
      <c r="D14" s="35">
        <f>NMM!D$4</f>
        <v>1748.0502456009322</v>
      </c>
      <c r="E14" s="35">
        <f>NMM!E$4</f>
        <v>1538.5258328661321</v>
      </c>
      <c r="F14" s="35">
        <f>NMM!F$4</f>
        <v>1556.4916217371185</v>
      </c>
      <c r="G14" s="35">
        <f>NMM!G$4</f>
        <v>1708.8197941224489</v>
      </c>
      <c r="H14" s="35">
        <f>NMM!H$4</f>
        <v>1685.4756324964394</v>
      </c>
      <c r="I14" s="35">
        <f>NMM!I$4</f>
        <v>1709.8284596362214</v>
      </c>
      <c r="J14" s="35">
        <f>NMM!J$4</f>
        <v>1489.2896116691109</v>
      </c>
      <c r="K14" s="35">
        <f>NMM!K$4</f>
        <v>1423.4892884322308</v>
      </c>
      <c r="L14" s="35">
        <f>NMM!L$4</f>
        <v>1279.1205434808135</v>
      </c>
      <c r="M14" s="35">
        <f>NMM!M$4</f>
        <v>1345.6695765057614</v>
      </c>
      <c r="N14" s="35">
        <f>NMM!N$4</f>
        <v>1216.6349588158969</v>
      </c>
      <c r="O14" s="35">
        <f>NMM!O$4</f>
        <v>1225.719611571167</v>
      </c>
      <c r="P14" s="35">
        <f>NMM!P$4</f>
        <v>1099.5258248444179</v>
      </c>
      <c r="Q14" s="35">
        <f>NMM!Q$4</f>
        <v>1023.2553502811708</v>
      </c>
    </row>
    <row r="15" spans="1:17" x14ac:dyDescent="0.25">
      <c r="A15" s="21" t="s">
        <v>37</v>
      </c>
      <c r="B15" s="35">
        <f>NMM!B$5</f>
        <v>214.59133814919062</v>
      </c>
      <c r="C15" s="35">
        <f>NMM!C$5</f>
        <v>181.53922551695939</v>
      </c>
      <c r="D15" s="35">
        <f>NMM!D$5</f>
        <v>151.87293928280519</v>
      </c>
      <c r="E15" s="35">
        <f>NMM!E$5</f>
        <v>302.79820642362915</v>
      </c>
      <c r="F15" s="35">
        <f>NMM!F$5</f>
        <v>309.56122306856457</v>
      </c>
      <c r="G15" s="35">
        <f>NMM!G$5</f>
        <v>78.75642502993378</v>
      </c>
      <c r="H15" s="35">
        <f>NMM!H$5</f>
        <v>146.63935712886189</v>
      </c>
      <c r="I15" s="35">
        <f>NMM!I$5</f>
        <v>178.95932959473828</v>
      </c>
      <c r="J15" s="35">
        <f>NMM!J$5</f>
        <v>370.37814740235876</v>
      </c>
      <c r="K15" s="35">
        <f>NMM!K$5</f>
        <v>376.43935231264243</v>
      </c>
      <c r="L15" s="35">
        <f>NMM!L$5</f>
        <v>368.91788520886087</v>
      </c>
      <c r="M15" s="35">
        <f>NMM!M$5</f>
        <v>449.19190692306756</v>
      </c>
      <c r="N15" s="35">
        <f>NMM!N$5</f>
        <v>512.8396280428351</v>
      </c>
      <c r="O15" s="35">
        <f>NMM!O$5</f>
        <v>501.52965462740917</v>
      </c>
      <c r="P15" s="35">
        <f>NMM!P$5</f>
        <v>631.50316977124862</v>
      </c>
      <c r="Q15" s="35">
        <f>NMM!Q$5</f>
        <v>760.76785184942173</v>
      </c>
    </row>
    <row r="16" spans="1:17" x14ac:dyDescent="0.25">
      <c r="A16" s="21" t="s">
        <v>57</v>
      </c>
      <c r="B16" s="35">
        <f>NMM!B$6</f>
        <v>809.20483354880582</v>
      </c>
      <c r="C16" s="35">
        <f>NMM!C$6</f>
        <v>805.95070513108305</v>
      </c>
      <c r="D16" s="35">
        <f>NMM!D$6</f>
        <v>861.96504836860481</v>
      </c>
      <c r="E16" s="35">
        <f>NMM!E$6</f>
        <v>834.19218489902983</v>
      </c>
      <c r="F16" s="35">
        <f>NMM!F$6</f>
        <v>781.08777167762526</v>
      </c>
      <c r="G16" s="35">
        <f>NMM!G$6</f>
        <v>791.77545614045403</v>
      </c>
      <c r="H16" s="35">
        <f>NMM!H$6</f>
        <v>793.02346142692716</v>
      </c>
      <c r="I16" s="35">
        <f>NMM!I$6</f>
        <v>934.12126370837416</v>
      </c>
      <c r="J16" s="35">
        <f>NMM!J$6</f>
        <v>809.8072229484626</v>
      </c>
      <c r="K16" s="35">
        <f>NMM!K$6</f>
        <v>672.57309062759612</v>
      </c>
      <c r="L16" s="35">
        <f>NMM!L$6</f>
        <v>660.06157131032512</v>
      </c>
      <c r="M16" s="35">
        <f>NMM!M$6</f>
        <v>601.56003850457023</v>
      </c>
      <c r="N16" s="35">
        <f>NMM!N$6</f>
        <v>484.07235124793573</v>
      </c>
      <c r="O16" s="35">
        <f>NMM!O$6</f>
        <v>369.25719236928171</v>
      </c>
      <c r="P16" s="35">
        <f>NMM!P$6</f>
        <v>414.79249486699405</v>
      </c>
      <c r="Q16" s="35">
        <f>NMM!Q$6</f>
        <v>434.05187781651551</v>
      </c>
    </row>
    <row r="17" spans="1:17" x14ac:dyDescent="0.25">
      <c r="A17" s="23" t="s">
        <v>9</v>
      </c>
      <c r="B17" s="37">
        <f>PPA!B$3</f>
        <v>3087.2846122419555</v>
      </c>
      <c r="C17" s="37">
        <f>PPA!C$3</f>
        <v>2961.8433743442565</v>
      </c>
      <c r="D17" s="37">
        <f>PPA!D$3</f>
        <v>2889.8530602799951</v>
      </c>
      <c r="E17" s="37">
        <f>PPA!E$3</f>
        <v>2772.634445200817</v>
      </c>
      <c r="F17" s="37">
        <f>PPA!F$3</f>
        <v>2714.9960510361857</v>
      </c>
      <c r="G17" s="37">
        <f>PPA!G$3</f>
        <v>2593.9526014709886</v>
      </c>
      <c r="H17" s="37">
        <f>PPA!H$3</f>
        <v>2561.3444662179431</v>
      </c>
      <c r="I17" s="37">
        <f>PPA!I$3</f>
        <v>2533.8832619818318</v>
      </c>
      <c r="J17" s="37">
        <f>PPA!J$3</f>
        <v>2428.542073358677</v>
      </c>
      <c r="K17" s="37">
        <f>PPA!K$3</f>
        <v>2183.0569927078664</v>
      </c>
      <c r="L17" s="37">
        <f>PPA!L$3</f>
        <v>2067.9</v>
      </c>
      <c r="M17" s="37">
        <f>PPA!M$3</f>
        <v>2092.2901670414708</v>
      </c>
      <c r="N17" s="37">
        <f>PPA!N$3</f>
        <v>2062.3078183588295</v>
      </c>
      <c r="O17" s="37">
        <f>PPA!O$3</f>
        <v>1942.0541489381999</v>
      </c>
      <c r="P17" s="37">
        <f>PPA!P$3</f>
        <v>1989.1036573810875</v>
      </c>
      <c r="Q17" s="37">
        <f>PPA!Q$3</f>
        <v>1934.0166740127352</v>
      </c>
    </row>
    <row r="18" spans="1:17" x14ac:dyDescent="0.25">
      <c r="A18" s="21" t="s">
        <v>35</v>
      </c>
      <c r="B18" s="35">
        <f>PPA!B$5</f>
        <v>47.219919108160589</v>
      </c>
      <c r="C18" s="35">
        <f>PPA!C$5</f>
        <v>44.53586063612024</v>
      </c>
      <c r="D18" s="35">
        <f>PPA!D$5</f>
        <v>50.532401038035736</v>
      </c>
      <c r="E18" s="35">
        <f>PPA!E$5</f>
        <v>43.734281068123906</v>
      </c>
      <c r="F18" s="35">
        <f>PPA!F$5</f>
        <v>45.937155431341196</v>
      </c>
      <c r="G18" s="35">
        <f>PPA!G$5</f>
        <v>42.458221584296567</v>
      </c>
      <c r="H18" s="35">
        <f>PPA!H$5</f>
        <v>44.722839418585998</v>
      </c>
      <c r="I18" s="35">
        <f>PPA!I$5</f>
        <v>41.583028566652303</v>
      </c>
      <c r="J18" s="35">
        <f>PPA!J$5</f>
        <v>64.050318593266411</v>
      </c>
      <c r="K18" s="35">
        <f>PPA!K$5</f>
        <v>46.596997012676773</v>
      </c>
      <c r="L18" s="35">
        <f>PPA!L$5</f>
        <v>31.114932172324867</v>
      </c>
      <c r="M18" s="35">
        <f>PPA!M$5</f>
        <v>34.338652805794055</v>
      </c>
      <c r="N18" s="35">
        <f>PPA!N$5</f>
        <v>90.751795728665357</v>
      </c>
      <c r="O18" s="35">
        <f>PPA!O$5</f>
        <v>88.194227990710999</v>
      </c>
      <c r="P18" s="35">
        <f>PPA!P$5</f>
        <v>93.575350469982197</v>
      </c>
      <c r="Q18" s="35">
        <f>PPA!Q$5</f>
        <v>90.264715708979736</v>
      </c>
    </row>
    <row r="19" spans="1:17" x14ac:dyDescent="0.25">
      <c r="A19" s="21" t="s">
        <v>56</v>
      </c>
      <c r="B19" s="35">
        <f>PPA!B$6</f>
        <v>1451.7827484557047</v>
      </c>
      <c r="C19" s="35">
        <f>PPA!C$6</f>
        <v>1403.8633018941675</v>
      </c>
      <c r="D19" s="35">
        <f>PPA!D$6</f>
        <v>1377.9067983140408</v>
      </c>
      <c r="E19" s="35">
        <f>PPA!E$6</f>
        <v>1274.6228779969997</v>
      </c>
      <c r="F19" s="35">
        <f>PPA!F$6</f>
        <v>1260.1131020855946</v>
      </c>
      <c r="G19" s="35">
        <f>PPA!G$6</f>
        <v>1179.9879783612225</v>
      </c>
      <c r="H19" s="35">
        <f>PPA!H$6</f>
        <v>1186.9590213635558</v>
      </c>
      <c r="I19" s="35">
        <f>PPA!I$6</f>
        <v>1134.0460828461078</v>
      </c>
      <c r="J19" s="35">
        <f>PPA!J$6</f>
        <v>1043.8300882699823</v>
      </c>
      <c r="K19" s="35">
        <f>PPA!K$6</f>
        <v>940.5908467156811</v>
      </c>
      <c r="L19" s="35">
        <f>PPA!L$6</f>
        <v>874.38506782767513</v>
      </c>
      <c r="M19" s="35">
        <f>PPA!M$6</f>
        <v>906.33756563456302</v>
      </c>
      <c r="N19" s="35">
        <f>PPA!N$6</f>
        <v>880.8800252134705</v>
      </c>
      <c r="O19" s="35">
        <f>PPA!O$6</f>
        <v>846.81941418364158</v>
      </c>
      <c r="P19" s="35">
        <f>PPA!P$6</f>
        <v>911.4464422152555</v>
      </c>
      <c r="Q19" s="35">
        <f>PPA!Q$6</f>
        <v>906.79998283649866</v>
      </c>
    </row>
    <row r="20" spans="1:17" x14ac:dyDescent="0.25">
      <c r="A20" s="21" t="s">
        <v>55</v>
      </c>
      <c r="B20" s="35">
        <f>PPA!B$7</f>
        <v>1588.2819446780902</v>
      </c>
      <c r="C20" s="35">
        <f>PPA!C$7</f>
        <v>1513.4442118139686</v>
      </c>
      <c r="D20" s="35">
        <f>PPA!D$7</f>
        <v>1461.4138609279187</v>
      </c>
      <c r="E20" s="35">
        <f>PPA!E$7</f>
        <v>1454.2772861356934</v>
      </c>
      <c r="F20" s="35">
        <f>PPA!F$7</f>
        <v>1408.9457935192499</v>
      </c>
      <c r="G20" s="35">
        <f>PPA!G$7</f>
        <v>1371.5064015254695</v>
      </c>
      <c r="H20" s="35">
        <f>PPA!H$7</f>
        <v>1329.6626054358012</v>
      </c>
      <c r="I20" s="35">
        <f>PPA!I$7</f>
        <v>1358.2541505690717</v>
      </c>
      <c r="J20" s="35">
        <f>PPA!J$7</f>
        <v>1320.6616664954283</v>
      </c>
      <c r="K20" s="35">
        <f>PPA!K$7</f>
        <v>1195.8691489795085</v>
      </c>
      <c r="L20" s="35">
        <f>PPA!L$7</f>
        <v>1162.4000000000001</v>
      </c>
      <c r="M20" s="35">
        <f>PPA!M$7</f>
        <v>1151.6139486011139</v>
      </c>
      <c r="N20" s="35">
        <f>PPA!N$7</f>
        <v>1090.6759974166937</v>
      </c>
      <c r="O20" s="35">
        <f>PPA!O$7</f>
        <v>1007.0405067638475</v>
      </c>
      <c r="P20" s="35">
        <f>PPA!P$7</f>
        <v>984.08186469584996</v>
      </c>
      <c r="Q20" s="35">
        <f>PPA!Q$7</f>
        <v>936.95197546725672</v>
      </c>
    </row>
    <row r="21" spans="1:17" x14ac:dyDescent="0.25">
      <c r="A21" s="20" t="s">
        <v>54</v>
      </c>
      <c r="B21" s="36">
        <f>FBT!B$3</f>
        <v>6572.5409146619886</v>
      </c>
      <c r="C21" s="36">
        <f>FBT!C$3</f>
        <v>6614.0111505798768</v>
      </c>
      <c r="D21" s="36">
        <f>FBT!D$3</f>
        <v>6727.9879671410381</v>
      </c>
      <c r="E21" s="36">
        <f>FBT!E$3</f>
        <v>6757.8851826639439</v>
      </c>
      <c r="F21" s="36">
        <f>FBT!F$3</f>
        <v>7082.8837447300793</v>
      </c>
      <c r="G21" s="36">
        <f>FBT!G$3</f>
        <v>6930.1007899754832</v>
      </c>
      <c r="H21" s="36">
        <f>FBT!H$3</f>
        <v>6769.0849450455826</v>
      </c>
      <c r="I21" s="36">
        <f>FBT!I$3</f>
        <v>6870.6275451602805</v>
      </c>
      <c r="J21" s="36">
        <f>FBT!J$3</f>
        <v>6859.2417548546182</v>
      </c>
      <c r="K21" s="36">
        <f>FBT!K$3</f>
        <v>7342.4451053081839</v>
      </c>
      <c r="L21" s="36">
        <f>FBT!L$3</f>
        <v>6921.4</v>
      </c>
      <c r="M21" s="36">
        <f>FBT!M$3</f>
        <v>6769.1567400889708</v>
      </c>
      <c r="N21" s="36">
        <f>FBT!N$3</f>
        <v>6965.8675766075785</v>
      </c>
      <c r="O21" s="36">
        <f>FBT!O$3</f>
        <v>7226.727213752838</v>
      </c>
      <c r="P21" s="36">
        <f>FBT!P$3</f>
        <v>7338.5446276293342</v>
      </c>
      <c r="Q21" s="36">
        <f>FBT!Q$3</f>
        <v>7527.1257490645485</v>
      </c>
    </row>
    <row r="22" spans="1:17" x14ac:dyDescent="0.25">
      <c r="A22" s="18" t="s">
        <v>53</v>
      </c>
      <c r="B22" s="35">
        <f>TRE!B$3</f>
        <v>4932.9504217634767</v>
      </c>
      <c r="C22" s="35">
        <f>TRE!C$3</f>
        <v>4919.311204686066</v>
      </c>
      <c r="D22" s="35">
        <f>TRE!D$3</f>
        <v>4749.2768714566701</v>
      </c>
      <c r="E22" s="35">
        <f>TRE!E$3</f>
        <v>4624.8014522350804</v>
      </c>
      <c r="F22" s="35">
        <f>TRE!F$3</f>
        <v>4359.656050813709</v>
      </c>
      <c r="G22" s="35">
        <f>TRE!G$3</f>
        <v>4236.5567965132113</v>
      </c>
      <c r="H22" s="35">
        <f>TRE!H$3</f>
        <v>4110.9312430774471</v>
      </c>
      <c r="I22" s="35">
        <f>TRE!I$3</f>
        <v>3862.691865928788</v>
      </c>
      <c r="J22" s="35">
        <f>TRE!J$3</f>
        <v>3693.8251309976372</v>
      </c>
      <c r="K22" s="35">
        <f>TRE!K$3</f>
        <v>2932.2320446490407</v>
      </c>
      <c r="L22" s="35">
        <f>TRE!L$3</f>
        <v>3198</v>
      </c>
      <c r="M22" s="35">
        <f>TRE!M$3</f>
        <v>3441.3881823806109</v>
      </c>
      <c r="N22" s="35">
        <f>TRE!N$3</f>
        <v>3465.1976518897663</v>
      </c>
      <c r="O22" s="35">
        <f>TRE!O$3</f>
        <v>3423.0409646829862</v>
      </c>
      <c r="P22" s="35">
        <f>TRE!P$3</f>
        <v>3469.7744930831909</v>
      </c>
      <c r="Q22" s="35">
        <f>TRE!Q$3</f>
        <v>3016.9834854125834</v>
      </c>
    </row>
    <row r="23" spans="1:17" x14ac:dyDescent="0.25">
      <c r="A23" s="18" t="s">
        <v>52</v>
      </c>
      <c r="B23" s="35">
        <f>MAE!B$3</f>
        <v>12257.215640095168</v>
      </c>
      <c r="C23" s="35">
        <f>MAE!C$3</f>
        <v>11750.805711731633</v>
      </c>
      <c r="D23" s="35">
        <f>MAE!D$3</f>
        <v>11169.038528288787</v>
      </c>
      <c r="E23" s="35">
        <f>MAE!E$3</f>
        <v>10687.996369412298</v>
      </c>
      <c r="F23" s="35">
        <f>MAE!F$3</f>
        <v>10804.921187581342</v>
      </c>
      <c r="G23" s="35">
        <f>MAE!G$3</f>
        <v>10812.748569871968</v>
      </c>
      <c r="H23" s="35">
        <f>MAE!H$3</f>
        <v>11367.683394393798</v>
      </c>
      <c r="I23" s="35">
        <f>MAE!I$3</f>
        <v>11742.090424976506</v>
      </c>
      <c r="J23" s="35">
        <f>MAE!J$3</f>
        <v>11631.870954484742</v>
      </c>
      <c r="K23" s="35">
        <f>MAE!K$3</f>
        <v>9066.2810119362857</v>
      </c>
      <c r="L23" s="35">
        <f>MAE!L$3</f>
        <v>9476.7999999999993</v>
      </c>
      <c r="M23" s="35">
        <f>MAE!M$3</f>
        <v>10053.127240231363</v>
      </c>
      <c r="N23" s="35">
        <f>MAE!N$3</f>
        <v>9742.1512776765667</v>
      </c>
      <c r="O23" s="35">
        <f>MAE!O$3</f>
        <v>9290.7977333002618</v>
      </c>
      <c r="P23" s="35">
        <f>MAE!P$3</f>
        <v>9378.2452150843274</v>
      </c>
      <c r="Q23" s="35">
        <f>MAE!Q$3</f>
        <v>9213.0016036311463</v>
      </c>
    </row>
    <row r="24" spans="1:17" x14ac:dyDescent="0.25">
      <c r="A24" s="18" t="s">
        <v>51</v>
      </c>
      <c r="B24" s="35">
        <f>TEL!B$3</f>
        <v>2825.4548076229844</v>
      </c>
      <c r="C24" s="35">
        <f>TEL!C$3</f>
        <v>2733.6564021736572</v>
      </c>
      <c r="D24" s="35">
        <f>TEL!D$3</f>
        <v>2754.4833969686447</v>
      </c>
      <c r="E24" s="35">
        <f>TEL!E$3</f>
        <v>2433.0610392557296</v>
      </c>
      <c r="F24" s="35">
        <f>TEL!F$3</f>
        <v>2467.6018109614338</v>
      </c>
      <c r="G24" s="35">
        <f>TEL!G$3</f>
        <v>2313.375102152002</v>
      </c>
      <c r="H24" s="35">
        <f>TEL!H$3</f>
        <v>2270.5972565391498</v>
      </c>
      <c r="I24" s="35">
        <f>TEL!I$3</f>
        <v>2225.1226897775923</v>
      </c>
      <c r="J24" s="35">
        <f>TEL!J$3</f>
        <v>1931.4702558306792</v>
      </c>
      <c r="K24" s="35">
        <f>TEL!K$3</f>
        <v>1544.5879333523444</v>
      </c>
      <c r="L24" s="35">
        <f>TEL!L$3</f>
        <v>1574.4</v>
      </c>
      <c r="M24" s="35">
        <f>TEL!M$3</f>
        <v>1433.4534670188841</v>
      </c>
      <c r="N24" s="35">
        <f>TEL!N$3</f>
        <v>1343.8015094994362</v>
      </c>
      <c r="O24" s="35">
        <f>TEL!O$3</f>
        <v>1326.1529068325351</v>
      </c>
      <c r="P24" s="35">
        <f>TEL!P$3</f>
        <v>1358.3475459541405</v>
      </c>
      <c r="Q24" s="35">
        <f>TEL!Q$3</f>
        <v>1387.3753903575816</v>
      </c>
    </row>
    <row r="25" spans="1:17" x14ac:dyDescent="0.25">
      <c r="A25" s="18" t="s">
        <v>50</v>
      </c>
      <c r="B25" s="35">
        <f>WWP!B$3</f>
        <v>809.64168128619838</v>
      </c>
      <c r="C25" s="35">
        <f>WWP!C$3</f>
        <v>870.87440306758572</v>
      </c>
      <c r="D25" s="35">
        <f>WWP!D$3</f>
        <v>851.67187319217862</v>
      </c>
      <c r="E25" s="35">
        <f>WWP!E$3</f>
        <v>880.07714998865436</v>
      </c>
      <c r="F25" s="35">
        <f>WWP!F$3</f>
        <v>941.63320244279555</v>
      </c>
      <c r="G25" s="35">
        <f>WWP!G$3</f>
        <v>924.76164532824839</v>
      </c>
      <c r="H25" s="35">
        <f>WWP!H$3</f>
        <v>965.42983726676323</v>
      </c>
      <c r="I25" s="35">
        <f>WWP!I$3</f>
        <v>1059.0999269082176</v>
      </c>
      <c r="J25" s="35">
        <f>WWP!J$3</f>
        <v>931.47025583067909</v>
      </c>
      <c r="K25" s="35">
        <f>WWP!K$3</f>
        <v>841.95624719925036</v>
      </c>
      <c r="L25" s="35">
        <f>WWP!L$3</f>
        <v>819.5</v>
      </c>
      <c r="M25" s="35">
        <f>WWP!M$3</f>
        <v>820.47706494093154</v>
      </c>
      <c r="N25" s="35">
        <f>WWP!N$3</f>
        <v>750.79764417840238</v>
      </c>
      <c r="O25" s="35">
        <f>WWP!O$3</f>
        <v>679.81912194005076</v>
      </c>
      <c r="P25" s="35">
        <f>WWP!P$3</f>
        <v>694.52340344892923</v>
      </c>
      <c r="Q25" s="35">
        <f>WWP!Q$3</f>
        <v>695.8446259600687</v>
      </c>
    </row>
    <row r="26" spans="1:17" x14ac:dyDescent="0.25">
      <c r="A26" s="16" t="s">
        <v>49</v>
      </c>
      <c r="B26" s="34">
        <f>OIS!B$3</f>
        <v>3353.5603566364662</v>
      </c>
      <c r="C26" s="34">
        <f>OIS!C$3</f>
        <v>3593.9448116869371</v>
      </c>
      <c r="D26" s="34">
        <f>OIS!D$3</f>
        <v>3534.8837209302328</v>
      </c>
      <c r="E26" s="34">
        <f>OIS!E$3</f>
        <v>3216.3603358293626</v>
      </c>
      <c r="F26" s="34">
        <f>OIS!F$3</f>
        <v>3379.2006407332833</v>
      </c>
      <c r="G26" s="34">
        <f>OIS!G$3</f>
        <v>3373.2497956959951</v>
      </c>
      <c r="H26" s="34">
        <f>OIS!H$3</f>
        <v>3370.7506177046944</v>
      </c>
      <c r="I26" s="34">
        <f>OIS!I$3</f>
        <v>3450.2453795551846</v>
      </c>
      <c r="J26" s="34">
        <f>OIS!J$3</f>
        <v>3389.9106133771702</v>
      </c>
      <c r="K26" s="34">
        <f>OIS!K$3</f>
        <v>3187.2530248095491</v>
      </c>
      <c r="L26" s="34">
        <f>OIS!L$3</f>
        <v>3190.8999999999996</v>
      </c>
      <c r="M26" s="34">
        <f>OIS!M$3</f>
        <v>3234.2803272088067</v>
      </c>
      <c r="N26" s="34">
        <f>OIS!N$3</f>
        <v>3084.4490712626393</v>
      </c>
      <c r="O26" s="34">
        <f>OIS!O$3</f>
        <v>3018.068726030795</v>
      </c>
      <c r="P26" s="34">
        <f>OIS!P$3</f>
        <v>3055.9977259806706</v>
      </c>
      <c r="Q26" s="34">
        <f>OIS!Q$3</f>
        <v>3239.9913722768752</v>
      </c>
    </row>
    <row r="27" spans="1:17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 spans="1:17" x14ac:dyDescent="0.25">
      <c r="A28" s="31" t="s">
        <v>77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</row>
    <row r="29" spans="1:17" x14ac:dyDescent="0.25">
      <c r="A29" s="50" t="s">
        <v>69</v>
      </c>
      <c r="B29" s="38">
        <f>ISI!B25+NFM!B43+CHI!B32+NMM!B31+PPA!B32+FBT!B12+TRE!B12+MAE!B12+TEL!B12+WWP!B12+OIS!B12</f>
        <v>14097.879531292379</v>
      </c>
      <c r="C29" s="38">
        <f>ISI!C25+NFM!C43+CHI!C32+NMM!C31+PPA!C32+FBT!C12+TRE!C12+MAE!C12+TEL!C12+WWP!C12+OIS!C12</f>
        <v>14279.9552</v>
      </c>
      <c r="D29" s="38">
        <f>ISI!D25+NFM!D43+CHI!D32+NMM!D31+PPA!D32+FBT!D12+TRE!D12+MAE!D12+TEL!D12+WWP!D12+OIS!D12</f>
        <v>12896.781999999997</v>
      </c>
      <c r="E29" s="38">
        <f>ISI!E25+NFM!E43+CHI!E32+NMM!E31+PPA!E32+FBT!E12+TRE!E12+MAE!E12+TEL!E12+WWP!E12+OIS!E12</f>
        <v>12933.258480000004</v>
      </c>
      <c r="F29" s="38">
        <f>ISI!F25+NFM!F43+CHI!F32+NMM!F31+PPA!F32+FBT!F12+TRE!F12+MAE!F12+TEL!F12+WWP!F12+OIS!F12</f>
        <v>12522.238229999997</v>
      </c>
      <c r="G29" s="38">
        <f>ISI!G25+NFM!G43+CHI!G32+NMM!G31+PPA!G32+FBT!G12+TRE!G12+MAE!G12+TEL!G12+WWP!G12+OIS!G12</f>
        <v>11711.983670146972</v>
      </c>
      <c r="H29" s="38">
        <f>ISI!H25+NFM!H43+CHI!H32+NMM!H31+PPA!H32+FBT!H12+TRE!H12+MAE!H12+TEL!H12+WWP!H12+OIS!H12</f>
        <v>12427.43172</v>
      </c>
      <c r="I29" s="38">
        <f>ISI!I25+NFM!I43+CHI!I32+NMM!I31+PPA!I32+FBT!I12+TRE!I12+MAE!I12+TEL!I12+WWP!I12+OIS!I12</f>
        <v>12226.981599999997</v>
      </c>
      <c r="J29" s="38">
        <f>ISI!J25+NFM!J43+CHI!J32+NMM!J31+PPA!J32+FBT!J12+TRE!J12+MAE!J12+TEL!J12+WWP!J12+OIS!J12</f>
        <v>11875.94946</v>
      </c>
      <c r="K29" s="38">
        <f>ISI!K25+NFM!K43+CHI!K32+NMM!K31+PPA!K32+FBT!K12+TRE!K12+MAE!K12+TEL!K12+WWP!K12+OIS!K12</f>
        <v>9578.0713500000002</v>
      </c>
      <c r="L29" s="38">
        <f>ISI!L25+NFM!L43+CHI!L32+NMM!L31+PPA!L32+FBT!L12+TRE!L12+MAE!L12+TEL!L12+WWP!L12+OIS!L12</f>
        <v>11005.725144394808</v>
      </c>
      <c r="M29" s="38">
        <f>ISI!M25+NFM!M43+CHI!M32+NMM!M31+PPA!M32+FBT!M12+TRE!M12+MAE!M12+TEL!M12+WWP!M12+OIS!M12</f>
        <v>10660.211599374148</v>
      </c>
      <c r="N29" s="38">
        <f>ISI!N25+NFM!N43+CHI!N32+NMM!N31+PPA!N32+FBT!N12+TRE!N12+MAE!N12+TEL!N12+WWP!N12+OIS!N12</f>
        <v>10552.529993797496</v>
      </c>
      <c r="O29" s="38">
        <f>ISI!O25+NFM!O43+CHI!O32+NMM!O31+PPA!O32+FBT!O12+TRE!O12+MAE!O12+TEL!O12+WWP!O12+OIS!O12</f>
        <v>10810.180965374095</v>
      </c>
      <c r="P29" s="38">
        <f>ISI!P25+NFM!P43+CHI!P32+NMM!P31+PPA!P32+FBT!P12+TRE!P12+MAE!P12+TEL!P12+WWP!P12+OIS!P12</f>
        <v>10692.121600681921</v>
      </c>
      <c r="Q29" s="38">
        <f>ISI!Q25+NFM!Q43+CHI!Q32+NMM!Q31+PPA!Q32+FBT!Q12+TRE!Q12+MAE!Q12+TEL!Q12+WWP!Q12+OIS!Q12</f>
        <v>10684.377517173005</v>
      </c>
    </row>
    <row r="30" spans="1:17" x14ac:dyDescent="0.25">
      <c r="A30" s="69" t="s">
        <v>33</v>
      </c>
      <c r="B30" s="68">
        <f t="shared" ref="B30:Q30" si="0">B31+B32</f>
        <v>3205.5305158465594</v>
      </c>
      <c r="C30" s="68">
        <f t="shared" si="0"/>
        <v>3296.2757200000005</v>
      </c>
      <c r="D30" s="68">
        <f t="shared" si="0"/>
        <v>2214.6625599999998</v>
      </c>
      <c r="E30" s="68">
        <f t="shared" si="0"/>
        <v>2205.2314400000068</v>
      </c>
      <c r="F30" s="68">
        <f t="shared" si="0"/>
        <v>2119.1559799999995</v>
      </c>
      <c r="G30" s="68">
        <f t="shared" si="0"/>
        <v>1896.7713267767156</v>
      </c>
      <c r="H30" s="68">
        <f t="shared" si="0"/>
        <v>1855.1847299999999</v>
      </c>
      <c r="I30" s="68">
        <f t="shared" si="0"/>
        <v>1703.2084400000001</v>
      </c>
      <c r="J30" s="68">
        <f t="shared" si="0"/>
        <v>1947.5534699999998</v>
      </c>
      <c r="K30" s="68">
        <f t="shared" si="0"/>
        <v>858.0213</v>
      </c>
      <c r="L30" s="68">
        <f t="shared" si="0"/>
        <v>1494.2056151697368</v>
      </c>
      <c r="M30" s="68">
        <f t="shared" si="0"/>
        <v>1434.7934456770806</v>
      </c>
      <c r="N30" s="68">
        <f t="shared" si="0"/>
        <v>1310.1168108043285</v>
      </c>
      <c r="O30" s="68">
        <f t="shared" si="0"/>
        <v>1468.9101256629126</v>
      </c>
      <c r="P30" s="68">
        <f t="shared" si="0"/>
        <v>1588.095646674637</v>
      </c>
      <c r="Q30" s="68">
        <f t="shared" si="0"/>
        <v>1513.7313206363485</v>
      </c>
    </row>
    <row r="31" spans="1:17" x14ac:dyDescent="0.25">
      <c r="A31" s="53" t="s">
        <v>48</v>
      </c>
      <c r="B31" s="51">
        <f>ISI!B27+NFM!B44+CHI!B33+NMM!B32+PPA!B33+FBT!B13+TRE!B13+MAE!B13+TEL!B13+WWP!B13+OIS!B13</f>
        <v>1511.3222881798881</v>
      </c>
      <c r="C31" s="51">
        <f>ISI!C27+NFM!C44+CHI!C33+NMM!C32+PPA!C33+FBT!C13+TRE!C13+MAE!C13+TEL!C13+WWP!C13+OIS!C13</f>
        <v>1470.9151200000003</v>
      </c>
      <c r="D31" s="51">
        <f>ISI!D27+NFM!D44+CHI!D33+NMM!D32+PPA!D33+FBT!D13+TRE!D13+MAE!D13+TEL!D13+WWP!D13+OIS!D13</f>
        <v>915.07803999999976</v>
      </c>
      <c r="E31" s="51">
        <f>ISI!E27+NFM!E44+CHI!E33+NMM!E32+PPA!E33+FBT!E13+TRE!E13+MAE!E13+TEL!E13+WWP!E13+OIS!E13</f>
        <v>780.89935000000673</v>
      </c>
      <c r="F31" s="51">
        <f>ISI!F27+NFM!F44+CHI!F33+NMM!F32+PPA!F33+FBT!F13+TRE!F13+MAE!F13+TEL!F13+WWP!F13+OIS!F13</f>
        <v>771.28755000000001</v>
      </c>
      <c r="G31" s="51">
        <f>ISI!G27+NFM!G44+CHI!G33+NMM!G32+PPA!G33+FBT!G13+TRE!G13+MAE!G13+TEL!G13+WWP!G13+OIS!G13</f>
        <v>710.36246907164582</v>
      </c>
      <c r="H31" s="51">
        <f>ISI!H27+NFM!H44+CHI!H33+NMM!H32+PPA!H33+FBT!H13+TRE!H13+MAE!H13+TEL!H13+WWP!H13+OIS!H13</f>
        <v>707.60618999999997</v>
      </c>
      <c r="I31" s="51">
        <f>ISI!I27+NFM!I44+CHI!I33+NMM!I32+PPA!I33+FBT!I13+TRE!I13+MAE!I13+TEL!I13+WWP!I13+OIS!I13</f>
        <v>658.7799500000001</v>
      </c>
      <c r="J31" s="51">
        <f>ISI!J27+NFM!J44+CHI!J33+NMM!J32+PPA!J33+FBT!J13+TRE!J13+MAE!J13+TEL!J13+WWP!J13+OIS!J13</f>
        <v>698.34559999999999</v>
      </c>
      <c r="K31" s="51">
        <f>ISI!K27+NFM!K44+CHI!K33+NMM!K32+PPA!K33+FBT!K13+TRE!K13+MAE!K13+TEL!K13+WWP!K13+OIS!K13</f>
        <v>341.63517000000002</v>
      </c>
      <c r="L31" s="51">
        <f>ISI!L27+NFM!L44+CHI!L33+NMM!L32+PPA!L33+FBT!L13+TRE!L13+MAE!L13+TEL!L13+WWP!L13+OIS!L13</f>
        <v>964.80438087541745</v>
      </c>
      <c r="M31" s="51">
        <f>ISI!M27+NFM!M44+CHI!M33+NMM!M32+PPA!M33+FBT!M13+TRE!M13+MAE!M13+TEL!M13+WWP!M13+OIS!M13</f>
        <v>938.36514643996622</v>
      </c>
      <c r="N31" s="51">
        <f>ISI!N27+NFM!N44+CHI!N33+NMM!N32+PPA!N33+FBT!N13+TRE!N13+MAE!N13+TEL!N13+WWP!N13+OIS!N13</f>
        <v>1013.256841892486</v>
      </c>
      <c r="O31" s="51">
        <f>ISI!O27+NFM!O44+CHI!O33+NMM!O32+PPA!O33+FBT!O13+TRE!O13+MAE!O13+TEL!O13+WWP!O13+OIS!O13</f>
        <v>1160.5609212182255</v>
      </c>
      <c r="P31" s="51">
        <f>ISI!P27+NFM!P44+CHI!P33+NMM!P32+PPA!P33+FBT!P13+TRE!P13+MAE!P13+TEL!P13+WWP!P13+OIS!P13</f>
        <v>1260.0010804263432</v>
      </c>
      <c r="Q31" s="51">
        <f>ISI!Q27+NFM!Q44+CHI!Q33+NMM!Q32+PPA!Q33+FBT!Q13+TRE!Q13+MAE!Q13+TEL!Q13+WWP!Q13+OIS!Q13</f>
        <v>1211.0245317587392</v>
      </c>
    </row>
    <row r="32" spans="1:17" x14ac:dyDescent="0.25">
      <c r="A32" s="53" t="s">
        <v>47</v>
      </c>
      <c r="B32" s="51">
        <f>ISI!B28</f>
        <v>1694.2082276666713</v>
      </c>
      <c r="C32" s="51">
        <f>ISI!C28</f>
        <v>1825.3606000000002</v>
      </c>
      <c r="D32" s="51">
        <f>ISI!D28</f>
        <v>1299.5845200000001</v>
      </c>
      <c r="E32" s="51">
        <f>ISI!E28</f>
        <v>1424.3320899999999</v>
      </c>
      <c r="F32" s="51">
        <f>ISI!F28</f>
        <v>1347.8684299999998</v>
      </c>
      <c r="G32" s="51">
        <f>ISI!G28</f>
        <v>1186.4088577050697</v>
      </c>
      <c r="H32" s="51">
        <f>ISI!H28</f>
        <v>1147.57854</v>
      </c>
      <c r="I32" s="51">
        <f>ISI!I28</f>
        <v>1044.42849</v>
      </c>
      <c r="J32" s="51">
        <f>ISI!J28</f>
        <v>1249.20787</v>
      </c>
      <c r="K32" s="51">
        <f>ISI!K28</f>
        <v>516.38612999999998</v>
      </c>
      <c r="L32" s="51">
        <f>ISI!L28</f>
        <v>529.40123429431935</v>
      </c>
      <c r="M32" s="51">
        <f>ISI!M28</f>
        <v>496.4282992371144</v>
      </c>
      <c r="N32" s="51">
        <f>ISI!N28</f>
        <v>296.85996891184232</v>
      </c>
      <c r="O32" s="51">
        <f>ISI!O28</f>
        <v>308.34920444468702</v>
      </c>
      <c r="P32" s="51">
        <f>ISI!P28</f>
        <v>328.09456624829386</v>
      </c>
      <c r="Q32" s="51">
        <f>ISI!Q28</f>
        <v>302.70678887760943</v>
      </c>
    </row>
    <row r="33" spans="1:17" x14ac:dyDescent="0.25">
      <c r="A33" s="67" t="s">
        <v>32</v>
      </c>
      <c r="B33" s="66">
        <f t="shared" ref="B33:Q33" si="1">SUM(B34:B38)</f>
        <v>1602.8467698116517</v>
      </c>
      <c r="C33" s="66">
        <f t="shared" si="1"/>
        <v>1823.9414400000019</v>
      </c>
      <c r="D33" s="66">
        <f t="shared" si="1"/>
        <v>1223.57789</v>
      </c>
      <c r="E33" s="66">
        <f t="shared" si="1"/>
        <v>1269.7662999999991</v>
      </c>
      <c r="F33" s="66">
        <f t="shared" si="1"/>
        <v>993.53135000000066</v>
      </c>
      <c r="G33" s="66">
        <f t="shared" si="1"/>
        <v>1062.0756091129479</v>
      </c>
      <c r="H33" s="66">
        <f t="shared" si="1"/>
        <v>1013.8350099999999</v>
      </c>
      <c r="I33" s="66">
        <f t="shared" si="1"/>
        <v>1008.4548599999989</v>
      </c>
      <c r="J33" s="66">
        <f t="shared" si="1"/>
        <v>716.71630000000198</v>
      </c>
      <c r="K33" s="66">
        <f t="shared" si="1"/>
        <v>784.46808999999939</v>
      </c>
      <c r="L33" s="66">
        <f t="shared" si="1"/>
        <v>730.77468260914191</v>
      </c>
      <c r="M33" s="66">
        <f t="shared" si="1"/>
        <v>597.47367796607523</v>
      </c>
      <c r="N33" s="66">
        <f t="shared" si="1"/>
        <v>623.89039107210044</v>
      </c>
      <c r="O33" s="66">
        <f t="shared" si="1"/>
        <v>599.3831679199501</v>
      </c>
      <c r="P33" s="66">
        <f t="shared" si="1"/>
        <v>564.5846774737455</v>
      </c>
      <c r="Q33" s="66">
        <f t="shared" si="1"/>
        <v>598.64245698352977</v>
      </c>
    </row>
    <row r="34" spans="1:17" x14ac:dyDescent="0.25">
      <c r="A34" s="53" t="s">
        <v>31</v>
      </c>
      <c r="B34" s="51">
        <f>ISI!B30+NFM!B46+CHI!B35+NMM!B34+PPA!B35+FBT!B15+TRE!B15+MAE!B15+TEL!B15+WWP!B15+OIS!B15</f>
        <v>0</v>
      </c>
      <c r="C34" s="51">
        <f>ISI!C30+NFM!C46+CHI!C35+NMM!C34+PPA!C35+FBT!C15+TRE!C15+MAE!C15+TEL!C15+WWP!C15+OIS!C15</f>
        <v>0</v>
      </c>
      <c r="D34" s="51">
        <f>ISI!D30+NFM!D46+CHI!D35+NMM!D34+PPA!D35+FBT!D15+TRE!D15+MAE!D15+TEL!D15+WWP!D15+OIS!D15</f>
        <v>0</v>
      </c>
      <c r="E34" s="51">
        <f>ISI!E30+NFM!E46+CHI!E35+NMM!E34+PPA!E35+FBT!E15+TRE!E15+MAE!E15+TEL!E15+WWP!E15+OIS!E15</f>
        <v>0</v>
      </c>
      <c r="F34" s="51">
        <f>ISI!F30+NFM!F46+CHI!F35+NMM!F34+PPA!F35+FBT!F15+TRE!F15+MAE!F15+TEL!F15+WWP!F15+OIS!F15</f>
        <v>0</v>
      </c>
      <c r="G34" s="51">
        <f>ISI!G30+NFM!G46+CHI!G35+NMM!G34+PPA!G35+FBT!G15+TRE!G15+MAE!G15+TEL!G15+WWP!G15+OIS!G15</f>
        <v>0</v>
      </c>
      <c r="H34" s="51">
        <f>ISI!H30+NFM!H46+CHI!H35+NMM!H34+PPA!H35+FBT!H15+TRE!H15+MAE!H15+TEL!H15+WWP!H15+OIS!H15</f>
        <v>0</v>
      </c>
      <c r="I34" s="51">
        <f>ISI!I30+NFM!I46+CHI!I35+NMM!I34+PPA!I35+FBT!I15+TRE!I15+MAE!I15+TEL!I15+WWP!I15+OIS!I15</f>
        <v>0</v>
      </c>
      <c r="J34" s="51">
        <f>ISI!J30+NFM!J46+CHI!J35+NMM!J34+PPA!J35+FBT!J15+TRE!J15+MAE!J15+TEL!J15+WWP!J15+OIS!J15</f>
        <v>0</v>
      </c>
      <c r="K34" s="51">
        <f>ISI!K30+NFM!K46+CHI!K35+NMM!K34+PPA!K35+FBT!K15+TRE!K15+MAE!K15+TEL!K15+WWP!K15+OIS!K15</f>
        <v>0</v>
      </c>
      <c r="L34" s="51">
        <f>ISI!L30+NFM!L46+CHI!L35+NMM!L34+PPA!L35+FBT!L15+TRE!L15+MAE!L15+TEL!L15+WWP!L15+OIS!L15</f>
        <v>0</v>
      </c>
      <c r="M34" s="51">
        <f>ISI!M30+NFM!M46+CHI!M35+NMM!M34+PPA!M35+FBT!M15+TRE!M15+MAE!M15+TEL!M15+WWP!M15+OIS!M15</f>
        <v>0</v>
      </c>
      <c r="N34" s="51">
        <f>ISI!N30+NFM!N46+CHI!N35+NMM!N34+PPA!N35+FBT!N15+TRE!N15+MAE!N15+TEL!N15+WWP!N15+OIS!N15</f>
        <v>0</v>
      </c>
      <c r="O34" s="51">
        <f>ISI!O30+NFM!O46+CHI!O35+NMM!O34+PPA!O35+FBT!O15+TRE!O15+MAE!O15+TEL!O15+WWP!O15+OIS!O15</f>
        <v>0</v>
      </c>
      <c r="P34" s="51">
        <f>ISI!P30+NFM!P46+CHI!P35+NMM!P34+PPA!P35+FBT!P15+TRE!P15+MAE!P15+TEL!P15+WWP!P15+OIS!P15</f>
        <v>0</v>
      </c>
      <c r="Q34" s="51">
        <f>ISI!Q30+NFM!Q46+CHI!Q35+NMM!Q34+PPA!Q35+FBT!Q15+TRE!Q15+MAE!Q15+TEL!Q15+WWP!Q15+OIS!Q15</f>
        <v>0</v>
      </c>
    </row>
    <row r="35" spans="1:17" x14ac:dyDescent="0.25">
      <c r="A35" s="53" t="s">
        <v>30</v>
      </c>
      <c r="B35" s="51">
        <f>ISI!B31+NFM!B47+CHI!B36+NMM!B35+PPA!B36+FBT!B16+TRE!B16+MAE!B16+TEL!B16+WWP!B16+OIS!B16</f>
        <v>141.73122354241286</v>
      </c>
      <c r="C35" s="51">
        <f>ISI!C31+NFM!C47+CHI!C36+NMM!C35+PPA!C36+FBT!C16+TRE!C16+MAE!C16+TEL!C16+WWP!C16+OIS!C16</f>
        <v>41.785920000000033</v>
      </c>
      <c r="D35" s="51">
        <f>ISI!D31+NFM!D47+CHI!D36+NMM!D35+PPA!D36+FBT!D16+TRE!D16+MAE!D16+TEL!D16+WWP!D16+OIS!D16</f>
        <v>47.199459999999988</v>
      </c>
      <c r="E35" s="51">
        <f>ISI!E31+NFM!E47+CHI!E36+NMM!E35+PPA!E36+FBT!E16+TRE!E16+MAE!E16+TEL!E16+WWP!E16+OIS!E16</f>
        <v>19.793430000000001</v>
      </c>
      <c r="F35" s="51">
        <f>ISI!F31+NFM!F47+CHI!F36+NMM!F35+PPA!F36+FBT!F16+TRE!F16+MAE!F16+TEL!F16+WWP!F16+OIS!F16</f>
        <v>12.09884999999997</v>
      </c>
      <c r="G35" s="51">
        <f>ISI!G31+NFM!G47+CHI!G36+NMM!G35+PPA!G36+FBT!G16+TRE!G16+MAE!G16+TEL!G16+WWP!G16+OIS!G16</f>
        <v>13.1842954950435</v>
      </c>
      <c r="H35" s="51">
        <f>ISI!H31+NFM!H47+CHI!H36+NMM!H35+PPA!H36+FBT!H16+TRE!H16+MAE!H16+TEL!H16+WWP!H16+OIS!H16</f>
        <v>19.793019999999984</v>
      </c>
      <c r="I35" s="51">
        <f>ISI!I31+NFM!I47+CHI!I36+NMM!I35+PPA!I36+FBT!I16+TRE!I16+MAE!I16+TEL!I16+WWP!I16+OIS!I16</f>
        <v>184.58872000000002</v>
      </c>
      <c r="J35" s="51">
        <f>ISI!J31+NFM!J47+CHI!J36+NMM!J35+PPA!J36+FBT!J16+TRE!J16+MAE!J16+TEL!J16+WWP!J16+OIS!J16</f>
        <v>31.903639999999996</v>
      </c>
      <c r="K35" s="51">
        <f>ISI!K31+NFM!K47+CHI!K36+NMM!K35+PPA!K36+FBT!K16+TRE!K16+MAE!K16+TEL!K16+WWP!K16+OIS!K16</f>
        <v>156.04965000000001</v>
      </c>
      <c r="L35" s="51">
        <f>ISI!L31+NFM!L47+CHI!L36+NMM!L35+PPA!L36+FBT!L16+TRE!L16+MAE!L16+TEL!L16+WWP!L16+OIS!L16</f>
        <v>159.31057971851362</v>
      </c>
      <c r="M35" s="51">
        <f>ISI!M31+NFM!M47+CHI!M36+NMM!M35+PPA!M36+FBT!M16+TRE!M16+MAE!M16+TEL!M16+WWP!M16+OIS!M16</f>
        <v>182.38254551532921</v>
      </c>
      <c r="N35" s="51">
        <f>ISI!N31+NFM!N47+CHI!N36+NMM!N35+PPA!N36+FBT!N16+TRE!N16+MAE!N16+TEL!N16+WWP!N16+OIS!N16</f>
        <v>184.58046715914281</v>
      </c>
      <c r="O35" s="51">
        <f>ISI!O31+NFM!O47+CHI!O36+NMM!O35+PPA!O36+FBT!O16+TRE!O16+MAE!O16+TEL!O16+WWP!O16+OIS!O16</f>
        <v>193.37002254164213</v>
      </c>
      <c r="P35" s="51">
        <f>ISI!P31+NFM!P47+CHI!P36+NMM!P35+PPA!P36+FBT!P16+TRE!P16+MAE!P16+TEL!P16+WWP!P16+OIS!P16</f>
        <v>218.64014608625533</v>
      </c>
      <c r="Q35" s="51">
        <f>ISI!Q31+NFM!Q47+CHI!Q36+NMM!Q35+PPA!Q36+FBT!Q16+TRE!Q16+MAE!Q16+TEL!Q16+WWP!Q16+OIS!Q16</f>
        <v>272.47516520354179</v>
      </c>
    </row>
    <row r="36" spans="1:17" x14ac:dyDescent="0.25">
      <c r="A36" s="53" t="s">
        <v>76</v>
      </c>
      <c r="B36" s="51">
        <f>ISI!B32+NFM!B48+CHI!B37+NMM!B36+PPA!B37+FBT!B17+TRE!B17+MAE!B17+TEL!B17+WWP!B17+OIS!B17</f>
        <v>430.39982926258381</v>
      </c>
      <c r="C36" s="51">
        <f>ISI!C32+NFM!C48+CHI!C37+NMM!C36+PPA!C37+FBT!C17+TRE!C17+MAE!C17+TEL!C17+WWP!C17+OIS!C17</f>
        <v>774.26168000000155</v>
      </c>
      <c r="D36" s="51">
        <f>ISI!D32+NFM!D48+CHI!D37+NMM!D36+PPA!D37+FBT!D17+TRE!D17+MAE!D17+TEL!D17+WWP!D17+OIS!D17</f>
        <v>413.10044000000016</v>
      </c>
      <c r="E36" s="51">
        <f>ISI!E32+NFM!E48+CHI!E37+NMM!E36+PPA!E37+FBT!E17+TRE!E17+MAE!E17+TEL!E17+WWP!E17+OIS!E17</f>
        <v>309.32672999999886</v>
      </c>
      <c r="F36" s="51">
        <f>ISI!F32+NFM!F48+CHI!F37+NMM!F36+PPA!F37+FBT!F17+TRE!F17+MAE!F17+TEL!F17+WWP!F17+OIS!F17</f>
        <v>297.07342000000062</v>
      </c>
      <c r="G36" s="51">
        <f>ISI!G32+NFM!G48+CHI!G37+NMM!G36+PPA!G37+FBT!G17+TRE!G17+MAE!G17+TEL!G17+WWP!G17+OIS!G17</f>
        <v>287.95241402371539</v>
      </c>
      <c r="H36" s="51">
        <f>ISI!H32+NFM!H48+CHI!H37+NMM!H36+PPA!H37+FBT!H17+TRE!H17+MAE!H17+TEL!H17+WWP!H17+OIS!H17</f>
        <v>237.07358999999997</v>
      </c>
      <c r="I36" s="51">
        <f>ISI!I32+NFM!I48+CHI!I37+NMM!I36+PPA!I37+FBT!I17+TRE!I17+MAE!I17+TEL!I17+WWP!I17+OIS!I17</f>
        <v>218.77999999999886</v>
      </c>
      <c r="J36" s="51">
        <f>ISI!J32+NFM!J48+CHI!J37+NMM!J36+PPA!J37+FBT!J17+TRE!J17+MAE!J17+TEL!J17+WWP!J17+OIS!J17</f>
        <v>101.71414000000186</v>
      </c>
      <c r="K36" s="51">
        <f>ISI!K32+NFM!K48+CHI!K37+NMM!K36+PPA!K37+FBT!K17+TRE!K17+MAE!K17+TEL!K17+WWP!K17+OIS!K17</f>
        <v>128.20875999999953</v>
      </c>
      <c r="L36" s="51">
        <f>ISI!L32+NFM!L48+CHI!L37+NMM!L36+PPA!L37+FBT!L17+TRE!L17+MAE!L17+TEL!L17+WWP!L17+OIS!L17</f>
        <v>221.8173569217779</v>
      </c>
      <c r="M36" s="51">
        <f>ISI!M32+NFM!M48+CHI!M37+NMM!M36+PPA!M37+FBT!M17+TRE!M17+MAE!M17+TEL!M17+WWP!M17+OIS!M17</f>
        <v>139.39009738173991</v>
      </c>
      <c r="N36" s="51">
        <f>ISI!N32+NFM!N48+CHI!N37+NMM!N36+PPA!N37+FBT!N17+TRE!N17+MAE!N17+TEL!N17+WWP!N17+OIS!N17</f>
        <v>226.85631476343224</v>
      </c>
      <c r="O36" s="51">
        <f>ISI!O32+NFM!O48+CHI!O37+NMM!O36+PPA!O37+FBT!O17+TRE!O17+MAE!O17+TEL!O17+WWP!O17+OIS!O17</f>
        <v>250.3104382594247</v>
      </c>
      <c r="P36" s="51">
        <f>ISI!P32+NFM!P48+CHI!P37+NMM!P36+PPA!P37+FBT!P17+TRE!P17+MAE!P17+TEL!P17+WWP!P17+OIS!P17</f>
        <v>216.72858904472557</v>
      </c>
      <c r="Q36" s="51">
        <f>ISI!Q32+NFM!Q48+CHI!Q37+NMM!Q36+PPA!Q37+FBT!Q17+TRE!Q17+MAE!Q17+TEL!Q17+WWP!Q17+OIS!Q17</f>
        <v>245.2224663990437</v>
      </c>
    </row>
    <row r="37" spans="1:17" x14ac:dyDescent="0.25">
      <c r="A37" s="53" t="s">
        <v>29</v>
      </c>
      <c r="B37" s="51">
        <f>ISI!B33+NFM!B49+CHI!B38+NMM!B37+PPA!B38+FBT!B18+TRE!B18+MAE!B18+TEL!B18+WWP!B18+OIS!B18</f>
        <v>617.17774374047815</v>
      </c>
      <c r="C37" s="51">
        <f>ISI!C33+NFM!C49+CHI!C38+NMM!C37+PPA!C38+FBT!C18+TRE!C18+MAE!C18+TEL!C18+WWP!C18+OIS!C18</f>
        <v>803.49443000000019</v>
      </c>
      <c r="D37" s="51">
        <f>ISI!D33+NFM!D49+CHI!D38+NMM!D37+PPA!D38+FBT!D18+TRE!D18+MAE!D18+TEL!D18+WWP!D18+OIS!D18</f>
        <v>529.28290000000004</v>
      </c>
      <c r="E37" s="51">
        <f>ISI!E33+NFM!E49+CHI!E38+NMM!E37+PPA!E38+FBT!E18+TRE!E18+MAE!E18+TEL!E18+WWP!E18+OIS!E18</f>
        <v>716.5427000000002</v>
      </c>
      <c r="F37" s="51">
        <f>ISI!F33+NFM!F49+CHI!F38+NMM!F37+PPA!F38+FBT!F18+TRE!F18+MAE!F18+TEL!F18+WWP!F18+OIS!F18</f>
        <v>559.76053000000002</v>
      </c>
      <c r="G37" s="51">
        <f>ISI!G33+NFM!G49+CHI!G38+NMM!G37+PPA!G38+FBT!G18+TRE!G18+MAE!G18+TEL!G18+WWP!G18+OIS!G18</f>
        <v>603.8021921026002</v>
      </c>
      <c r="H37" s="51">
        <f>ISI!H33+NFM!H49+CHI!H38+NMM!H37+PPA!H38+FBT!H18+TRE!H18+MAE!H18+TEL!H18+WWP!H18+OIS!H18</f>
        <v>621.96690000000012</v>
      </c>
      <c r="I37" s="51">
        <f>ISI!I33+NFM!I49+CHI!I38+NMM!I37+PPA!I38+FBT!I18+TRE!I18+MAE!I18+TEL!I18+WWP!I18+OIS!I18</f>
        <v>499.68658999999991</v>
      </c>
      <c r="J37" s="51">
        <f>ISI!J33+NFM!J49+CHI!J38+NMM!J37+PPA!J38+FBT!J18+TRE!J18+MAE!J18+TEL!J18+WWP!J18+OIS!J18</f>
        <v>502.59945000000005</v>
      </c>
      <c r="K37" s="51">
        <f>ISI!K33+NFM!K49+CHI!K38+NMM!K37+PPA!K38+FBT!K18+TRE!K18+MAE!K18+TEL!K18+WWP!K18+OIS!K18</f>
        <v>425.10783000000004</v>
      </c>
      <c r="L37" s="51">
        <f>ISI!L33+NFM!L49+CHI!L38+NMM!L37+PPA!L38+FBT!L18+TRE!L18+MAE!L18+TEL!L18+WWP!L18+OIS!L18</f>
        <v>287.57062835748832</v>
      </c>
      <c r="M37" s="51">
        <f>ISI!M33+NFM!M49+CHI!M38+NMM!M37+PPA!M38+FBT!M18+TRE!M18+MAE!M18+TEL!M18+WWP!M18+OIS!M18</f>
        <v>208.27487068578947</v>
      </c>
      <c r="N37" s="51">
        <f>ISI!N33+NFM!N49+CHI!N38+NMM!N37+PPA!N38+FBT!N18+TRE!N18+MAE!N18+TEL!N18+WWP!N18+OIS!N18</f>
        <v>140.44151706180475</v>
      </c>
      <c r="O37" s="51">
        <f>ISI!O33+NFM!O49+CHI!O38+NMM!O37+PPA!O38+FBT!O18+TRE!O18+MAE!O18+TEL!O18+WWP!O18+OIS!O18</f>
        <v>93.626708212878597</v>
      </c>
      <c r="P37" s="51">
        <f>ISI!P33+NFM!P49+CHI!P38+NMM!P37+PPA!P38+FBT!P18+TRE!P18+MAE!P18+TEL!P18+WWP!P18+OIS!P18</f>
        <v>55.41259317178163</v>
      </c>
      <c r="Q37" s="51">
        <f>ISI!Q33+NFM!Q49+CHI!Q38+NMM!Q37+PPA!Q38+FBT!Q18+TRE!Q18+MAE!Q18+TEL!Q18+WWP!Q18+OIS!Q18</f>
        <v>53.501462980020378</v>
      </c>
    </row>
    <row r="38" spans="1:17" x14ac:dyDescent="0.25">
      <c r="A38" s="53" t="s">
        <v>28</v>
      </c>
      <c r="B38" s="51">
        <f>ISI!B34+NFM!B50+CHI!B39+NMM!B38+PPA!B39+FBT!B19+TRE!B19+MAE!B19+TEL!B19+WWP!B19+OIS!B19</f>
        <v>413.537973266177</v>
      </c>
      <c r="C38" s="51">
        <f>ISI!C34+NFM!C50+CHI!C39+NMM!C38+PPA!C39+FBT!C19+TRE!C19+MAE!C19+TEL!C19+WWP!C19+OIS!C19</f>
        <v>204.39940999999999</v>
      </c>
      <c r="D38" s="51">
        <f>ISI!D34+NFM!D50+CHI!D39+NMM!D38+PPA!D39+FBT!D19+TRE!D19+MAE!D19+TEL!D19+WWP!D19+OIS!D19</f>
        <v>233.99509</v>
      </c>
      <c r="E38" s="51">
        <f>ISI!E34+NFM!E50+CHI!E39+NMM!E38+PPA!E39+FBT!E19+TRE!E19+MAE!E19+TEL!E19+WWP!E19+OIS!E19</f>
        <v>224.10344000000001</v>
      </c>
      <c r="F38" s="51">
        <f>ISI!F34+NFM!F50+CHI!F39+NMM!F38+PPA!F39+FBT!F19+TRE!F19+MAE!F19+TEL!F19+WWP!F19+OIS!F19</f>
        <v>124.59855000000002</v>
      </c>
      <c r="G38" s="51">
        <f>ISI!G34+NFM!G50+CHI!G39+NMM!G38+PPA!G39+FBT!G19+TRE!G19+MAE!G19+TEL!G19+WWP!G19+OIS!G19</f>
        <v>157.13670749158877</v>
      </c>
      <c r="H38" s="51">
        <f>ISI!H34+NFM!H50+CHI!H39+NMM!H38+PPA!H39+FBT!H19+TRE!H19+MAE!H19+TEL!H19+WWP!H19+OIS!H19</f>
        <v>135.00149999999985</v>
      </c>
      <c r="I38" s="51">
        <f>ISI!I34+NFM!I50+CHI!I39+NMM!I38+PPA!I39+FBT!I19+TRE!I19+MAE!I19+TEL!I19+WWP!I19+OIS!I19</f>
        <v>105.39955000000003</v>
      </c>
      <c r="J38" s="51">
        <f>ISI!J34+NFM!J50+CHI!J39+NMM!J38+PPA!J39+FBT!J19+TRE!J19+MAE!J19+TEL!J19+WWP!J19+OIS!J19</f>
        <v>80.499070000000088</v>
      </c>
      <c r="K38" s="51">
        <f>ISI!K34+NFM!K50+CHI!K39+NMM!K38+PPA!K39+FBT!K19+TRE!K19+MAE!K19+TEL!K19+WWP!K19+OIS!K19</f>
        <v>75.101849999999772</v>
      </c>
      <c r="L38" s="51">
        <f>ISI!L34+NFM!L50+CHI!L39+NMM!L38+PPA!L39+FBT!L19+TRE!L19+MAE!L19+TEL!L19+WWP!L19+OIS!L19</f>
        <v>62.076117611362086</v>
      </c>
      <c r="M38" s="51">
        <f>ISI!M34+NFM!M50+CHI!M39+NMM!M38+PPA!M39+FBT!M19+TRE!M19+MAE!M19+TEL!M19+WWP!M19+OIS!M19</f>
        <v>67.426164383216729</v>
      </c>
      <c r="N38" s="51">
        <f>ISI!N34+NFM!N50+CHI!N39+NMM!N38+PPA!N39+FBT!N19+TRE!N19+MAE!N19+TEL!N19+WWP!N19+OIS!N19</f>
        <v>72.012092087720589</v>
      </c>
      <c r="O38" s="51">
        <f>ISI!O34+NFM!O50+CHI!O39+NMM!O38+PPA!O39+FBT!O19+TRE!O19+MAE!O19+TEL!O19+WWP!O19+OIS!O19</f>
        <v>62.075998906004692</v>
      </c>
      <c r="P38" s="51">
        <f>ISI!P34+NFM!P50+CHI!P39+NMM!P38+PPA!P39+FBT!P19+TRE!P19+MAE!P19+TEL!P19+WWP!P19+OIS!P19</f>
        <v>73.803349170982955</v>
      </c>
      <c r="Q38" s="51">
        <f>ISI!Q34+NFM!Q50+CHI!Q39+NMM!Q38+PPA!Q39+FBT!Q19+TRE!Q19+MAE!Q19+TEL!Q19+WWP!Q19+OIS!Q19</f>
        <v>27.443362400923917</v>
      </c>
    </row>
    <row r="39" spans="1:17" x14ac:dyDescent="0.25">
      <c r="A39" s="67" t="s">
        <v>75</v>
      </c>
      <c r="B39" s="66">
        <f t="shared" ref="B39:Q39" si="2">B40+B41</f>
        <v>5055.3032672713616</v>
      </c>
      <c r="C39" s="66">
        <f t="shared" si="2"/>
        <v>4934.7961300000006</v>
      </c>
      <c r="D39" s="66">
        <f t="shared" si="2"/>
        <v>5250.3843900000002</v>
      </c>
      <c r="E39" s="66">
        <f t="shared" si="2"/>
        <v>5064.4286699999993</v>
      </c>
      <c r="F39" s="66">
        <f t="shared" si="2"/>
        <v>5026.7436000000007</v>
      </c>
      <c r="G39" s="66">
        <f t="shared" si="2"/>
        <v>4426.5656854163681</v>
      </c>
      <c r="H39" s="66">
        <f t="shared" si="2"/>
        <v>5093.2125299999998</v>
      </c>
      <c r="I39" s="66">
        <f t="shared" si="2"/>
        <v>5206.1682899999996</v>
      </c>
      <c r="J39" s="66">
        <f t="shared" si="2"/>
        <v>4861.5734199999997</v>
      </c>
      <c r="K39" s="66">
        <f t="shared" si="2"/>
        <v>4002.7262900000005</v>
      </c>
      <c r="L39" s="66">
        <f t="shared" si="2"/>
        <v>4230.3177940542928</v>
      </c>
      <c r="M39" s="66">
        <f t="shared" si="2"/>
        <v>4138.4326080333312</v>
      </c>
      <c r="N39" s="66">
        <f t="shared" si="2"/>
        <v>4168.0254297103666</v>
      </c>
      <c r="O39" s="66">
        <f t="shared" si="2"/>
        <v>4161.0979765693428</v>
      </c>
      <c r="P39" s="66">
        <f t="shared" si="2"/>
        <v>4001.6043681500864</v>
      </c>
      <c r="Q39" s="66">
        <f t="shared" si="2"/>
        <v>4057.564680464458</v>
      </c>
    </row>
    <row r="40" spans="1:17" x14ac:dyDescent="0.25">
      <c r="A40" s="53" t="s">
        <v>66</v>
      </c>
      <c r="B40" s="51">
        <f>ISI!B36+NFM!B52+CHI!B41+NMM!B40+PPA!B41+FBT!B21+TRE!B21+MAE!B21+TEL!B21+WWP!B21+OIS!B21</f>
        <v>4490.9864836882434</v>
      </c>
      <c r="C40" s="51">
        <f>ISI!C36+NFM!C52+CHI!C41+NMM!C40+PPA!C41+FBT!C21+TRE!C21+MAE!C21+TEL!C21+WWP!C21+OIS!C21</f>
        <v>4373.6157200000007</v>
      </c>
      <c r="D40" s="51">
        <f>ISI!D36+NFM!D52+CHI!D41+NMM!D40+PPA!D41+FBT!D21+TRE!D21+MAE!D21+TEL!D21+WWP!D21+OIS!D21</f>
        <v>4666.1063800000002</v>
      </c>
      <c r="E40" s="51">
        <f>ISI!E36+NFM!E52+CHI!E41+NMM!E40+PPA!E41+FBT!E21+TRE!E21+MAE!E21+TEL!E21+WWP!E21+OIS!E21</f>
        <v>4407.3769999999995</v>
      </c>
      <c r="F40" s="51">
        <f>ISI!F36+NFM!F52+CHI!F41+NMM!F40+PPA!F41+FBT!F21+TRE!F21+MAE!F21+TEL!F21+WWP!F21+OIS!F21</f>
        <v>4406.4231800000007</v>
      </c>
      <c r="G40" s="51">
        <f>ISI!G36+NFM!G52+CHI!G41+NMM!G40+PPA!G41+FBT!G21+TRE!G21+MAE!G21+TEL!G21+WWP!G21+OIS!G21</f>
        <v>3930.6977194280244</v>
      </c>
      <c r="H40" s="51">
        <f>ISI!H36+NFM!H52+CHI!H41+NMM!H40+PPA!H41+FBT!H21+TRE!H21+MAE!H21+TEL!H21+WWP!H21+OIS!H21</f>
        <v>4637.7125299999998</v>
      </c>
      <c r="I40" s="51">
        <f>ISI!I36+NFM!I52+CHI!I41+NMM!I40+PPA!I41+FBT!I21+TRE!I21+MAE!I21+TEL!I21+WWP!I21+OIS!I21</f>
        <v>4785.76829</v>
      </c>
      <c r="J40" s="51">
        <f>ISI!J36+NFM!J52+CHI!J41+NMM!J40+PPA!J41+FBT!J21+TRE!J21+MAE!J21+TEL!J21+WWP!J21+OIS!J21</f>
        <v>4431.8734199999999</v>
      </c>
      <c r="K40" s="51">
        <f>ISI!K36+NFM!K52+CHI!K41+NMM!K40+PPA!K41+FBT!K21+TRE!K21+MAE!K21+TEL!K21+WWP!K21+OIS!K21</f>
        <v>3768.0698400000006</v>
      </c>
      <c r="L40" s="51">
        <f>ISI!L36+NFM!L52+CHI!L41+NMM!L40+PPA!L41+FBT!L21+TRE!L21+MAE!L21+TEL!L21+WWP!L21+OIS!L21</f>
        <v>3798.2455670551517</v>
      </c>
      <c r="M40" s="51">
        <f>ISI!M36+NFM!M52+CHI!M41+NMM!M40+PPA!M41+FBT!M21+TRE!M21+MAE!M21+TEL!M21+WWP!M21+OIS!M21</f>
        <v>3705.2377939248177</v>
      </c>
      <c r="N40" s="51">
        <f>ISI!N36+NFM!N52+CHI!N41+NMM!N40+PPA!N41+FBT!N21+TRE!N21+MAE!N21+TEL!N21+WWP!N21+OIS!N21</f>
        <v>3813.5542500326446</v>
      </c>
      <c r="O40" s="51">
        <f>ISI!O36+NFM!O52+CHI!O41+NMM!O40+PPA!O41+FBT!O21+TRE!O21+MAE!O21+TEL!O21+WWP!O21+OIS!O21</f>
        <v>3795.4062485982226</v>
      </c>
      <c r="P40" s="51">
        <f>ISI!P36+NFM!P52+CHI!P41+NMM!P40+PPA!P41+FBT!P21+TRE!P21+MAE!P21+TEL!P21+WWP!P21+OIS!P21</f>
        <v>3661.2250808662429</v>
      </c>
      <c r="Q40" s="51">
        <f>ISI!Q36+NFM!Q52+CHI!Q41+NMM!Q40+PPA!Q41+FBT!Q21+TRE!Q21+MAE!Q21+TEL!Q21+WWP!Q21+OIS!Q21</f>
        <v>3737.6305942546405</v>
      </c>
    </row>
    <row r="41" spans="1:17" x14ac:dyDescent="0.25">
      <c r="A41" s="53" t="s">
        <v>25</v>
      </c>
      <c r="B41" s="51">
        <f>ISI!B37+NFM!B53+CHI!B42+NMM!B41+PPA!B42+FBT!B22+TRE!B22+MAE!B22+TEL!B22+WWP!B22+OIS!B22</f>
        <v>564.31678358311774</v>
      </c>
      <c r="C41" s="51">
        <f>ISI!C37+NFM!C53+CHI!C42+NMM!C41+PPA!C42+FBT!C22+TRE!C22+MAE!C22+TEL!C22+WWP!C22+OIS!C22</f>
        <v>561.18040999999994</v>
      </c>
      <c r="D41" s="51">
        <f>ISI!D37+NFM!D53+CHI!D42+NMM!D41+PPA!D42+FBT!D22+TRE!D22+MAE!D22+TEL!D22+WWP!D22+OIS!D22</f>
        <v>584.27800999999999</v>
      </c>
      <c r="E41" s="51">
        <f>ISI!E37+NFM!E53+CHI!E42+NMM!E41+PPA!E42+FBT!E22+TRE!E22+MAE!E22+TEL!E22+WWP!E22+OIS!E22</f>
        <v>657.05167000000006</v>
      </c>
      <c r="F41" s="51">
        <f>ISI!F37+NFM!F53+CHI!F42+NMM!F41+PPA!F42+FBT!F22+TRE!F22+MAE!F22+TEL!F22+WWP!F22+OIS!F22</f>
        <v>620.32042000000001</v>
      </c>
      <c r="G41" s="51">
        <f>ISI!G37+NFM!G53+CHI!G42+NMM!G41+PPA!G42+FBT!G22+TRE!G22+MAE!G22+TEL!G22+WWP!G22+OIS!G22</f>
        <v>495.86796598834394</v>
      </c>
      <c r="H41" s="51">
        <f>ISI!H37+NFM!H53+CHI!H42+NMM!H41+PPA!H42+FBT!H22+TRE!H22+MAE!H22+TEL!H22+WWP!H22+OIS!H22</f>
        <v>455.5</v>
      </c>
      <c r="I41" s="51">
        <f>ISI!I37+NFM!I53+CHI!I42+NMM!I41+PPA!I42+FBT!I22+TRE!I22+MAE!I22+TEL!I22+WWP!I22+OIS!I22</f>
        <v>420.4</v>
      </c>
      <c r="J41" s="51">
        <f>ISI!J37+NFM!J53+CHI!J42+NMM!J41+PPA!J42+FBT!J22+TRE!J22+MAE!J22+TEL!J22+WWP!J22+OIS!J22</f>
        <v>429.7</v>
      </c>
      <c r="K41" s="51">
        <f>ISI!K37+NFM!K53+CHI!K42+NMM!K41+PPA!K42+FBT!K22+TRE!K22+MAE!K22+TEL!K22+WWP!K22+OIS!K22</f>
        <v>234.65645000000001</v>
      </c>
      <c r="L41" s="51">
        <f>ISI!L37+NFM!L53+CHI!L42+NMM!L41+PPA!L42+FBT!L22+TRE!L22+MAE!L22+TEL!L22+WWP!L22+OIS!L22</f>
        <v>432.07222699914121</v>
      </c>
      <c r="M41" s="51">
        <f>ISI!M37+NFM!M53+CHI!M42+NMM!M41+PPA!M42+FBT!M22+TRE!M22+MAE!M22+TEL!M22+WWP!M22+OIS!M22</f>
        <v>433.19481410851341</v>
      </c>
      <c r="N41" s="51">
        <f>ISI!N37+NFM!N53+CHI!N42+NMM!N41+PPA!N42+FBT!N22+TRE!N22+MAE!N22+TEL!N22+WWP!N22+OIS!N22</f>
        <v>354.47117967772226</v>
      </c>
      <c r="O41" s="51">
        <f>ISI!O37+NFM!O53+CHI!O42+NMM!O41+PPA!O42+FBT!O22+TRE!O22+MAE!O22+TEL!O22+WWP!O22+OIS!O22</f>
        <v>365.69172797112032</v>
      </c>
      <c r="P41" s="51">
        <f>ISI!P37+NFM!P53+CHI!P42+NMM!P41+PPA!P42+FBT!P22+TRE!P22+MAE!P22+TEL!P22+WWP!P22+OIS!P22</f>
        <v>340.37928728384361</v>
      </c>
      <c r="Q41" s="51">
        <f>ISI!Q37+NFM!Q53+CHI!Q42+NMM!Q41+PPA!Q42+FBT!Q22+TRE!Q22+MAE!Q22+TEL!Q22+WWP!Q22+OIS!Q22</f>
        <v>319.93408620981756</v>
      </c>
    </row>
    <row r="42" spans="1:17" x14ac:dyDescent="0.25">
      <c r="A42" s="67" t="s">
        <v>24</v>
      </c>
      <c r="B42" s="66">
        <f t="shared" ref="B42:Q42" si="3">SUM(B43:B47)</f>
        <v>379.7172496682515</v>
      </c>
      <c r="C42" s="66">
        <f t="shared" si="3"/>
        <v>431.80055999999996</v>
      </c>
      <c r="D42" s="66">
        <f t="shared" si="3"/>
        <v>448.59938999999997</v>
      </c>
      <c r="E42" s="66">
        <f t="shared" si="3"/>
        <v>502.66309000000001</v>
      </c>
      <c r="F42" s="66">
        <f t="shared" si="3"/>
        <v>509.5152599999999</v>
      </c>
      <c r="G42" s="66">
        <f t="shared" si="3"/>
        <v>564.67924599523371</v>
      </c>
      <c r="H42" s="66">
        <f t="shared" si="3"/>
        <v>608.81674999999996</v>
      </c>
      <c r="I42" s="66">
        <f t="shared" si="3"/>
        <v>526.11465999999996</v>
      </c>
      <c r="J42" s="66">
        <f t="shared" si="3"/>
        <v>624.20024000000001</v>
      </c>
      <c r="K42" s="66">
        <f t="shared" si="3"/>
        <v>656.84573000000012</v>
      </c>
      <c r="L42" s="66">
        <f t="shared" si="3"/>
        <v>724.53997842633078</v>
      </c>
      <c r="M42" s="66">
        <f t="shared" si="3"/>
        <v>764.8558198734911</v>
      </c>
      <c r="N42" s="66">
        <f t="shared" si="3"/>
        <v>747.24113925489871</v>
      </c>
      <c r="O42" s="66">
        <f t="shared" si="3"/>
        <v>829.02477122633229</v>
      </c>
      <c r="P42" s="66">
        <f t="shared" si="3"/>
        <v>838.54222144236326</v>
      </c>
      <c r="Q42" s="66">
        <f t="shared" si="3"/>
        <v>813.00192155959166</v>
      </c>
    </row>
    <row r="43" spans="1:17" x14ac:dyDescent="0.25">
      <c r="A43" s="53" t="s">
        <v>23</v>
      </c>
      <c r="B43" s="51">
        <f>ISI!B39+NFM!B55+CHI!B44+NMM!B43+PPA!B44+FBT!B24+TRE!B24+MAE!B24+TEL!B24+WWP!B24+OIS!B24</f>
        <v>377.35267489774793</v>
      </c>
      <c r="C43" s="51">
        <f>ISI!C39+NFM!C55+CHI!C44+NMM!C43+PPA!C44+FBT!C24+TRE!C24+MAE!C24+TEL!C24+WWP!C24+OIS!C24</f>
        <v>425.60273999999998</v>
      </c>
      <c r="D43" s="51">
        <f>ISI!D39+NFM!D55+CHI!D44+NMM!D43+PPA!D44+FBT!D24+TRE!D24+MAE!D24+TEL!D24+WWP!D24+OIS!D24</f>
        <v>442.19939999999997</v>
      </c>
      <c r="E43" s="51">
        <f>ISI!E39+NFM!E55+CHI!E44+NMM!E43+PPA!E44+FBT!E24+TRE!E24+MAE!E24+TEL!E24+WWP!E24+OIS!E24</f>
        <v>497.92418000000004</v>
      </c>
      <c r="F43" s="51">
        <f>ISI!F39+NFM!F55+CHI!F44+NMM!F43+PPA!F44+FBT!F24+TRE!F24+MAE!F24+TEL!F24+WWP!F24+OIS!F24</f>
        <v>506.50387999999992</v>
      </c>
      <c r="G43" s="51">
        <f>ISI!G39+NFM!G55+CHI!G44+NMM!G43+PPA!G44+FBT!G24+TRE!G24+MAE!G24+TEL!G24+WWP!G24+OIS!G24</f>
        <v>541.60673568814025</v>
      </c>
      <c r="H43" s="51">
        <f>ISI!H39+NFM!H55+CHI!H44+NMM!H43+PPA!H44+FBT!H24+TRE!H24+MAE!H24+TEL!H24+WWP!H24+OIS!H24</f>
        <v>590.52104999999995</v>
      </c>
      <c r="I43" s="51">
        <f>ISI!I39+NFM!I55+CHI!I44+NMM!I43+PPA!I44+FBT!I24+TRE!I24+MAE!I24+TEL!I24+WWP!I24+OIS!I24</f>
        <v>518.75225</v>
      </c>
      <c r="J43" s="51">
        <f>ISI!J39+NFM!J55+CHI!J44+NMM!J43+PPA!J44+FBT!J24+TRE!J24+MAE!J24+TEL!J24+WWP!J24+OIS!J24</f>
        <v>609.50272000000007</v>
      </c>
      <c r="K43" s="51">
        <f>ISI!K39+NFM!K55+CHI!K44+NMM!K43+PPA!K44+FBT!K24+TRE!K24+MAE!K24+TEL!K24+WWP!K24+OIS!K24</f>
        <v>625.31176000000005</v>
      </c>
      <c r="L43" s="51">
        <f>ISI!L39+NFM!L55+CHI!L44+NMM!L43+PPA!L44+FBT!L24+TRE!L24+MAE!L24+TEL!L24+WWP!L24+OIS!L24</f>
        <v>700.82254508346875</v>
      </c>
      <c r="M43" s="51">
        <f>ISI!M39+NFM!M55+CHI!M44+NMM!M43+PPA!M44+FBT!M24+TRE!M24+MAE!M24+TEL!M24+WWP!M24+OIS!M24</f>
        <v>749.40239346032445</v>
      </c>
      <c r="N43" s="51">
        <f>ISI!N39+NFM!N55+CHI!N44+NMM!N43+PPA!N44+FBT!N24+TRE!N24+MAE!N24+TEL!N24+WWP!N24+OIS!N24</f>
        <v>731.64390674053675</v>
      </c>
      <c r="O43" s="51">
        <f>ISI!O39+NFM!O55+CHI!O44+NMM!O43+PPA!O44+FBT!O24+TRE!O24+MAE!O24+TEL!O24+WWP!O24+OIS!O24</f>
        <v>804.51953016560606</v>
      </c>
      <c r="P43" s="51">
        <f>ISI!P39+NFM!P55+CHI!P44+NMM!P43+PPA!P44+FBT!P24+TRE!P24+MAE!P24+TEL!P24+WWP!P24+OIS!P24</f>
        <v>815.97939783722802</v>
      </c>
      <c r="Q43" s="51">
        <f>ISI!Q39+NFM!Q55+CHI!Q44+NMM!Q43+PPA!Q44+FBT!Q24+TRE!Q24+MAE!Q24+TEL!Q24+WWP!Q24+OIS!Q24</f>
        <v>786.01102838269776</v>
      </c>
    </row>
    <row r="44" spans="1:17" x14ac:dyDescent="0.25">
      <c r="A44" s="53" t="s">
        <v>74</v>
      </c>
      <c r="B44" s="51">
        <f>ISI!B40+NFM!B56+CHI!B45+NMM!B44+PPA!B45+FBT!B25+TRE!B25+MAE!B25+TEL!B25+WWP!B25+OIS!B25</f>
        <v>2.3645747705035602</v>
      </c>
      <c r="C44" s="51">
        <f>ISI!C40+NFM!C56+CHI!C45+NMM!C44+PPA!C45+FBT!C25+TRE!C25+MAE!C25+TEL!C25+WWP!C25+OIS!C25</f>
        <v>6.1978200000000001</v>
      </c>
      <c r="D44" s="51">
        <f>ISI!D40+NFM!D56+CHI!D45+NMM!D44+PPA!D45+FBT!D25+TRE!D25+MAE!D25+TEL!D25+WWP!D25+OIS!D25</f>
        <v>6.3999899999999998</v>
      </c>
      <c r="E44" s="51">
        <f>ISI!E40+NFM!E56+CHI!E45+NMM!E44+PPA!E45+FBT!E25+TRE!E25+MAE!E25+TEL!E25+WWP!E25+OIS!E25</f>
        <v>4.7389099999999997</v>
      </c>
      <c r="F44" s="51">
        <f>ISI!F40+NFM!F56+CHI!F45+NMM!F44+PPA!F45+FBT!F25+TRE!F25+MAE!F25+TEL!F25+WWP!F25+OIS!F25</f>
        <v>3.0113800000000004</v>
      </c>
      <c r="G44" s="51">
        <f>ISI!G40+NFM!G56+CHI!G45+NMM!G44+PPA!G45+FBT!G25+TRE!G25+MAE!G25+TEL!G25+WWP!G25+OIS!G25</f>
        <v>22.618703172689443</v>
      </c>
      <c r="H44" s="51">
        <f>ISI!H40+NFM!H56+CHI!H45+NMM!H44+PPA!H45+FBT!H25+TRE!H25+MAE!H25+TEL!H25+WWP!H25+OIS!H25</f>
        <v>7.8015999999999996</v>
      </c>
      <c r="I44" s="51">
        <f>ISI!I40+NFM!I56+CHI!I45+NMM!I44+PPA!I45+FBT!I25+TRE!I25+MAE!I25+TEL!I25+WWP!I25+OIS!I25</f>
        <v>1.3629499999999997</v>
      </c>
      <c r="J44" s="51">
        <f>ISI!J40+NFM!J56+CHI!J45+NMM!J44+PPA!J45+FBT!J25+TRE!J25+MAE!J25+TEL!J25+WWP!J25+OIS!J25</f>
        <v>5.399049999999999</v>
      </c>
      <c r="K44" s="51">
        <f>ISI!K40+NFM!K56+CHI!K45+NMM!K44+PPA!K45+FBT!K25+TRE!K25+MAE!K25+TEL!K25+WWP!K25+OIS!K25</f>
        <v>18.800419999999995</v>
      </c>
      <c r="L44" s="51">
        <f>ISI!L40+NFM!L56+CHI!L45+NMM!L44+PPA!L45+FBT!L25+TRE!L25+MAE!L25+TEL!L25+WWP!L25+OIS!L25</f>
        <v>12.467776504382272</v>
      </c>
      <c r="M44" s="51">
        <f>ISI!M40+NFM!M56+CHI!M45+NMM!M44+PPA!M45+FBT!M25+TRE!M25+MAE!M25+TEL!M25+WWP!M25+OIS!M25</f>
        <v>12.8260150612128</v>
      </c>
      <c r="N44" s="51">
        <f>ISI!N40+NFM!N56+CHI!N45+NMM!N44+PPA!N45+FBT!N25+TRE!N25+MAE!N25+TEL!N25+WWP!N25+OIS!N25</f>
        <v>14.832891762883605</v>
      </c>
      <c r="O44" s="51">
        <f>ISI!O40+NFM!O56+CHI!O45+NMM!O44+PPA!O45+FBT!O25+TRE!O25+MAE!O25+TEL!O25+WWP!O25+OIS!O25</f>
        <v>23.287144102596827</v>
      </c>
      <c r="P44" s="51">
        <f>ISI!P40+NFM!P56+CHI!P45+NMM!P44+PPA!P45+FBT!P25+TRE!P25+MAE!P25+TEL!P25+WWP!P25+OIS!P25</f>
        <v>21.472818687367123</v>
      </c>
      <c r="Q44" s="51">
        <f>ISI!Q40+NFM!Q56+CHI!Q45+NMM!Q44+PPA!Q45+FBT!Q25+TRE!Q25+MAE!Q25+TEL!Q25+WWP!Q25+OIS!Q25</f>
        <v>25.438378931235832</v>
      </c>
    </row>
    <row r="45" spans="1:17" x14ac:dyDescent="0.25">
      <c r="A45" s="53" t="s">
        <v>73</v>
      </c>
      <c r="B45" s="51">
        <f>ISI!B41+NFM!B57+CHI!B46+NMM!B45+PPA!B46+FBT!B26+TRE!B26+MAE!B26+TEL!B26+WWP!B26+OIS!B26</f>
        <v>0</v>
      </c>
      <c r="C45" s="51">
        <f>ISI!C41+NFM!C57+CHI!C46+NMM!C45+PPA!C46+FBT!C26+TRE!C26+MAE!C26+TEL!C26+WWP!C26+OIS!C26</f>
        <v>0</v>
      </c>
      <c r="D45" s="51">
        <f>ISI!D41+NFM!D57+CHI!D46+NMM!D45+PPA!D46+FBT!D26+TRE!D26+MAE!D26+TEL!D26+WWP!D26+OIS!D26</f>
        <v>0</v>
      </c>
      <c r="E45" s="51">
        <f>ISI!E41+NFM!E57+CHI!E46+NMM!E45+PPA!E46+FBT!E26+TRE!E26+MAE!E26+TEL!E26+WWP!E26+OIS!E26</f>
        <v>0</v>
      </c>
      <c r="F45" s="51">
        <f>ISI!F41+NFM!F57+CHI!F46+NMM!F45+PPA!F46+FBT!F26+TRE!F26+MAE!F26+TEL!F26+WWP!F26+OIS!F26</f>
        <v>0</v>
      </c>
      <c r="G45" s="51">
        <f>ISI!G41+NFM!G57+CHI!G46+NMM!G45+PPA!G46+FBT!G26+TRE!G26+MAE!G26+TEL!G26+WWP!G26+OIS!G26</f>
        <v>0.45380713440392384</v>
      </c>
      <c r="H45" s="51">
        <f>ISI!H41+NFM!H57+CHI!H46+NMM!H45+PPA!H46+FBT!H26+TRE!H26+MAE!H26+TEL!H26+WWP!H26+OIS!H26</f>
        <v>10.4941</v>
      </c>
      <c r="I45" s="51">
        <f>ISI!I41+NFM!I57+CHI!I46+NMM!I45+PPA!I46+FBT!I26+TRE!I26+MAE!I26+TEL!I26+WWP!I26+OIS!I26</f>
        <v>5.9994600000000009</v>
      </c>
      <c r="J45" s="51">
        <f>ISI!J41+NFM!J57+CHI!J46+NMM!J45+PPA!J46+FBT!J26+TRE!J26+MAE!J26+TEL!J26+WWP!J26+OIS!J26</f>
        <v>9.2984699999999982</v>
      </c>
      <c r="K45" s="51">
        <f>ISI!K41+NFM!K57+CHI!K46+NMM!K45+PPA!K46+FBT!K26+TRE!K26+MAE!K26+TEL!K26+WWP!K26+OIS!K26</f>
        <v>12.733550000000001</v>
      </c>
      <c r="L45" s="51">
        <f>ISI!L41+NFM!L57+CHI!L46+NMM!L45+PPA!L46+FBT!L26+TRE!L26+MAE!L26+TEL!L26+WWP!L26+OIS!L26</f>
        <v>11.249656838479687</v>
      </c>
      <c r="M45" s="51">
        <f>ISI!M41+NFM!M57+CHI!M46+NMM!M45+PPA!M46+FBT!M26+TRE!M26+MAE!M26+TEL!M26+WWP!M26+OIS!M26</f>
        <v>2.6274113519538349</v>
      </c>
      <c r="N45" s="51">
        <f>ISI!N41+NFM!N57+CHI!N46+NMM!N45+PPA!N46+FBT!N26+TRE!N26+MAE!N26+TEL!N26+WWP!N26+OIS!N26</f>
        <v>0.76434075147837954</v>
      </c>
      <c r="O45" s="51">
        <f>ISI!O41+NFM!O57+CHI!O46+NMM!O45+PPA!O46+FBT!O26+TRE!O26+MAE!O26+TEL!O26+WWP!O26+OIS!O26</f>
        <v>1.2180969581294625</v>
      </c>
      <c r="P45" s="51">
        <f>ISI!P41+NFM!P57+CHI!P46+NMM!P45+PPA!P46+FBT!P26+TRE!P26+MAE!P26+TEL!P26+WWP!P26+OIS!P26</f>
        <v>1.0900049177681135</v>
      </c>
      <c r="Q45" s="51">
        <f>ISI!Q41+NFM!Q57+CHI!Q46+NMM!Q45+PPA!Q46+FBT!Q26+TRE!Q26+MAE!Q26+TEL!Q26+WWP!Q26+OIS!Q26</f>
        <v>1.552514245658184</v>
      </c>
    </row>
    <row r="46" spans="1:17" x14ac:dyDescent="0.25">
      <c r="A46" s="53" t="s">
        <v>72</v>
      </c>
      <c r="B46" s="51">
        <f>ISI!B42+NFM!B58+CHI!B47+NMM!B46+PPA!B47+FBT!B27+TRE!B27+MAE!B27+TEL!B27+WWP!B27+OIS!B27</f>
        <v>0</v>
      </c>
      <c r="C46" s="51">
        <f>ISI!C42+NFM!C58+CHI!C47+NMM!C46+PPA!C47+FBT!C27+TRE!C27+MAE!C27+TEL!C27+WWP!C27+OIS!C27</f>
        <v>0</v>
      </c>
      <c r="D46" s="51">
        <f>ISI!D42+NFM!D58+CHI!D47+NMM!D46+PPA!D47+FBT!D27+TRE!D27+MAE!D27+TEL!D27+WWP!D27+OIS!D27</f>
        <v>0</v>
      </c>
      <c r="E46" s="51">
        <f>ISI!E42+NFM!E58+CHI!E47+NMM!E46+PPA!E47+FBT!E27+TRE!E27+MAE!E27+TEL!E27+WWP!E27+OIS!E27</f>
        <v>0</v>
      </c>
      <c r="F46" s="51">
        <f>ISI!F42+NFM!F58+CHI!F47+NMM!F46+PPA!F47+FBT!F27+TRE!F27+MAE!F27+TEL!F27+WWP!F27+OIS!F27</f>
        <v>0</v>
      </c>
      <c r="G46" s="51">
        <f>ISI!G42+NFM!G58+CHI!G47+NMM!G46+PPA!G47+FBT!G27+TRE!G27+MAE!G27+TEL!G27+WWP!G27+OIS!G27</f>
        <v>0</v>
      </c>
      <c r="H46" s="51">
        <f>ISI!H42+NFM!H58+CHI!H47+NMM!H46+PPA!H47+FBT!H27+TRE!H27+MAE!H27+TEL!H27+WWP!H27+OIS!H27</f>
        <v>0</v>
      </c>
      <c r="I46" s="51">
        <f>ISI!I42+NFM!I58+CHI!I47+NMM!I46+PPA!I47+FBT!I27+TRE!I27+MAE!I27+TEL!I27+WWP!I27+OIS!I27</f>
        <v>0</v>
      </c>
      <c r="J46" s="51">
        <f>ISI!J42+NFM!J58+CHI!J47+NMM!J46+PPA!J47+FBT!J27+TRE!J27+MAE!J27+TEL!J27+WWP!J27+OIS!J27</f>
        <v>0</v>
      </c>
      <c r="K46" s="51">
        <f>ISI!K42+NFM!K58+CHI!K47+NMM!K46+PPA!K47+FBT!K27+TRE!K27+MAE!K27+TEL!K27+WWP!K27+OIS!K27</f>
        <v>0</v>
      </c>
      <c r="L46" s="51">
        <f>ISI!L42+NFM!L58+CHI!L47+NMM!L46+PPA!L47+FBT!L27+TRE!L27+MAE!L27+TEL!L27+WWP!L27+OIS!L27</f>
        <v>0</v>
      </c>
      <c r="M46" s="51">
        <f>ISI!M42+NFM!M58+CHI!M47+NMM!M46+PPA!M47+FBT!M27+TRE!M27+MAE!M27+TEL!M27+WWP!M27+OIS!M27</f>
        <v>0</v>
      </c>
      <c r="N46" s="51">
        <f>ISI!N42+NFM!N58+CHI!N47+NMM!N46+PPA!N47+FBT!N27+TRE!N27+MAE!N27+TEL!N27+WWP!N27+OIS!N27</f>
        <v>0</v>
      </c>
      <c r="O46" s="51">
        <f>ISI!O42+NFM!O58+CHI!O47+NMM!O46+PPA!O47+FBT!O27+TRE!O27+MAE!O27+TEL!O27+WWP!O27+OIS!O27</f>
        <v>0</v>
      </c>
      <c r="P46" s="51">
        <f>ISI!P42+NFM!P58+CHI!P47+NMM!P46+PPA!P47+FBT!P27+TRE!P27+MAE!P27+TEL!P27+WWP!P27+OIS!P27</f>
        <v>0</v>
      </c>
      <c r="Q46" s="51">
        <f>ISI!Q42+NFM!Q58+CHI!Q47+NMM!Q46+PPA!Q47+FBT!Q27+TRE!Q27+MAE!Q27+TEL!Q27+WWP!Q27+OIS!Q27</f>
        <v>0</v>
      </c>
    </row>
    <row r="47" spans="1:17" x14ac:dyDescent="0.25">
      <c r="A47" s="53" t="s">
        <v>71</v>
      </c>
      <c r="B47" s="51">
        <f>ISI!B43+NFM!B59+CHI!B48+NMM!B47+PPA!B48+FBT!B28+TRE!B28+MAE!B28+TEL!B28+WWP!B28+OIS!B28</f>
        <v>0</v>
      </c>
      <c r="C47" s="51">
        <f>ISI!C43+NFM!C59+CHI!C48+NMM!C47+PPA!C48+FBT!C28+TRE!C28+MAE!C28+TEL!C28+WWP!C28+OIS!C28</f>
        <v>0</v>
      </c>
      <c r="D47" s="51">
        <f>ISI!D43+NFM!D59+CHI!D48+NMM!D47+PPA!D48+FBT!D28+TRE!D28+MAE!D28+TEL!D28+WWP!D28+OIS!D28</f>
        <v>0</v>
      </c>
      <c r="E47" s="51">
        <f>ISI!E43+NFM!E59+CHI!E48+NMM!E47+PPA!E48+FBT!E28+TRE!E28+MAE!E28+TEL!E28+WWP!E28+OIS!E28</f>
        <v>0</v>
      </c>
      <c r="F47" s="51">
        <f>ISI!F43+NFM!F59+CHI!F48+NMM!F47+PPA!F48+FBT!F28+TRE!F28+MAE!F28+TEL!F28+WWP!F28+OIS!F28</f>
        <v>0</v>
      </c>
      <c r="G47" s="51">
        <f>ISI!G43+NFM!G59+CHI!G48+NMM!G47+PPA!G48+FBT!G28+TRE!G28+MAE!G28+TEL!G28+WWP!G28+OIS!G28</f>
        <v>0</v>
      </c>
      <c r="H47" s="51">
        <f>ISI!H43+NFM!H59+CHI!H48+NMM!H47+PPA!H48+FBT!H28+TRE!H28+MAE!H28+TEL!H28+WWP!H28+OIS!H28</f>
        <v>0</v>
      </c>
      <c r="I47" s="51">
        <f>ISI!I43+NFM!I59+CHI!I48+NMM!I47+PPA!I48+FBT!I28+TRE!I28+MAE!I28+TEL!I28+WWP!I28+OIS!I28</f>
        <v>0</v>
      </c>
      <c r="J47" s="51">
        <f>ISI!J43+NFM!J59+CHI!J48+NMM!J47+PPA!J48+FBT!J28+TRE!J28+MAE!J28+TEL!J28+WWP!J28+OIS!J28</f>
        <v>0</v>
      </c>
      <c r="K47" s="51">
        <f>ISI!K43+NFM!K59+CHI!K48+NMM!K47+PPA!K48+FBT!K28+TRE!K28+MAE!K28+TEL!K28+WWP!K28+OIS!K28</f>
        <v>0</v>
      </c>
      <c r="L47" s="51">
        <f>ISI!L43+NFM!L59+CHI!L48+NMM!L47+PPA!L48+FBT!L28+TRE!L28+MAE!L28+TEL!L28+WWP!L28+OIS!L28</f>
        <v>0</v>
      </c>
      <c r="M47" s="51">
        <f>ISI!M43+NFM!M59+CHI!M48+NMM!M47+PPA!M48+FBT!M28+TRE!M28+MAE!M28+TEL!M28+WWP!M28+OIS!M28</f>
        <v>0</v>
      </c>
      <c r="N47" s="51">
        <f>ISI!N43+NFM!N59+CHI!N48+NMM!N47+PPA!N48+FBT!N28+TRE!N28+MAE!N28+TEL!N28+WWP!N28+OIS!N28</f>
        <v>0</v>
      </c>
      <c r="O47" s="51">
        <f>ISI!O43+NFM!O59+CHI!O48+NMM!O47+PPA!O48+FBT!O28+TRE!O28+MAE!O28+TEL!O28+WWP!O28+OIS!O28</f>
        <v>0</v>
      </c>
      <c r="P47" s="51">
        <f>ISI!P43+NFM!P59+CHI!P48+NMM!P47+PPA!P48+FBT!P28+TRE!P28+MAE!P28+TEL!P28+WWP!P28+OIS!P28</f>
        <v>0</v>
      </c>
      <c r="Q47" s="51">
        <f>ISI!Q43+NFM!Q59+CHI!Q48+NMM!Q47+PPA!Q48+FBT!Q28+TRE!Q28+MAE!Q28+TEL!Q28+WWP!Q28+OIS!Q28</f>
        <v>0</v>
      </c>
    </row>
    <row r="48" spans="1:17" x14ac:dyDescent="0.25">
      <c r="A48" s="65" t="s">
        <v>22</v>
      </c>
      <c r="B48" s="64">
        <f>ISI!B44+NFM!B60+CHI!B49+NMM!B48+PPA!B49+FBT!B29+TRE!B29+MAE!B29+TEL!B29+WWP!B29+OIS!B29</f>
        <v>426.45925239614974</v>
      </c>
      <c r="C48" s="64">
        <f>ISI!C44+NFM!C60+CHI!C49+NMM!C48+PPA!C49+FBT!C29+TRE!C29+MAE!C29+TEL!C29+WWP!C29+OIS!C29</f>
        <v>420.43719999999996</v>
      </c>
      <c r="D48" s="64">
        <f>ISI!D44+NFM!D60+CHI!D49+NMM!D48+PPA!D49+FBT!D29+TRE!D29+MAE!D29+TEL!D29+WWP!D29+OIS!D29</f>
        <v>411.96226000000001</v>
      </c>
      <c r="E48" s="64">
        <f>ISI!E44+NFM!E60+CHI!E49+NMM!E48+PPA!E49+FBT!E29+TRE!E29+MAE!E29+TEL!E29+WWP!E29+OIS!E29</f>
        <v>449.59926000000002</v>
      </c>
      <c r="F48" s="64">
        <f>ISI!F44+NFM!F60+CHI!F49+NMM!F48+PPA!F49+FBT!F29+TRE!F29+MAE!F29+TEL!F29+WWP!F29+OIS!F29</f>
        <v>402.37816000000004</v>
      </c>
      <c r="G48" s="64">
        <f>ISI!G44+NFM!G60+CHI!G49+NMM!G48+PPA!G49+FBT!G29+TRE!G29+MAE!G29+TEL!G29+WWP!G29+OIS!G29</f>
        <v>372.12182858004093</v>
      </c>
      <c r="H48" s="64">
        <f>ISI!H44+NFM!H60+CHI!H49+NMM!H48+PPA!H49+FBT!H29+TRE!H29+MAE!H29+TEL!H29+WWP!H29+OIS!H29</f>
        <v>398.90300000000002</v>
      </c>
      <c r="I48" s="64">
        <f>ISI!I44+NFM!I60+CHI!I49+NMM!I48+PPA!I49+FBT!I29+TRE!I29+MAE!I29+TEL!I29+WWP!I29+OIS!I29</f>
        <v>332.15455000000003</v>
      </c>
      <c r="J48" s="64">
        <f>ISI!J44+NFM!J60+CHI!J49+NMM!J48+PPA!J49+FBT!J29+TRE!J29+MAE!J29+TEL!J29+WWP!J29+OIS!J29</f>
        <v>370.90821000000005</v>
      </c>
      <c r="K48" s="64">
        <f>ISI!K44+NFM!K60+CHI!K49+NMM!K48+PPA!K49+FBT!K29+TRE!K29+MAE!K29+TEL!K29+WWP!K29+OIS!K29</f>
        <v>466.37271999999996</v>
      </c>
      <c r="L48" s="64">
        <f>ISI!L44+NFM!L60+CHI!L49+NMM!L48+PPA!L49+FBT!L29+TRE!L29+MAE!L29+TEL!L29+WWP!L29+OIS!L29</f>
        <v>546.69453044539409</v>
      </c>
      <c r="M48" s="64">
        <f>ISI!M44+NFM!M60+CHI!M49+NMM!M48+PPA!M49+FBT!M29+TRE!M29+MAE!M29+TEL!M29+WWP!M29+OIS!M29</f>
        <v>520.77957863150539</v>
      </c>
      <c r="N48" s="64">
        <f>ISI!N44+NFM!N60+CHI!N49+NMM!N48+PPA!N49+FBT!N29+TRE!N29+MAE!N29+TEL!N29+WWP!N29+OIS!N29</f>
        <v>479.69812927185239</v>
      </c>
      <c r="O48" s="64">
        <f>ISI!O44+NFM!O60+CHI!O49+NMM!O48+PPA!O49+FBT!O29+TRE!O29+MAE!O29+TEL!O29+WWP!O29+OIS!O29</f>
        <v>502.67415666930356</v>
      </c>
      <c r="P48" s="64">
        <f>ISI!P44+NFM!P60+CHI!P49+NMM!P48+PPA!P49+FBT!P29+TRE!P29+MAE!P29+TEL!P29+WWP!P29+OIS!P29</f>
        <v>450.27228432215509</v>
      </c>
      <c r="Q48" s="64">
        <f>ISI!Q44+NFM!Q60+CHI!Q49+NMM!Q48+PPA!Q49+FBT!Q29+TRE!Q29+MAE!Q29+TEL!Q29+WWP!Q29+OIS!Q29</f>
        <v>439.52409410779103</v>
      </c>
    </row>
    <row r="49" spans="1:17" x14ac:dyDescent="0.25">
      <c r="A49" s="63" t="s">
        <v>21</v>
      </c>
      <c r="B49" s="62">
        <f>ISI!B45+NFM!B61+CHI!B50+NMM!B49+PPA!B50+FBT!B30+TRE!B30+MAE!B30+TEL!B30+WWP!B30+OIS!B30</f>
        <v>3428.022476298408</v>
      </c>
      <c r="C49" s="62">
        <f>ISI!C45+NFM!C61+CHI!C50+NMM!C49+PPA!C50+FBT!C30+TRE!C30+MAE!C30+TEL!C30+WWP!C30+OIS!C30</f>
        <v>3372.7041500000005</v>
      </c>
      <c r="D49" s="62">
        <f>ISI!D45+NFM!D61+CHI!D50+NMM!D49+PPA!D50+FBT!D30+TRE!D30+MAE!D30+TEL!D30+WWP!D30+OIS!D30</f>
        <v>3347.5955100000001</v>
      </c>
      <c r="E49" s="62">
        <f>ISI!E45+NFM!E61+CHI!E50+NMM!E49+PPA!E50+FBT!E30+TRE!E30+MAE!E30+TEL!E30+WWP!E30+OIS!E30</f>
        <v>3441.5697200000004</v>
      </c>
      <c r="F49" s="62">
        <f>ISI!F45+NFM!F61+CHI!F50+NMM!F49+PPA!F50+FBT!F30+TRE!F30+MAE!F30+TEL!F30+WWP!F30+OIS!F30</f>
        <v>3470.9138800000001</v>
      </c>
      <c r="G49" s="62">
        <f>ISI!G45+NFM!G61+CHI!G50+NMM!G49+PPA!G50+FBT!G30+TRE!G30+MAE!G30+TEL!G30+WWP!G30+OIS!G30</f>
        <v>3389.7699742656623</v>
      </c>
      <c r="H49" s="62">
        <f>ISI!H45+NFM!H61+CHI!H50+NMM!H49+PPA!H50+FBT!H30+TRE!H30+MAE!H30+TEL!H30+WWP!H30+OIS!H30</f>
        <v>3457.4796999999999</v>
      </c>
      <c r="I49" s="62">
        <f>ISI!I45+NFM!I61+CHI!I50+NMM!I49+PPA!I50+FBT!I30+TRE!I30+MAE!I30+TEL!I30+WWP!I30+OIS!I30</f>
        <v>3450.8807999999985</v>
      </c>
      <c r="J49" s="62">
        <f>ISI!J45+NFM!J61+CHI!J50+NMM!J49+PPA!J50+FBT!J30+TRE!J30+MAE!J30+TEL!J30+WWP!J30+OIS!J30</f>
        <v>3354.9978199999991</v>
      </c>
      <c r="K49" s="62">
        <f>ISI!K45+NFM!K61+CHI!K50+NMM!K49+PPA!K50+FBT!K30+TRE!K30+MAE!K30+TEL!K30+WWP!K30+OIS!K30</f>
        <v>2809.6372200000001</v>
      </c>
      <c r="L49" s="62">
        <f>ISI!L45+NFM!L61+CHI!L50+NMM!L49+PPA!L50+FBT!L30+TRE!L30+MAE!L30+TEL!L30+WWP!L30+OIS!L30</f>
        <v>3279.1925436899151</v>
      </c>
      <c r="M49" s="62">
        <f>ISI!M45+NFM!M61+CHI!M50+NMM!M49+PPA!M50+FBT!M30+TRE!M30+MAE!M30+TEL!M30+WWP!M30+OIS!M30</f>
        <v>3203.8764691926654</v>
      </c>
      <c r="N49" s="62">
        <f>ISI!N45+NFM!N61+CHI!N50+NMM!N49+PPA!N50+FBT!N30+TRE!N30+MAE!N30+TEL!N30+WWP!N30+OIS!N30</f>
        <v>3223.5580936839501</v>
      </c>
      <c r="O49" s="62">
        <f>ISI!O45+NFM!O61+CHI!O50+NMM!O49+PPA!O50+FBT!O30+TRE!O30+MAE!O30+TEL!O30+WWP!O30+OIS!O30</f>
        <v>3249.0907673262536</v>
      </c>
      <c r="P49" s="62">
        <f>ISI!P45+NFM!P61+CHI!P50+NMM!P49+PPA!P50+FBT!P30+TRE!P30+MAE!P30+TEL!P30+WWP!P30+OIS!P30</f>
        <v>3249.0224026189344</v>
      </c>
      <c r="Q49" s="62">
        <f>ISI!Q45+NFM!Q61+CHI!Q50+NMM!Q49+PPA!Q50+FBT!Q30+TRE!Q30+MAE!Q30+TEL!Q30+WWP!Q30+OIS!Q30</f>
        <v>3261.9130434212857</v>
      </c>
    </row>
    <row r="50" spans="1:17" x14ac:dyDescent="0.25">
      <c r="A50" s="50" t="s">
        <v>65</v>
      </c>
      <c r="B50" s="38">
        <f t="shared" ref="B50:Q50" si="4">SUM(B51,B54,B60,B64,B68,B72:B77)</f>
        <v>14097.879531292381</v>
      </c>
      <c r="C50" s="38">
        <f t="shared" si="4"/>
        <v>14279.9552</v>
      </c>
      <c r="D50" s="38">
        <f t="shared" si="4"/>
        <v>12896.781999999997</v>
      </c>
      <c r="E50" s="38">
        <f t="shared" si="4"/>
        <v>12933.258480000004</v>
      </c>
      <c r="F50" s="38">
        <f t="shared" si="4"/>
        <v>12522.238229999997</v>
      </c>
      <c r="G50" s="38">
        <f t="shared" si="4"/>
        <v>11711.983670146972</v>
      </c>
      <c r="H50" s="38">
        <f t="shared" si="4"/>
        <v>12427.43172</v>
      </c>
      <c r="I50" s="38">
        <f t="shared" si="4"/>
        <v>12226.981599999997</v>
      </c>
      <c r="J50" s="38">
        <f t="shared" si="4"/>
        <v>11875.94946</v>
      </c>
      <c r="K50" s="38">
        <f t="shared" si="4"/>
        <v>9578.0713500000002</v>
      </c>
      <c r="L50" s="38">
        <f t="shared" si="4"/>
        <v>11005.725144394808</v>
      </c>
      <c r="M50" s="38">
        <f t="shared" si="4"/>
        <v>10660.211599374148</v>
      </c>
      <c r="N50" s="38">
        <f t="shared" si="4"/>
        <v>10552.529993797496</v>
      </c>
      <c r="O50" s="38">
        <f t="shared" si="4"/>
        <v>10810.180965374095</v>
      </c>
      <c r="P50" s="38">
        <f t="shared" si="4"/>
        <v>10692.121600681921</v>
      </c>
      <c r="Q50" s="38">
        <f t="shared" si="4"/>
        <v>10684.377517173005</v>
      </c>
    </row>
    <row r="51" spans="1:17" x14ac:dyDescent="0.25">
      <c r="A51" s="61" t="s">
        <v>13</v>
      </c>
      <c r="B51" s="45">
        <f>ISI!B$46</f>
        <v>4906.0172043518778</v>
      </c>
      <c r="C51" s="45">
        <f>ISI!C$46</f>
        <v>4805.4765100000031</v>
      </c>
      <c r="D51" s="45">
        <f>ISI!D$46</f>
        <v>3848.98387</v>
      </c>
      <c r="E51" s="45">
        <f>ISI!E$46</f>
        <v>3961.8815499999992</v>
      </c>
      <c r="F51" s="45">
        <f>ISI!F$46</f>
        <v>3840.2242000000015</v>
      </c>
      <c r="G51" s="45">
        <f>ISI!G$46</f>
        <v>3383.6289786009183</v>
      </c>
      <c r="H51" s="45">
        <f>ISI!H$46</f>
        <v>3283.7446299999992</v>
      </c>
      <c r="I51" s="45">
        <f>ISI!I$46</f>
        <v>3023.2623199999971</v>
      </c>
      <c r="J51" s="45">
        <f>ISI!J$46</f>
        <v>3202.9867400000012</v>
      </c>
      <c r="K51" s="45">
        <f>ISI!K$46</f>
        <v>1686.9193499999997</v>
      </c>
      <c r="L51" s="45">
        <f>ISI!L$46</f>
        <v>2618.9012369258712</v>
      </c>
      <c r="M51" s="45">
        <f>ISI!M$46</f>
        <v>2465.4986135517938</v>
      </c>
      <c r="N51" s="45">
        <f>ISI!N$46</f>
        <v>2334.6171141067252</v>
      </c>
      <c r="O51" s="45">
        <f>ISI!O$46</f>
        <v>2359.1764537727577</v>
      </c>
      <c r="P51" s="45">
        <f>ISI!P$46</f>
        <v>2337.0467573649239</v>
      </c>
      <c r="Q51" s="45">
        <f>ISI!Q$46</f>
        <v>2217.3168561773937</v>
      </c>
    </row>
    <row r="52" spans="1:17" x14ac:dyDescent="0.25">
      <c r="A52" s="57" t="s">
        <v>46</v>
      </c>
      <c r="B52" s="35">
        <f>ISI!B$47</f>
        <v>4569.0110966782349</v>
      </c>
      <c r="C52" s="35">
        <f>ISI!C$47</f>
        <v>4447.552056469849</v>
      </c>
      <c r="D52" s="35">
        <f>ISI!D$47</f>
        <v>3534.8892511441063</v>
      </c>
      <c r="E52" s="35">
        <f>ISI!E$47</f>
        <v>3650.9896690951864</v>
      </c>
      <c r="F52" s="35">
        <f>ISI!F$47</f>
        <v>3540.1194539784951</v>
      </c>
      <c r="G52" s="35">
        <f>ISI!G$47</f>
        <v>3109.4713672137814</v>
      </c>
      <c r="H52" s="35">
        <f>ISI!H$47</f>
        <v>2950.2235835579854</v>
      </c>
      <c r="I52" s="35">
        <f>ISI!I$47</f>
        <v>2672.6764071515195</v>
      </c>
      <c r="J52" s="35">
        <f>ISI!J$47</f>
        <v>2871.7387789029185</v>
      </c>
      <c r="K52" s="35">
        <f>ISI!K$47</f>
        <v>1428.736326535105</v>
      </c>
      <c r="L52" s="35">
        <f>ISI!L$47</f>
        <v>2305.8565040751291</v>
      </c>
      <c r="M52" s="35">
        <f>ISI!M$47</f>
        <v>2171.092428357927</v>
      </c>
      <c r="N52" s="35">
        <f>ISI!N$47</f>
        <v>2040.4556339231406</v>
      </c>
      <c r="O52" s="35">
        <f>ISI!O$47</f>
        <v>2096.7060934211822</v>
      </c>
      <c r="P52" s="35">
        <f>ISI!P$47</f>
        <v>2081.4138782242117</v>
      </c>
      <c r="Q52" s="35">
        <f>ISI!Q$47</f>
        <v>1959.9683485296587</v>
      </c>
    </row>
    <row r="53" spans="1:17" x14ac:dyDescent="0.25">
      <c r="A53" s="57" t="s">
        <v>45</v>
      </c>
      <c r="B53" s="35">
        <f>ISI!B$48</f>
        <v>337.00610767364253</v>
      </c>
      <c r="C53" s="35">
        <f>ISI!C$48</f>
        <v>357.92445353015376</v>
      </c>
      <c r="D53" s="35">
        <f>ISI!D$48</f>
        <v>314.09461885589371</v>
      </c>
      <c r="E53" s="35">
        <f>ISI!E$48</f>
        <v>310.89188090481258</v>
      </c>
      <c r="F53" s="35">
        <f>ISI!F$48</f>
        <v>300.10474602150617</v>
      </c>
      <c r="G53" s="35">
        <f>ISI!G$48</f>
        <v>274.15761138713719</v>
      </c>
      <c r="H53" s="35">
        <f>ISI!H$48</f>
        <v>333.52104644201387</v>
      </c>
      <c r="I53" s="35">
        <f>ISI!I$48</f>
        <v>350.58591284847745</v>
      </c>
      <c r="J53" s="35">
        <f>ISI!J$48</f>
        <v>331.24796109708285</v>
      </c>
      <c r="K53" s="35">
        <f>ISI!K$48</f>
        <v>258.18302346489469</v>
      </c>
      <c r="L53" s="35">
        <f>ISI!L$48</f>
        <v>313.04473285074198</v>
      </c>
      <c r="M53" s="35">
        <f>ISI!M$48</f>
        <v>294.40618519386692</v>
      </c>
      <c r="N53" s="35">
        <f>ISI!N$48</f>
        <v>294.16148018358473</v>
      </c>
      <c r="O53" s="35">
        <f>ISI!O$48</f>
        <v>262.47036035157544</v>
      </c>
      <c r="P53" s="35">
        <f>ISI!P$48</f>
        <v>255.63287914071236</v>
      </c>
      <c r="Q53" s="35">
        <f>ISI!Q$48</f>
        <v>257.34850764773483</v>
      </c>
    </row>
    <row r="54" spans="1:17" x14ac:dyDescent="0.25">
      <c r="A54" s="58" t="s">
        <v>12</v>
      </c>
      <c r="B54" s="37">
        <f>NFM!B$62</f>
        <v>327.64726907014563</v>
      </c>
      <c r="C54" s="37">
        <f>NFM!C$62</f>
        <v>309.70569</v>
      </c>
      <c r="D54" s="37">
        <f>NFM!D$62</f>
        <v>321.99358000000001</v>
      </c>
      <c r="E54" s="37">
        <f>NFM!E$62</f>
        <v>352.89223000000004</v>
      </c>
      <c r="F54" s="37">
        <f>NFM!F$62</f>
        <v>340.10208</v>
      </c>
      <c r="G54" s="37">
        <f>NFM!G$62</f>
        <v>303.14227383681492</v>
      </c>
      <c r="H54" s="37">
        <f>NFM!H$62</f>
        <v>389.09736999999996</v>
      </c>
      <c r="I54" s="37">
        <f>NFM!I$62</f>
        <v>379.59646000000004</v>
      </c>
      <c r="J54" s="37">
        <f>NFM!J$62</f>
        <v>325.20165000000003</v>
      </c>
      <c r="K54" s="37">
        <f>NFM!K$62</f>
        <v>231.61312000000001</v>
      </c>
      <c r="L54" s="37">
        <f>NFM!L$62</f>
        <v>280.64407979633989</v>
      </c>
      <c r="M54" s="37">
        <f>NFM!M$62</f>
        <v>279.21282382099832</v>
      </c>
      <c r="N54" s="37">
        <f>NFM!N$62</f>
        <v>292.0108255785417</v>
      </c>
      <c r="O54" s="37">
        <f>NFM!O$62</f>
        <v>288.85984764269745</v>
      </c>
      <c r="P54" s="37">
        <f>NFM!P$62</f>
        <v>283.72848743184022</v>
      </c>
      <c r="Q54" s="37">
        <f>NFM!Q$62</f>
        <v>286.73740047131849</v>
      </c>
    </row>
    <row r="55" spans="1:17" x14ac:dyDescent="0.25">
      <c r="A55" s="57" t="s">
        <v>44</v>
      </c>
      <c r="B55" s="35">
        <f>NFM!B$63</f>
        <v>0</v>
      </c>
      <c r="C55" s="35">
        <f>NFM!C$63</f>
        <v>0</v>
      </c>
      <c r="D55" s="35">
        <f>NFM!D$63</f>
        <v>0</v>
      </c>
      <c r="E55" s="35">
        <f>NFM!E$63</f>
        <v>0</v>
      </c>
      <c r="F55" s="35">
        <f>NFM!F$63</f>
        <v>0</v>
      </c>
      <c r="G55" s="35">
        <f>NFM!G$63</f>
        <v>0</v>
      </c>
      <c r="H55" s="35">
        <f>NFM!H$63</f>
        <v>0</v>
      </c>
      <c r="I55" s="35">
        <f>NFM!I$63</f>
        <v>0</v>
      </c>
      <c r="J55" s="35">
        <f>NFM!J$63</f>
        <v>0</v>
      </c>
      <c r="K55" s="35">
        <f>NFM!K$63</f>
        <v>0</v>
      </c>
      <c r="L55" s="35">
        <f>NFM!L$63</f>
        <v>0</v>
      </c>
      <c r="M55" s="35">
        <f>NFM!M$63</f>
        <v>0</v>
      </c>
      <c r="N55" s="35">
        <f>NFM!N$63</f>
        <v>0</v>
      </c>
      <c r="O55" s="35">
        <f>NFM!O$63</f>
        <v>0</v>
      </c>
      <c r="P55" s="35">
        <f>NFM!P$63</f>
        <v>0</v>
      </c>
      <c r="Q55" s="35">
        <f>NFM!Q$63</f>
        <v>0</v>
      </c>
    </row>
    <row r="56" spans="1:17" x14ac:dyDescent="0.25">
      <c r="A56" s="57" t="s">
        <v>59</v>
      </c>
      <c r="B56" s="35">
        <f>NFM!B$64</f>
        <v>0</v>
      </c>
      <c r="C56" s="35">
        <f>NFM!C$64</f>
        <v>0</v>
      </c>
      <c r="D56" s="35">
        <f>NFM!D$64</f>
        <v>0</v>
      </c>
      <c r="E56" s="35">
        <f>NFM!E$64</f>
        <v>0</v>
      </c>
      <c r="F56" s="35">
        <f>NFM!F$64</f>
        <v>0</v>
      </c>
      <c r="G56" s="35">
        <f>NFM!G$64</f>
        <v>0</v>
      </c>
      <c r="H56" s="35">
        <f>NFM!H$64</f>
        <v>0</v>
      </c>
      <c r="I56" s="35">
        <f>NFM!I$64</f>
        <v>0</v>
      </c>
      <c r="J56" s="35">
        <f>NFM!J$64</f>
        <v>0</v>
      </c>
      <c r="K56" s="35">
        <f>NFM!K$64</f>
        <v>0</v>
      </c>
      <c r="L56" s="35">
        <f>NFM!L$64</f>
        <v>0</v>
      </c>
      <c r="M56" s="35">
        <f>NFM!M$64</f>
        <v>0</v>
      </c>
      <c r="N56" s="35">
        <f>NFM!N$64</f>
        <v>0</v>
      </c>
      <c r="O56" s="35">
        <f>NFM!O$64</f>
        <v>0</v>
      </c>
      <c r="P56" s="35">
        <f>NFM!P$64</f>
        <v>0</v>
      </c>
      <c r="Q56" s="35">
        <f>NFM!Q$64</f>
        <v>0</v>
      </c>
    </row>
    <row r="57" spans="1:17" x14ac:dyDescent="0.25">
      <c r="A57" s="60" t="s">
        <v>43</v>
      </c>
      <c r="B57" s="44">
        <f>NFM!B$65</f>
        <v>0</v>
      </c>
      <c r="C57" s="44">
        <f>NFM!C$65</f>
        <v>0</v>
      </c>
      <c r="D57" s="44">
        <f>NFM!D$65</f>
        <v>0</v>
      </c>
      <c r="E57" s="44">
        <f>NFM!E$65</f>
        <v>0</v>
      </c>
      <c r="F57" s="44">
        <f>NFM!F$65</f>
        <v>0</v>
      </c>
      <c r="G57" s="44">
        <f>NFM!G$65</f>
        <v>0</v>
      </c>
      <c r="H57" s="44">
        <f>NFM!H$65</f>
        <v>0</v>
      </c>
      <c r="I57" s="44">
        <f>NFM!I$65</f>
        <v>0</v>
      </c>
      <c r="J57" s="44">
        <f>NFM!J$65</f>
        <v>0</v>
      </c>
      <c r="K57" s="44">
        <f>NFM!K$65</f>
        <v>0</v>
      </c>
      <c r="L57" s="44">
        <f>NFM!L$65</f>
        <v>0</v>
      </c>
      <c r="M57" s="44">
        <f>NFM!M$65</f>
        <v>0</v>
      </c>
      <c r="N57" s="44">
        <f>NFM!N$65</f>
        <v>0</v>
      </c>
      <c r="O57" s="44">
        <f>NFM!O$65</f>
        <v>0</v>
      </c>
      <c r="P57" s="44">
        <f>NFM!P$65</f>
        <v>0</v>
      </c>
      <c r="Q57" s="44">
        <f>NFM!Q$65</f>
        <v>0</v>
      </c>
    </row>
    <row r="58" spans="1:17" x14ac:dyDescent="0.25">
      <c r="A58" s="59" t="s">
        <v>344</v>
      </c>
      <c r="B58" s="43">
        <f>NFM!B$66</f>
        <v>0</v>
      </c>
      <c r="C58" s="43">
        <f>NFM!C$66</f>
        <v>0</v>
      </c>
      <c r="D58" s="43">
        <f>NFM!D$66</f>
        <v>0</v>
      </c>
      <c r="E58" s="43">
        <f>NFM!E$66</f>
        <v>0</v>
      </c>
      <c r="F58" s="43">
        <f>NFM!F$66</f>
        <v>0</v>
      </c>
      <c r="G58" s="43">
        <f>NFM!G$66</f>
        <v>0</v>
      </c>
      <c r="H58" s="43">
        <f>NFM!H$66</f>
        <v>0</v>
      </c>
      <c r="I58" s="43">
        <f>NFM!I$66</f>
        <v>0</v>
      </c>
      <c r="J58" s="43">
        <f>NFM!J$66</f>
        <v>0</v>
      </c>
      <c r="K58" s="43">
        <f>NFM!K$66</f>
        <v>0</v>
      </c>
      <c r="L58" s="43">
        <f>NFM!L$66</f>
        <v>0</v>
      </c>
      <c r="M58" s="43">
        <f>NFM!M$66</f>
        <v>0</v>
      </c>
      <c r="N58" s="43">
        <f>NFM!N$66</f>
        <v>0</v>
      </c>
      <c r="O58" s="43">
        <f>NFM!O$66</f>
        <v>0</v>
      </c>
      <c r="P58" s="43">
        <f>NFM!P$66</f>
        <v>0</v>
      </c>
      <c r="Q58" s="43">
        <f>NFM!Q$66</f>
        <v>0</v>
      </c>
    </row>
    <row r="59" spans="1:17" x14ac:dyDescent="0.25">
      <c r="A59" s="57" t="s">
        <v>42</v>
      </c>
      <c r="B59" s="35">
        <f>NFM!B$67</f>
        <v>327.64726907014563</v>
      </c>
      <c r="C59" s="35">
        <f>NFM!C$67</f>
        <v>309.70569</v>
      </c>
      <c r="D59" s="35">
        <f>NFM!D$67</f>
        <v>321.99358000000001</v>
      </c>
      <c r="E59" s="35">
        <f>NFM!E$67</f>
        <v>352.89223000000004</v>
      </c>
      <c r="F59" s="35">
        <f>NFM!F$67</f>
        <v>340.10208</v>
      </c>
      <c r="G59" s="35">
        <f>NFM!G$67</f>
        <v>303.14227383681492</v>
      </c>
      <c r="H59" s="35">
        <f>NFM!H$67</f>
        <v>389.09736999999996</v>
      </c>
      <c r="I59" s="35">
        <f>NFM!I$67</f>
        <v>379.59646000000004</v>
      </c>
      <c r="J59" s="35">
        <f>NFM!J$67</f>
        <v>325.20165000000003</v>
      </c>
      <c r="K59" s="35">
        <f>NFM!K$67</f>
        <v>231.61312000000001</v>
      </c>
      <c r="L59" s="35">
        <f>NFM!L$67</f>
        <v>280.64407979633989</v>
      </c>
      <c r="M59" s="35">
        <f>NFM!M$67</f>
        <v>279.21282382099832</v>
      </c>
      <c r="N59" s="35">
        <f>NFM!N$67</f>
        <v>292.0108255785417</v>
      </c>
      <c r="O59" s="35">
        <f>NFM!O$67</f>
        <v>288.85984764269745</v>
      </c>
      <c r="P59" s="35">
        <f>NFM!P$67</f>
        <v>283.72848743184022</v>
      </c>
      <c r="Q59" s="35">
        <f>NFM!Q$67</f>
        <v>286.73740047131849</v>
      </c>
    </row>
    <row r="60" spans="1:17" x14ac:dyDescent="0.25">
      <c r="A60" s="58" t="s">
        <v>11</v>
      </c>
      <c r="B60" s="37">
        <f>CHI!B$51</f>
        <v>3149.7260181941447</v>
      </c>
      <c r="C60" s="37">
        <f>CHI!C$51</f>
        <v>3136.72426</v>
      </c>
      <c r="D60" s="37">
        <f>CHI!D$51</f>
        <v>3142.7949499999995</v>
      </c>
      <c r="E60" s="37">
        <f>CHI!E$51</f>
        <v>3197.4289600000002</v>
      </c>
      <c r="F60" s="37">
        <f>CHI!F$51</f>
        <v>3143.90951</v>
      </c>
      <c r="G60" s="37">
        <f>CHI!G$51</f>
        <v>3299.6966104867515</v>
      </c>
      <c r="H60" s="37">
        <f>CHI!H$51</f>
        <v>3318.5477999999998</v>
      </c>
      <c r="I60" s="37">
        <f>CHI!I$51</f>
        <v>3488.4258099999993</v>
      </c>
      <c r="J60" s="37">
        <f>CHI!J$51</f>
        <v>3268.7614100000005</v>
      </c>
      <c r="K60" s="37">
        <f>CHI!K$51</f>
        <v>3020.5621599999999</v>
      </c>
      <c r="L60" s="37">
        <f>CHI!L$51</f>
        <v>3033.3445477587416</v>
      </c>
      <c r="M60" s="37">
        <f>CHI!M$51</f>
        <v>2861.3019273167979</v>
      </c>
      <c r="N60" s="37">
        <f>CHI!N$51</f>
        <v>2772.1670533953261</v>
      </c>
      <c r="O60" s="37">
        <f>CHI!O$51</f>
        <v>3011.9134689724474</v>
      </c>
      <c r="P60" s="37">
        <f>CHI!P$51</f>
        <v>2892.793843557567</v>
      </c>
      <c r="Q60" s="37">
        <f>CHI!Q$51</f>
        <v>2946.8934496345996</v>
      </c>
    </row>
    <row r="61" spans="1:17" x14ac:dyDescent="0.25">
      <c r="A61" s="57" t="s">
        <v>61</v>
      </c>
      <c r="B61" s="35">
        <f>CHI!B$52</f>
        <v>1576.5041872803044</v>
      </c>
      <c r="C61" s="35">
        <f>CHI!C$52</f>
        <v>1572.9722917322497</v>
      </c>
      <c r="D61" s="35">
        <f>CHI!D$52</f>
        <v>1678.7176727627946</v>
      </c>
      <c r="E61" s="35">
        <f>CHI!E$52</f>
        <v>1804.1490272791357</v>
      </c>
      <c r="F61" s="35">
        <f>CHI!F$52</f>
        <v>1760.3254605155078</v>
      </c>
      <c r="G61" s="35">
        <f>CHI!G$52</f>
        <v>1837.5393188459936</v>
      </c>
      <c r="H61" s="35">
        <f>CHI!H$52</f>
        <v>2250.6352058290281</v>
      </c>
      <c r="I61" s="35">
        <f>CHI!I$52</f>
        <v>2705.2587514412376</v>
      </c>
      <c r="J61" s="35">
        <f>CHI!J$52</f>
        <v>2773.0161127492593</v>
      </c>
      <c r="K61" s="35">
        <f>CHI!K$52</f>
        <v>2293.3945558452883</v>
      </c>
      <c r="L61" s="35">
        <f>CHI!L$52</f>
        <v>2310.0080895038868</v>
      </c>
      <c r="M61" s="35">
        <f>CHI!M$52</f>
        <v>2219.672947831632</v>
      </c>
      <c r="N61" s="35">
        <f>CHI!N$52</f>
        <v>2219.5571212611912</v>
      </c>
      <c r="O61" s="35">
        <f>CHI!O$52</f>
        <v>2443.9514390157492</v>
      </c>
      <c r="P61" s="35">
        <f>CHI!P$52</f>
        <v>2288.2485401439931</v>
      </c>
      <c r="Q61" s="35">
        <f>CHI!Q$52</f>
        <v>2351.6605035274029</v>
      </c>
    </row>
    <row r="62" spans="1:17" x14ac:dyDescent="0.25">
      <c r="A62" s="57" t="s">
        <v>40</v>
      </c>
      <c r="B62" s="35">
        <f>CHI!B$53</f>
        <v>1536.9644386827088</v>
      </c>
      <c r="C62" s="35">
        <f>CHI!C$53</f>
        <v>1524.0296788870858</v>
      </c>
      <c r="D62" s="35">
        <f>CHI!D$53</f>
        <v>1418.967438571734</v>
      </c>
      <c r="E62" s="35">
        <f>CHI!E$53</f>
        <v>1346.5865809716404</v>
      </c>
      <c r="F62" s="35">
        <f>CHI!F$53</f>
        <v>1339.0622522822259</v>
      </c>
      <c r="G62" s="35">
        <f>CHI!G$53</f>
        <v>1410.8978587166559</v>
      </c>
      <c r="H62" s="35">
        <f>CHI!H$53</f>
        <v>1024.7802457698508</v>
      </c>
      <c r="I62" s="35">
        <f>CHI!I$53</f>
        <v>738.37546904998783</v>
      </c>
      <c r="J62" s="35">
        <f>CHI!J$53</f>
        <v>453.35423147164386</v>
      </c>
      <c r="K62" s="35">
        <f>CHI!K$53</f>
        <v>685.95284016142398</v>
      </c>
      <c r="L62" s="35">
        <f>CHI!L$53</f>
        <v>676.09459602261802</v>
      </c>
      <c r="M62" s="35">
        <f>CHI!M$53</f>
        <v>604.994250983087</v>
      </c>
      <c r="N62" s="35">
        <f>CHI!N$53</f>
        <v>512.63159409245225</v>
      </c>
      <c r="O62" s="35">
        <f>CHI!O$53</f>
        <v>520.17603096340235</v>
      </c>
      <c r="P62" s="35">
        <f>CHI!P$53</f>
        <v>562.00548231787684</v>
      </c>
      <c r="Q62" s="35">
        <f>CHI!Q$53</f>
        <v>558.27164805175323</v>
      </c>
    </row>
    <row r="63" spans="1:17" x14ac:dyDescent="0.25">
      <c r="A63" s="57" t="s">
        <v>39</v>
      </c>
      <c r="B63" s="35">
        <f>CHI!B$54</f>
        <v>36.257392231131085</v>
      </c>
      <c r="C63" s="35">
        <f>CHI!C$54</f>
        <v>39.722289380664776</v>
      </c>
      <c r="D63" s="35">
        <f>CHI!D$54</f>
        <v>45.109838665471003</v>
      </c>
      <c r="E63" s="35">
        <f>CHI!E$54</f>
        <v>46.693351749224135</v>
      </c>
      <c r="F63" s="35">
        <f>CHI!F$54</f>
        <v>44.521797202266015</v>
      </c>
      <c r="G63" s="35">
        <f>CHI!G$54</f>
        <v>51.259432924101851</v>
      </c>
      <c r="H63" s="35">
        <f>CHI!H$54</f>
        <v>43.1323484011209</v>
      </c>
      <c r="I63" s="35">
        <f>CHI!I$54</f>
        <v>44.791589508774031</v>
      </c>
      <c r="J63" s="35">
        <f>CHI!J$54</f>
        <v>42.391065779097509</v>
      </c>
      <c r="K63" s="35">
        <f>CHI!K$54</f>
        <v>41.214763993287555</v>
      </c>
      <c r="L63" s="35">
        <f>CHI!L$54</f>
        <v>47.241862232236592</v>
      </c>
      <c r="M63" s="35">
        <f>CHI!M$54</f>
        <v>36.634728502078801</v>
      </c>
      <c r="N63" s="35">
        <f>CHI!N$54</f>
        <v>39.978338041682392</v>
      </c>
      <c r="O63" s="35">
        <f>CHI!O$54</f>
        <v>47.785998993295756</v>
      </c>
      <c r="P63" s="35">
        <f>CHI!P$54</f>
        <v>42.539821095697185</v>
      </c>
      <c r="Q63" s="35">
        <f>CHI!Q$54</f>
        <v>36.961298055443294</v>
      </c>
    </row>
    <row r="64" spans="1:17" x14ac:dyDescent="0.25">
      <c r="A64" s="58" t="s">
        <v>10</v>
      </c>
      <c r="B64" s="37">
        <f>NMM!B$50</f>
        <v>1478.2160712831287</v>
      </c>
      <c r="C64" s="37">
        <f>NMM!C$50</f>
        <v>1378.6727900000001</v>
      </c>
      <c r="D64" s="37">
        <f>NMM!D$50</f>
        <v>1337.6271899999999</v>
      </c>
      <c r="E64" s="37">
        <f>NMM!E$50</f>
        <v>1517.3153300000065</v>
      </c>
      <c r="F64" s="37">
        <f>NMM!F$50</f>
        <v>1520.1455599999995</v>
      </c>
      <c r="G64" s="37">
        <f>NMM!G$50</f>
        <v>1248.690794140427</v>
      </c>
      <c r="H64" s="37">
        <f>NMM!H$50</f>
        <v>1398.3618899999999</v>
      </c>
      <c r="I64" s="37">
        <f>NMM!I$50</f>
        <v>1249.8575399999995</v>
      </c>
      <c r="J64" s="37">
        <f>NMM!J$50</f>
        <v>1462.48443</v>
      </c>
      <c r="K64" s="37">
        <f>NMM!K$50</f>
        <v>1115.3591000000001</v>
      </c>
      <c r="L64" s="37">
        <f>NMM!L$50</f>
        <v>1180.2092674669123</v>
      </c>
      <c r="M64" s="37">
        <f>NMM!M$50</f>
        <v>1461.026457956415</v>
      </c>
      <c r="N64" s="37">
        <f>NMM!N$50</f>
        <v>1444.1667379797295</v>
      </c>
      <c r="O64" s="37">
        <f>NMM!O$50</f>
        <v>1314.6380350251168</v>
      </c>
      <c r="P64" s="37">
        <f>NMM!P$50</f>
        <v>1424.6479929540465</v>
      </c>
      <c r="Q64" s="37">
        <f>NMM!Q$50</f>
        <v>1369.334335942443</v>
      </c>
    </row>
    <row r="65" spans="1:17" x14ac:dyDescent="0.25">
      <c r="A65" s="57" t="s">
        <v>38</v>
      </c>
      <c r="B65" s="35">
        <f>NMM!B$51</f>
        <v>567.99999999999989</v>
      </c>
      <c r="C65" s="35">
        <f>NMM!C$51</f>
        <v>552.06747213650726</v>
      </c>
      <c r="D65" s="35">
        <f>NMM!D$51</f>
        <v>534.96962752498359</v>
      </c>
      <c r="E65" s="35">
        <f>NMM!E$51</f>
        <v>497.67023868770502</v>
      </c>
      <c r="F65" s="35">
        <f>NMM!F$51</f>
        <v>524.31633341322686</v>
      </c>
      <c r="G65" s="35">
        <f>NMM!G$51</f>
        <v>543.90207627551706</v>
      </c>
      <c r="H65" s="35">
        <f>NMM!H$51</f>
        <v>565.40199612302672</v>
      </c>
      <c r="I65" s="35">
        <f>NMM!I$51</f>
        <v>462.43494184674427</v>
      </c>
      <c r="J65" s="35">
        <f>NMM!J$51</f>
        <v>455.08941066864844</v>
      </c>
      <c r="K65" s="35">
        <f>NMM!K$51</f>
        <v>405.07528870613277</v>
      </c>
      <c r="L65" s="35">
        <f>NMM!L$51</f>
        <v>406.13073840771432</v>
      </c>
      <c r="M65" s="35">
        <f>NMM!M$51</f>
        <v>483.71635073668585</v>
      </c>
      <c r="N65" s="35">
        <f>NMM!N$51</f>
        <v>448.3493464337468</v>
      </c>
      <c r="O65" s="35">
        <f>NMM!O$51</f>
        <v>435.30364965635761</v>
      </c>
      <c r="P65" s="35">
        <f>NMM!P$51</f>
        <v>434.74247875616715</v>
      </c>
      <c r="Q65" s="35">
        <f>NMM!Q$51</f>
        <v>376.33783827946507</v>
      </c>
    </row>
    <row r="66" spans="1:17" x14ac:dyDescent="0.25">
      <c r="A66" s="57" t="s">
        <v>37</v>
      </c>
      <c r="B66" s="35">
        <f>NMM!B$52</f>
        <v>279.77198765482922</v>
      </c>
      <c r="C66" s="35">
        <f>NMM!C$52</f>
        <v>226.47737158804264</v>
      </c>
      <c r="D66" s="35">
        <f>NMM!D$52</f>
        <v>186.49022847181124</v>
      </c>
      <c r="E66" s="35">
        <f>NMM!E$52</f>
        <v>392.998275235611</v>
      </c>
      <c r="F66" s="35">
        <f>NMM!F$52</f>
        <v>398.82500340299799</v>
      </c>
      <c r="G66" s="35">
        <f>NMM!G$52</f>
        <v>101.52194978201871</v>
      </c>
      <c r="H66" s="35">
        <f>NMM!H$52</f>
        <v>203.46896595462303</v>
      </c>
      <c r="I66" s="35">
        <f>NMM!I$52</f>
        <v>200.20052662708218</v>
      </c>
      <c r="J66" s="35">
        <f>NMM!J$52</f>
        <v>435.08460180790354</v>
      </c>
      <c r="K66" s="35">
        <f>NMM!K$52</f>
        <v>254.93785177178779</v>
      </c>
      <c r="L66" s="35">
        <f>NMM!L$52</f>
        <v>356.4360414545435</v>
      </c>
      <c r="M66" s="35">
        <f>NMM!M$52</f>
        <v>562.90981468277698</v>
      </c>
      <c r="N66" s="35">
        <f>NMM!N$52</f>
        <v>643.88718441595734</v>
      </c>
      <c r="O66" s="35">
        <f>NMM!O$52</f>
        <v>580.18542504962534</v>
      </c>
      <c r="P66" s="35">
        <f>NMM!P$52</f>
        <v>655.11458208537204</v>
      </c>
      <c r="Q66" s="35">
        <f>NMM!Q$52</f>
        <v>623.27893782141962</v>
      </c>
    </row>
    <row r="67" spans="1:17" x14ac:dyDescent="0.25">
      <c r="A67" s="57" t="s">
        <v>57</v>
      </c>
      <c r="B67" s="35">
        <f>NMM!B$53</f>
        <v>630.44408362829972</v>
      </c>
      <c r="C67" s="35">
        <f>NMM!C$53</f>
        <v>600.1279462754502</v>
      </c>
      <c r="D67" s="35">
        <f>NMM!D$53</f>
        <v>616.16733400320504</v>
      </c>
      <c r="E67" s="35">
        <f>NMM!E$53</f>
        <v>626.64681607669047</v>
      </c>
      <c r="F67" s="35">
        <f>NMM!F$53</f>
        <v>597.0042231837748</v>
      </c>
      <c r="G67" s="35">
        <f>NMM!G$53</f>
        <v>603.26676808289108</v>
      </c>
      <c r="H67" s="35">
        <f>NMM!H$53</f>
        <v>629.49092792235012</v>
      </c>
      <c r="I67" s="35">
        <f>NMM!I$53</f>
        <v>587.22207152617318</v>
      </c>
      <c r="J67" s="35">
        <f>NMM!J$53</f>
        <v>572.31041752344811</v>
      </c>
      <c r="K67" s="35">
        <f>NMM!K$53</f>
        <v>455.34595952207957</v>
      </c>
      <c r="L67" s="35">
        <f>NMM!L$53</f>
        <v>417.64248760465438</v>
      </c>
      <c r="M67" s="35">
        <f>NMM!M$53</f>
        <v>414.40029253695235</v>
      </c>
      <c r="N67" s="35">
        <f>NMM!N$53</f>
        <v>351.93020713002528</v>
      </c>
      <c r="O67" s="35">
        <f>NMM!O$53</f>
        <v>299.14896031913389</v>
      </c>
      <c r="P67" s="35">
        <f>NMM!P$53</f>
        <v>334.79093211250728</v>
      </c>
      <c r="Q67" s="35">
        <f>NMM!Q$53</f>
        <v>369.71755984155823</v>
      </c>
    </row>
    <row r="68" spans="1:17" x14ac:dyDescent="0.25">
      <c r="A68" s="58" t="s">
        <v>9</v>
      </c>
      <c r="B68" s="37">
        <f>PPA!B$51</f>
        <v>533.58329574441962</v>
      </c>
      <c r="C68" s="37">
        <f>PPA!C$51</f>
        <v>512.76976000000002</v>
      </c>
      <c r="D68" s="37">
        <f>PPA!D$51</f>
        <v>556.2825600000001</v>
      </c>
      <c r="E68" s="37">
        <f>PPA!E$51</f>
        <v>605.53423000000009</v>
      </c>
      <c r="F68" s="37">
        <f>PPA!F$51</f>
        <v>646.62682999999981</v>
      </c>
      <c r="G68" s="37">
        <f>PPA!G$51</f>
        <v>621.46869854058241</v>
      </c>
      <c r="H68" s="37">
        <f>PPA!H$51</f>
        <v>713.03965000000017</v>
      </c>
      <c r="I68" s="37">
        <f>PPA!I$51</f>
        <v>842.40866000000005</v>
      </c>
      <c r="J68" s="37">
        <f>PPA!J$51</f>
        <v>738.99441000000013</v>
      </c>
      <c r="K68" s="37">
        <f>PPA!K$51</f>
        <v>756.6777699999999</v>
      </c>
      <c r="L68" s="37">
        <f>PPA!L$51</f>
        <v>746.67187054369788</v>
      </c>
      <c r="M68" s="37">
        <f>PPA!M$51</f>
        <v>682.25811367334688</v>
      </c>
      <c r="N68" s="37">
        <f>PPA!N$51</f>
        <v>675.63974057084658</v>
      </c>
      <c r="O68" s="37">
        <f>PPA!O$51</f>
        <v>709.07860364847829</v>
      </c>
      <c r="P68" s="37">
        <f>PPA!P$51</f>
        <v>712.8007834821351</v>
      </c>
      <c r="Q68" s="37">
        <f>PPA!Q$51</f>
        <v>714.91305728781333</v>
      </c>
    </row>
    <row r="69" spans="1:17" x14ac:dyDescent="0.25">
      <c r="A69" s="57" t="s">
        <v>35</v>
      </c>
      <c r="B69" s="35">
        <f>PPA!B$52</f>
        <v>107.45434537305123</v>
      </c>
      <c r="C69" s="35">
        <f>PPA!C$52</f>
        <v>101.03384410772324</v>
      </c>
      <c r="D69" s="35">
        <f>PPA!D$52</f>
        <v>123.31015774657591</v>
      </c>
      <c r="E69" s="35">
        <f>PPA!E$52</f>
        <v>128.88791288936582</v>
      </c>
      <c r="F69" s="35">
        <f>PPA!F$52</f>
        <v>141.86203741670803</v>
      </c>
      <c r="G69" s="35">
        <f>PPA!G$52</f>
        <v>134.46008506685934</v>
      </c>
      <c r="H69" s="35">
        <f>PPA!H$52</f>
        <v>160.62717755406123</v>
      </c>
      <c r="I69" s="35">
        <f>PPA!I$52</f>
        <v>185.45601159204958</v>
      </c>
      <c r="J69" s="35">
        <f>PPA!J$52</f>
        <v>196.99449366216356</v>
      </c>
      <c r="K69" s="35">
        <f>PPA!K$52</f>
        <v>169.00133733097263</v>
      </c>
      <c r="L69" s="35">
        <f>PPA!L$52</f>
        <v>120.64683059199791</v>
      </c>
      <c r="M69" s="35">
        <f>PPA!M$52</f>
        <v>117.72100259971403</v>
      </c>
      <c r="N69" s="35">
        <f>PPA!N$52</f>
        <v>281.48608963757721</v>
      </c>
      <c r="O69" s="35">
        <f>PPA!O$52</f>
        <v>298.21919209488959</v>
      </c>
      <c r="P69" s="35">
        <f>PPA!P$52</f>
        <v>294.3957732570384</v>
      </c>
      <c r="Q69" s="35">
        <f>PPA!Q$52</f>
        <v>289.35990144223484</v>
      </c>
    </row>
    <row r="70" spans="1:17" x14ac:dyDescent="0.25">
      <c r="A70" s="57" t="s">
        <v>56</v>
      </c>
      <c r="B70" s="35">
        <f>PPA!B$53</f>
        <v>387.97666687814757</v>
      </c>
      <c r="C70" s="35">
        <f>PPA!C$53</f>
        <v>374.01333063124656</v>
      </c>
      <c r="D70" s="35">
        <f>PPA!D$53</f>
        <v>394.86986783822459</v>
      </c>
      <c r="E70" s="35">
        <f>PPA!E$53</f>
        <v>436.35882497106479</v>
      </c>
      <c r="F70" s="35">
        <f>PPA!F$53</f>
        <v>462.96365389708899</v>
      </c>
      <c r="G70" s="35">
        <f>PPA!G$53</f>
        <v>444.57438971609861</v>
      </c>
      <c r="H70" s="35">
        <f>PPA!H$53</f>
        <v>502.28660577835308</v>
      </c>
      <c r="I70" s="35">
        <f>PPA!I$53</f>
        <v>595.91142777776668</v>
      </c>
      <c r="J70" s="35">
        <f>PPA!J$53</f>
        <v>495.15010403077764</v>
      </c>
      <c r="K70" s="35">
        <f>PPA!K$53</f>
        <v>540.99625084489026</v>
      </c>
      <c r="L70" s="35">
        <f>PPA!L$53</f>
        <v>580.24922956909734</v>
      </c>
      <c r="M70" s="35">
        <f>PPA!M$53</f>
        <v>525.33325707094991</v>
      </c>
      <c r="N70" s="35">
        <f>PPA!N$53</f>
        <v>356.30087100045699</v>
      </c>
      <c r="O70" s="35">
        <f>PPA!O$53</f>
        <v>368.95652286318131</v>
      </c>
      <c r="P70" s="35">
        <f>PPA!P$53</f>
        <v>373.97915825059738</v>
      </c>
      <c r="Q70" s="35">
        <f>PPA!Q$53</f>
        <v>378.50220601445716</v>
      </c>
    </row>
    <row r="71" spans="1:17" x14ac:dyDescent="0.25">
      <c r="A71" s="57" t="s">
        <v>55</v>
      </c>
      <c r="B71" s="35">
        <f>PPA!B$54</f>
        <v>38.152283493220757</v>
      </c>
      <c r="C71" s="35">
        <f>PPA!C$54</f>
        <v>37.722585261030169</v>
      </c>
      <c r="D71" s="35">
        <f>PPA!D$54</f>
        <v>38.102534415199564</v>
      </c>
      <c r="E71" s="35">
        <f>PPA!E$54</f>
        <v>40.287492139569473</v>
      </c>
      <c r="F71" s="35">
        <f>PPA!F$54</f>
        <v>41.801138686202812</v>
      </c>
      <c r="G71" s="35">
        <f>PPA!G$54</f>
        <v>42.434223757624487</v>
      </c>
      <c r="H71" s="35">
        <f>PPA!H$54</f>
        <v>50.125866667585747</v>
      </c>
      <c r="I71" s="35">
        <f>PPA!I$54</f>
        <v>61.041220630183773</v>
      </c>
      <c r="J71" s="35">
        <f>PPA!J$54</f>
        <v>46.849812307058919</v>
      </c>
      <c r="K71" s="35">
        <f>PPA!K$54</f>
        <v>46.68018182413703</v>
      </c>
      <c r="L71" s="35">
        <f>PPA!L$54</f>
        <v>45.775810382602728</v>
      </c>
      <c r="M71" s="35">
        <f>PPA!M$54</f>
        <v>39.203854002682966</v>
      </c>
      <c r="N71" s="35">
        <f>PPA!N$54</f>
        <v>37.852779932812403</v>
      </c>
      <c r="O71" s="35">
        <f>PPA!O$54</f>
        <v>41.902888690407345</v>
      </c>
      <c r="P71" s="35">
        <f>PPA!P$54</f>
        <v>44.425851974499288</v>
      </c>
      <c r="Q71" s="35">
        <f>PPA!Q$54</f>
        <v>47.050949831121379</v>
      </c>
    </row>
    <row r="72" spans="1:17" x14ac:dyDescent="0.25">
      <c r="A72" s="56" t="s">
        <v>54</v>
      </c>
      <c r="B72" s="36">
        <f>FBT!B$12</f>
        <v>725.27654950083115</v>
      </c>
      <c r="C72" s="36">
        <f>FBT!C$12</f>
        <v>714.84264000000007</v>
      </c>
      <c r="D72" s="36">
        <f>FBT!D$12</f>
        <v>717.98574000000008</v>
      </c>
      <c r="E72" s="36">
        <f>FBT!E$12</f>
        <v>1041.82186</v>
      </c>
      <c r="F72" s="36">
        <f>FBT!F$12</f>
        <v>1056.9996799999999</v>
      </c>
      <c r="G72" s="36">
        <f>FBT!G$12</f>
        <v>943.74890658287904</v>
      </c>
      <c r="H72" s="36">
        <f>FBT!H$12</f>
        <v>1085.7037300000002</v>
      </c>
      <c r="I72" s="36">
        <f>FBT!I$12</f>
        <v>1059.01251</v>
      </c>
      <c r="J72" s="36">
        <f>FBT!J$12</f>
        <v>962.71120000000008</v>
      </c>
      <c r="K72" s="36">
        <f>FBT!K$12</f>
        <v>1091.56015</v>
      </c>
      <c r="L72" s="36">
        <f>FBT!L$12</f>
        <v>1283.8425142019912</v>
      </c>
      <c r="M72" s="36">
        <f>FBT!M$12</f>
        <v>1281.8868733048871</v>
      </c>
      <c r="N72" s="36">
        <f>FBT!N$12</f>
        <v>1343.4299373613076</v>
      </c>
      <c r="O72" s="36">
        <f>FBT!O$12</f>
        <v>1367.0311866249235</v>
      </c>
      <c r="P72" s="36">
        <f>FBT!P$12</f>
        <v>1405.3870547751026</v>
      </c>
      <c r="Q72" s="36">
        <f>FBT!Q$12</f>
        <v>1453.1063386591613</v>
      </c>
    </row>
    <row r="73" spans="1:17" x14ac:dyDescent="0.25">
      <c r="A73" s="21" t="s">
        <v>53</v>
      </c>
      <c r="B73" s="35">
        <f>TRE!B$12</f>
        <v>207.05506620136708</v>
      </c>
      <c r="C73" s="35">
        <f>TRE!C$12</f>
        <v>207.80250999999998</v>
      </c>
      <c r="D73" s="35">
        <f>TRE!D$12</f>
        <v>226.90346999999997</v>
      </c>
      <c r="E73" s="35">
        <f>TRE!E$12</f>
        <v>226.80343999999999</v>
      </c>
      <c r="F73" s="35">
        <f>TRE!F$12</f>
        <v>219.30554000000001</v>
      </c>
      <c r="G73" s="35">
        <f>TRE!G$12</f>
        <v>190.21622777597884</v>
      </c>
      <c r="H73" s="35">
        <f>TRE!H$12</f>
        <v>228.90550999999999</v>
      </c>
      <c r="I73" s="35">
        <f>TRE!I$12</f>
        <v>231.89728000000002</v>
      </c>
      <c r="J73" s="35">
        <f>TRE!J$12</f>
        <v>196.30180000000001</v>
      </c>
      <c r="K73" s="35">
        <f>TRE!K$12</f>
        <v>182.40854000000002</v>
      </c>
      <c r="L73" s="35">
        <f>TRE!L$12</f>
        <v>192.65316128980942</v>
      </c>
      <c r="M73" s="35">
        <f>TRE!M$12</f>
        <v>167.93325681929517</v>
      </c>
      <c r="N73" s="35">
        <f>TRE!N$12</f>
        <v>266.07229001224061</v>
      </c>
      <c r="O73" s="35">
        <f>TRE!O$12</f>
        <v>322.89547063034001</v>
      </c>
      <c r="P73" s="35">
        <f>TRE!P$12</f>
        <v>311.55263473700819</v>
      </c>
      <c r="Q73" s="35">
        <f>TRE!Q$12</f>
        <v>266.14832769252268</v>
      </c>
    </row>
    <row r="74" spans="1:17" x14ac:dyDescent="0.25">
      <c r="A74" s="21" t="s">
        <v>52</v>
      </c>
      <c r="B74" s="35">
        <f>MAE!B$12</f>
        <v>263.63661581094652</v>
      </c>
      <c r="C74" s="35">
        <f>MAE!C$12</f>
        <v>249.70792</v>
      </c>
      <c r="D74" s="35">
        <f>MAE!D$12</f>
        <v>271.99542000000002</v>
      </c>
      <c r="E74" s="35">
        <f>MAE!E$12</f>
        <v>342.90188000000001</v>
      </c>
      <c r="F74" s="35">
        <f>MAE!F$12</f>
        <v>369.10852999999997</v>
      </c>
      <c r="G74" s="35">
        <f>MAE!G$12</f>
        <v>240.73042666357401</v>
      </c>
      <c r="H74" s="35">
        <f>MAE!H$12</f>
        <v>311.64247</v>
      </c>
      <c r="I74" s="35">
        <f>MAE!I$12</f>
        <v>328.50350000000003</v>
      </c>
      <c r="J74" s="35">
        <f>MAE!J$12</f>
        <v>290.70055000000002</v>
      </c>
      <c r="K74" s="35">
        <f>MAE!K$12</f>
        <v>236.80705</v>
      </c>
      <c r="L74" s="35">
        <f>MAE!L$12</f>
        <v>341.19151776296735</v>
      </c>
      <c r="M74" s="35">
        <f>MAE!M$12</f>
        <v>368.80028887012355</v>
      </c>
      <c r="N74" s="35">
        <f>MAE!N$12</f>
        <v>250.85381673797713</v>
      </c>
      <c r="O74" s="35">
        <f>MAE!O$12</f>
        <v>206.38704518614566</v>
      </c>
      <c r="P74" s="35">
        <f>MAE!P$12</f>
        <v>177.28231673566819</v>
      </c>
      <c r="Q74" s="35">
        <f>MAE!Q$12</f>
        <v>187.42320640506153</v>
      </c>
    </row>
    <row r="75" spans="1:17" x14ac:dyDescent="0.25">
      <c r="A75" s="21" t="s">
        <v>51</v>
      </c>
      <c r="B75" s="35">
        <f>TEL!B$12</f>
        <v>252.55448226580754</v>
      </c>
      <c r="C75" s="35">
        <f>TEL!C$12</f>
        <v>246.90620999999999</v>
      </c>
      <c r="D75" s="35">
        <f>TEL!D$12</f>
        <v>239.51035999999999</v>
      </c>
      <c r="E75" s="35">
        <f>TEL!E$12</f>
        <v>344.00370999999996</v>
      </c>
      <c r="F75" s="35">
        <f>TEL!F$12</f>
        <v>347.30669</v>
      </c>
      <c r="G75" s="35">
        <f>TEL!G$12</f>
        <v>205.71729051768986</v>
      </c>
      <c r="H75" s="35">
        <f>TEL!H$12</f>
        <v>312.20744999999999</v>
      </c>
      <c r="I75" s="35">
        <f>TEL!I$12</f>
        <v>397.49797999999998</v>
      </c>
      <c r="J75" s="35">
        <f>TEL!J$12</f>
        <v>257.49899000000005</v>
      </c>
      <c r="K75" s="35">
        <f>TEL!K$12</f>
        <v>211.11117000000002</v>
      </c>
      <c r="L75" s="35">
        <f>TEL!L$12</f>
        <v>227.19019591709804</v>
      </c>
      <c r="M75" s="35">
        <f>TEL!M$12</f>
        <v>216.08479001439315</v>
      </c>
      <c r="N75" s="35">
        <f>TEL!N$12</f>
        <v>210.51748949807296</v>
      </c>
      <c r="O75" s="35">
        <f>TEL!O$12</f>
        <v>213.09801645652922</v>
      </c>
      <c r="P75" s="35">
        <f>TEL!P$12</f>
        <v>182.52817013691441</v>
      </c>
      <c r="Q75" s="35">
        <f>TEL!Q$12</f>
        <v>194.97196395235741</v>
      </c>
    </row>
    <row r="76" spans="1:17" x14ac:dyDescent="0.25">
      <c r="A76" s="21" t="s">
        <v>50</v>
      </c>
      <c r="B76" s="35">
        <f>WWP!B$12</f>
        <v>99.408439141848902</v>
      </c>
      <c r="C76" s="35">
        <f>WWP!C$12</f>
        <v>116.2804</v>
      </c>
      <c r="D76" s="35">
        <f>WWP!D$12</f>
        <v>107.69695</v>
      </c>
      <c r="E76" s="35">
        <f>WWP!E$12</f>
        <v>137.20600000000002</v>
      </c>
      <c r="F76" s="35">
        <f>WWP!F$12</f>
        <v>149.30945</v>
      </c>
      <c r="G76" s="35">
        <f>WWP!G$12</f>
        <v>271.08636658191352</v>
      </c>
      <c r="H76" s="35">
        <f>WWP!H$12</f>
        <v>281.22086999999999</v>
      </c>
      <c r="I76" s="35">
        <f>WWP!I$12</f>
        <v>246.75828000000001</v>
      </c>
      <c r="J76" s="35">
        <f>WWP!J$12</f>
        <v>228.65951999999999</v>
      </c>
      <c r="K76" s="35">
        <f>WWP!K$12</f>
        <v>178.89257000000001</v>
      </c>
      <c r="L76" s="35">
        <f>WWP!L$12</f>
        <v>240.39388190740647</v>
      </c>
      <c r="M76" s="35">
        <f>WWP!M$12</f>
        <v>234.90098448551052</v>
      </c>
      <c r="N76" s="35">
        <f>WWP!N$12</f>
        <v>223.31809914737852</v>
      </c>
      <c r="O76" s="35">
        <f>WWP!O$12</f>
        <v>226.25563940689145</v>
      </c>
      <c r="P76" s="35">
        <f>WWP!P$12</f>
        <v>213.93956251207209</v>
      </c>
      <c r="Q76" s="35">
        <f>WWP!Q$12</f>
        <v>226.40044334346871</v>
      </c>
    </row>
    <row r="77" spans="1:17" x14ac:dyDescent="0.25">
      <c r="A77" s="47" t="s">
        <v>49</v>
      </c>
      <c r="B77" s="34">
        <f>OIS!B$12</f>
        <v>2154.7585197278636</v>
      </c>
      <c r="C77" s="34">
        <f>OIS!C$12</f>
        <v>2601.0665099999997</v>
      </c>
      <c r="D77" s="34">
        <f>OIS!D$12</f>
        <v>2125.0079099999998</v>
      </c>
      <c r="E77" s="34">
        <f>OIS!E$12</f>
        <v>1205.46929</v>
      </c>
      <c r="F77" s="34">
        <f>OIS!F$12</f>
        <v>889.2001600000001</v>
      </c>
      <c r="G77" s="34">
        <f>OIS!G$12</f>
        <v>1003.8570964194397</v>
      </c>
      <c r="H77" s="34">
        <f>OIS!H$12</f>
        <v>1104.9603499999998</v>
      </c>
      <c r="I77" s="34">
        <f>OIS!I$12</f>
        <v>979.76126000000011</v>
      </c>
      <c r="J77" s="34">
        <f>OIS!J$12</f>
        <v>941.64876000000015</v>
      </c>
      <c r="K77" s="34">
        <f>OIS!K$12</f>
        <v>866.16036999999972</v>
      </c>
      <c r="L77" s="34">
        <f>OIS!L$12</f>
        <v>860.68287082397524</v>
      </c>
      <c r="M77" s="34">
        <f>OIS!M$12</f>
        <v>641.3074695605884</v>
      </c>
      <c r="N77" s="34">
        <f>OIS!N$12</f>
        <v>739.73688940935074</v>
      </c>
      <c r="O77" s="34">
        <f>OIS!O$12</f>
        <v>790.84719800776816</v>
      </c>
      <c r="P77" s="34">
        <f>OIS!P$12</f>
        <v>750.41399699464296</v>
      </c>
      <c r="Q77" s="34">
        <f>OIS!Q$12</f>
        <v>821.1321376068654</v>
      </c>
    </row>
    <row r="78" spans="1:17" x14ac:dyDescent="0.25">
      <c r="A78" s="40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</row>
    <row r="79" spans="1:17" x14ac:dyDescent="0.25">
      <c r="A79" s="31" t="s">
        <v>70</v>
      </c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</row>
    <row r="80" spans="1:17" x14ac:dyDescent="0.25">
      <c r="A80" s="50" t="s">
        <v>69</v>
      </c>
      <c r="B80" s="38">
        <v>6933.3593464377864</v>
      </c>
      <c r="C80" s="38">
        <v>6688.9663599999994</v>
      </c>
      <c r="D80" s="38">
        <v>6654.6063600000052</v>
      </c>
      <c r="E80" s="38">
        <v>6640.9578299999994</v>
      </c>
      <c r="F80" s="38">
        <v>7023.8754399999907</v>
      </c>
      <c r="G80" s="38">
        <v>7668.9089138591216</v>
      </c>
      <c r="H80" s="38">
        <v>7236.7460199999978</v>
      </c>
      <c r="I80" s="38">
        <v>7396.5997399999924</v>
      </c>
      <c r="J80" s="38">
        <v>8308.9156299999959</v>
      </c>
      <c r="K80" s="38">
        <v>7647.9269100000056</v>
      </c>
      <c r="L80" s="38">
        <v>8379.1223757964963</v>
      </c>
      <c r="M80" s="38">
        <v>8063.7852834786754</v>
      </c>
      <c r="N80" s="38">
        <v>8323.4729992561333</v>
      </c>
      <c r="O80" s="38">
        <v>8961.5836307146619</v>
      </c>
      <c r="P80" s="38">
        <v>9597.5606588976989</v>
      </c>
      <c r="Q80" s="38">
        <v>9696.3275939932337</v>
      </c>
    </row>
    <row r="81" spans="1:17" x14ac:dyDescent="0.25">
      <c r="A81" s="55" t="s">
        <v>33</v>
      </c>
      <c r="B81" s="54">
        <v>151.28507242822798</v>
      </c>
      <c r="C81" s="54">
        <v>165.70453000000001</v>
      </c>
      <c r="D81" s="54">
        <v>148.29980000000597</v>
      </c>
      <c r="E81" s="54">
        <v>140.49970999999999</v>
      </c>
      <c r="F81" s="54">
        <v>164.79413999999124</v>
      </c>
      <c r="G81" s="54">
        <v>167.48124505267418</v>
      </c>
      <c r="H81" s="54">
        <v>167.79944999999839</v>
      </c>
      <c r="I81" s="54">
        <v>180.70700999999303</v>
      </c>
      <c r="J81" s="54">
        <v>197.89954999999696</v>
      </c>
      <c r="K81" s="54">
        <v>167.19025000000804</v>
      </c>
      <c r="L81" s="54">
        <v>171.08540648115951</v>
      </c>
      <c r="M81" s="54">
        <v>156.68057544871229</v>
      </c>
      <c r="N81" s="54">
        <v>165.68730573340088</v>
      </c>
      <c r="O81" s="54">
        <v>171.99052574203751</v>
      </c>
      <c r="P81" s="54">
        <v>214.31384514211845</v>
      </c>
      <c r="Q81" s="54">
        <v>214.31630657683948</v>
      </c>
    </row>
    <row r="82" spans="1:17" x14ac:dyDescent="0.25">
      <c r="A82" s="52" t="s">
        <v>32</v>
      </c>
      <c r="B82" s="51">
        <v>5965.8221361948954</v>
      </c>
      <c r="C82" s="51">
        <v>5901.06286</v>
      </c>
      <c r="D82" s="51">
        <v>5839.1134099999999</v>
      </c>
      <c r="E82" s="51">
        <v>5684.0563299999994</v>
      </c>
      <c r="F82" s="51">
        <v>5986.0833299999995</v>
      </c>
      <c r="G82" s="51">
        <v>6569.7183340760475</v>
      </c>
      <c r="H82" s="51">
        <v>6180.8383899999999</v>
      </c>
      <c r="I82" s="51">
        <v>6210.9848399999992</v>
      </c>
      <c r="J82" s="51">
        <v>7166.6208200000001</v>
      </c>
      <c r="K82" s="51">
        <v>6678.3339499999993</v>
      </c>
      <c r="L82" s="51">
        <v>7224.948840815322</v>
      </c>
      <c r="M82" s="51">
        <v>6918.0689249407515</v>
      </c>
      <c r="N82" s="51">
        <v>7239.6855319147817</v>
      </c>
      <c r="O82" s="51">
        <v>7851.4331627184665</v>
      </c>
      <c r="P82" s="51">
        <v>8521.7813936025195</v>
      </c>
      <c r="Q82" s="51">
        <v>8494.5255805135002</v>
      </c>
    </row>
    <row r="83" spans="1:17" x14ac:dyDescent="0.25">
      <c r="A83" s="53" t="s">
        <v>31</v>
      </c>
      <c r="B83" s="51">
        <v>0</v>
      </c>
      <c r="C83" s="51">
        <v>0</v>
      </c>
      <c r="D83" s="51">
        <v>0</v>
      </c>
      <c r="E83" s="51">
        <v>0</v>
      </c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v>0</v>
      </c>
      <c r="L83" s="51">
        <v>0</v>
      </c>
      <c r="M83" s="51">
        <v>0</v>
      </c>
      <c r="N83" s="51">
        <v>0</v>
      </c>
      <c r="O83" s="51">
        <v>0</v>
      </c>
      <c r="P83" s="51">
        <v>0</v>
      </c>
      <c r="Q83" s="51">
        <v>0</v>
      </c>
    </row>
    <row r="84" spans="1:17" x14ac:dyDescent="0.25">
      <c r="A84" s="53" t="s">
        <v>30</v>
      </c>
      <c r="B84" s="51">
        <v>212.04700087471866</v>
      </c>
      <c r="C84" s="51">
        <v>314.19709999999998</v>
      </c>
      <c r="D84" s="51">
        <v>182.39739000000003</v>
      </c>
      <c r="E84" s="51">
        <v>177.99695999999997</v>
      </c>
      <c r="F84" s="51">
        <v>113.19966000000002</v>
      </c>
      <c r="G84" s="51">
        <v>115.36232809795325</v>
      </c>
      <c r="H84" s="51">
        <v>172.45445000000001</v>
      </c>
      <c r="I84" s="51">
        <v>335.10676999999998</v>
      </c>
      <c r="J84" s="51">
        <v>437.30244999999996</v>
      </c>
      <c r="K84" s="51">
        <v>1077.7997599999999</v>
      </c>
      <c r="L84" s="51">
        <v>970.14476909016923</v>
      </c>
      <c r="M84" s="51">
        <v>1210.7560503081752</v>
      </c>
      <c r="N84" s="51">
        <v>1254.705567915802</v>
      </c>
      <c r="O84" s="51">
        <v>1345.8944259400046</v>
      </c>
      <c r="P84" s="51">
        <v>1600.7933485010399</v>
      </c>
      <c r="Q84" s="51">
        <v>2020.4916250379492</v>
      </c>
    </row>
    <row r="85" spans="1:17" x14ac:dyDescent="0.25">
      <c r="A85" s="53" t="s">
        <v>68</v>
      </c>
      <c r="B85" s="51">
        <v>0</v>
      </c>
      <c r="C85" s="51">
        <v>0</v>
      </c>
      <c r="D85" s="51">
        <v>0</v>
      </c>
      <c r="E85" s="51">
        <v>0</v>
      </c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1">
        <v>0</v>
      </c>
      <c r="M85" s="51">
        <v>0</v>
      </c>
      <c r="N85" s="51">
        <v>0</v>
      </c>
      <c r="O85" s="51">
        <v>0</v>
      </c>
      <c r="P85" s="51">
        <v>0</v>
      </c>
      <c r="Q85" s="51">
        <v>0</v>
      </c>
    </row>
    <row r="86" spans="1:17" x14ac:dyDescent="0.25">
      <c r="A86" s="53" t="s">
        <v>29</v>
      </c>
      <c r="B86" s="51">
        <v>21.973760414361777</v>
      </c>
      <c r="C86" s="51">
        <v>28.702129999999897</v>
      </c>
      <c r="D86" s="51">
        <v>19.099359999999933</v>
      </c>
      <c r="E86" s="51">
        <v>18.198329999999942</v>
      </c>
      <c r="F86" s="51">
        <v>18.198100000000068</v>
      </c>
      <c r="G86" s="51">
        <v>17.196852312941701</v>
      </c>
      <c r="H86" s="51">
        <v>18.199349999999868</v>
      </c>
      <c r="I86" s="51">
        <v>14.300489999999968</v>
      </c>
      <c r="J86" s="51">
        <v>5.7000299999999697</v>
      </c>
      <c r="K86" s="51">
        <v>43.000299999999925</v>
      </c>
      <c r="L86" s="51">
        <v>65.921502378915875</v>
      </c>
      <c r="M86" s="51">
        <v>40.126324340630617</v>
      </c>
      <c r="N86" s="51">
        <v>49.679924733938577</v>
      </c>
      <c r="O86" s="51">
        <v>41.080954731737499</v>
      </c>
      <c r="P86" s="51">
        <v>26.75083094929294</v>
      </c>
      <c r="Q86" s="51">
        <v>22.929183921709438</v>
      </c>
    </row>
    <row r="87" spans="1:17" x14ac:dyDescent="0.25">
      <c r="A87" s="53" t="s">
        <v>28</v>
      </c>
      <c r="B87" s="51">
        <f t="shared" ref="B87:Q87" si="5">IF(ABS(B82-B83-B84-B85-B86-B88)&lt;0.0000001,0,B82-B83-B84-B85-B86-B88)</f>
        <v>1406.2045051052564</v>
      </c>
      <c r="C87" s="51">
        <f t="shared" si="5"/>
        <v>1434.3745099999996</v>
      </c>
      <c r="D87" s="51">
        <f t="shared" si="5"/>
        <v>1401.3938799999996</v>
      </c>
      <c r="E87" s="51">
        <f t="shared" si="5"/>
        <v>1449.1657699999992</v>
      </c>
      <c r="F87" s="51">
        <f t="shared" si="5"/>
        <v>1425.0849699999999</v>
      </c>
      <c r="G87" s="51">
        <f t="shared" si="5"/>
        <v>1742.6911330651274</v>
      </c>
      <c r="H87" s="51">
        <f t="shared" si="5"/>
        <v>2041.8945199999998</v>
      </c>
      <c r="I87" s="51">
        <f t="shared" si="5"/>
        <v>2061.4661299999993</v>
      </c>
      <c r="J87" s="51">
        <f t="shared" si="5"/>
        <v>2008.2075700000005</v>
      </c>
      <c r="K87" s="51">
        <f t="shared" si="5"/>
        <v>1773.1383299999998</v>
      </c>
      <c r="L87" s="51">
        <f t="shared" si="5"/>
        <v>1832.8088362703093</v>
      </c>
      <c r="M87" s="51">
        <f t="shared" si="5"/>
        <v>1813.4620329211766</v>
      </c>
      <c r="N87" s="51">
        <f t="shared" si="5"/>
        <v>1789.4105824876933</v>
      </c>
      <c r="O87" s="51">
        <f t="shared" si="5"/>
        <v>1803.6193594308061</v>
      </c>
      <c r="P87" s="51">
        <f t="shared" si="5"/>
        <v>1923.3787929025084</v>
      </c>
      <c r="Q87" s="51">
        <f t="shared" si="5"/>
        <v>1976.2815602675291</v>
      </c>
    </row>
    <row r="88" spans="1:17" x14ac:dyDescent="0.25">
      <c r="A88" s="53" t="s">
        <v>67</v>
      </c>
      <c r="B88" s="51">
        <v>4325.5968698005581</v>
      </c>
      <c r="C88" s="51">
        <v>4123.7891200000004</v>
      </c>
      <c r="D88" s="51">
        <v>4236.2227800000001</v>
      </c>
      <c r="E88" s="51">
        <v>4038.6952699999997</v>
      </c>
      <c r="F88" s="51">
        <v>4429.6005999999998</v>
      </c>
      <c r="G88" s="51">
        <v>4694.4680206000248</v>
      </c>
      <c r="H88" s="51">
        <v>3948.29007</v>
      </c>
      <c r="I88" s="51">
        <v>3800.1114499999999</v>
      </c>
      <c r="J88" s="51">
        <v>4715.4107699999995</v>
      </c>
      <c r="K88" s="51">
        <v>3784.3955599999999</v>
      </c>
      <c r="L88" s="51">
        <v>4356.0737330759275</v>
      </c>
      <c r="M88" s="51">
        <v>3853.7245173707697</v>
      </c>
      <c r="N88" s="51">
        <v>4145.8894567773477</v>
      </c>
      <c r="O88" s="51">
        <v>4660.8384226159187</v>
      </c>
      <c r="P88" s="51">
        <v>4970.858421249678</v>
      </c>
      <c r="Q88" s="51">
        <v>4474.8232112863125</v>
      </c>
    </row>
    <row r="89" spans="1:17" x14ac:dyDescent="0.25">
      <c r="A89" s="52" t="s">
        <v>27</v>
      </c>
      <c r="B89" s="51">
        <v>816.252137814663</v>
      </c>
      <c r="C89" s="51">
        <v>622.19896999999946</v>
      </c>
      <c r="D89" s="51">
        <v>667.19314999999915</v>
      </c>
      <c r="E89" s="51">
        <v>816.40178999999989</v>
      </c>
      <c r="F89" s="51">
        <v>872.99797000000035</v>
      </c>
      <c r="G89" s="51">
        <v>931.70933473039986</v>
      </c>
      <c r="H89" s="51">
        <v>888.10817999999927</v>
      </c>
      <c r="I89" s="51">
        <v>1004.9078900000004</v>
      </c>
      <c r="J89" s="51">
        <v>944.39525999999933</v>
      </c>
      <c r="K89" s="51">
        <v>802.40270999999848</v>
      </c>
      <c r="L89" s="51">
        <v>983.08812850001596</v>
      </c>
      <c r="M89" s="51">
        <v>989.03578308921169</v>
      </c>
      <c r="N89" s="51">
        <v>918.10016160795021</v>
      </c>
      <c r="O89" s="51">
        <v>938.15994225415852</v>
      </c>
      <c r="P89" s="51">
        <v>861.46542015306113</v>
      </c>
      <c r="Q89" s="51">
        <v>987.48570690289307</v>
      </c>
    </row>
    <row r="90" spans="1:17" x14ac:dyDescent="0.25">
      <c r="A90" s="53" t="s">
        <v>66</v>
      </c>
      <c r="B90" s="51">
        <v>816.252137814663</v>
      </c>
      <c r="C90" s="51">
        <v>622.19896999999946</v>
      </c>
      <c r="D90" s="51">
        <v>667.19314999999915</v>
      </c>
      <c r="E90" s="51">
        <v>816.40178999999989</v>
      </c>
      <c r="F90" s="51">
        <v>872.99797000000035</v>
      </c>
      <c r="G90" s="51">
        <v>931.70933473039986</v>
      </c>
      <c r="H90" s="51">
        <v>888.10817999999927</v>
      </c>
      <c r="I90" s="51">
        <v>1004.9078900000004</v>
      </c>
      <c r="J90" s="51">
        <v>944.39525999999933</v>
      </c>
      <c r="K90" s="51">
        <v>802.40270999999848</v>
      </c>
      <c r="L90" s="51">
        <v>983.08812850001596</v>
      </c>
      <c r="M90" s="51">
        <v>989.03578308921169</v>
      </c>
      <c r="N90" s="51">
        <v>918.10016160795021</v>
      </c>
      <c r="O90" s="51">
        <v>938.15994225415852</v>
      </c>
      <c r="P90" s="51">
        <v>861.46542015306113</v>
      </c>
      <c r="Q90" s="51">
        <v>987.48570690289307</v>
      </c>
    </row>
    <row r="91" spans="1:17" x14ac:dyDescent="0.25">
      <c r="A91" s="53" t="s">
        <v>25</v>
      </c>
      <c r="B91" s="51">
        <v>0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Q91" s="51">
        <v>0</v>
      </c>
    </row>
    <row r="92" spans="1:17" x14ac:dyDescent="0.25">
      <c r="A92" s="52" t="s">
        <v>24</v>
      </c>
      <c r="B92" s="51">
        <v>0</v>
      </c>
      <c r="C92" s="51">
        <v>0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51">
        <v>0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Q92" s="51">
        <v>0</v>
      </c>
    </row>
    <row r="93" spans="1:17" x14ac:dyDescent="0.25">
      <c r="A93" s="50" t="s">
        <v>65</v>
      </c>
      <c r="B93" s="38">
        <f t="shared" ref="B93:Q93" si="6">SUM(B94:B95)</f>
        <v>6933.3593464377864</v>
      </c>
      <c r="C93" s="38">
        <f t="shared" si="6"/>
        <v>6688.9663599999994</v>
      </c>
      <c r="D93" s="38">
        <f t="shared" si="6"/>
        <v>6654.6063600000052</v>
      </c>
      <c r="E93" s="38">
        <f t="shared" si="6"/>
        <v>6640.9578299999994</v>
      </c>
      <c r="F93" s="38">
        <f t="shared" si="6"/>
        <v>7023.8754399999907</v>
      </c>
      <c r="G93" s="38">
        <f t="shared" si="6"/>
        <v>7668.9089138591216</v>
      </c>
      <c r="H93" s="38">
        <f t="shared" si="6"/>
        <v>7236.7460199999978</v>
      </c>
      <c r="I93" s="38">
        <f t="shared" si="6"/>
        <v>7396.5997399999924</v>
      </c>
      <c r="J93" s="38">
        <f t="shared" si="6"/>
        <v>8308.9156299999959</v>
      </c>
      <c r="K93" s="38">
        <f t="shared" si="6"/>
        <v>7647.9269100000056</v>
      </c>
      <c r="L93" s="38">
        <f t="shared" si="6"/>
        <v>8379.1223757964963</v>
      </c>
      <c r="M93" s="38">
        <f t="shared" si="6"/>
        <v>8063.7852834786754</v>
      </c>
      <c r="N93" s="38">
        <f t="shared" si="6"/>
        <v>8323.4729992561333</v>
      </c>
      <c r="O93" s="38">
        <f t="shared" si="6"/>
        <v>8961.5836307146619</v>
      </c>
      <c r="P93" s="38">
        <f t="shared" si="6"/>
        <v>9597.5606588976989</v>
      </c>
      <c r="Q93" s="38">
        <f t="shared" si="6"/>
        <v>9696.3275939932337</v>
      </c>
    </row>
    <row r="94" spans="1:17" x14ac:dyDescent="0.25">
      <c r="A94" s="49" t="s">
        <v>41</v>
      </c>
      <c r="B94" s="48">
        <f>CHI!B57</f>
        <v>6438.9251732915645</v>
      </c>
      <c r="C94" s="48">
        <f>CHI!C57</f>
        <v>6325.2918499999996</v>
      </c>
      <c r="D94" s="48">
        <f>CHI!D57</f>
        <v>6310.312480000006</v>
      </c>
      <c r="E94" s="48">
        <f>CHI!E57</f>
        <v>6313.4920599999996</v>
      </c>
      <c r="F94" s="48">
        <f>CHI!F57</f>
        <v>6668.4904699999906</v>
      </c>
      <c r="G94" s="48">
        <f>CHI!G57</f>
        <v>7007.0430510806318</v>
      </c>
      <c r="H94" s="48">
        <f>CHI!H57</f>
        <v>6474.7514799999981</v>
      </c>
      <c r="I94" s="48">
        <f>CHI!I57</f>
        <v>6554.2374499999933</v>
      </c>
      <c r="J94" s="48">
        <f>CHI!J57</f>
        <v>7468.508079999996</v>
      </c>
      <c r="K94" s="48">
        <f>CHI!K57</f>
        <v>6859.8886300000058</v>
      </c>
      <c r="L94" s="48">
        <f>CHI!L57</f>
        <v>7526.4176807514268</v>
      </c>
      <c r="M94" s="48">
        <f>CHI!M57</f>
        <v>7197.9921555543087</v>
      </c>
      <c r="N94" s="48">
        <f>CHI!N57</f>
        <v>7462.7908072334112</v>
      </c>
      <c r="O94" s="48">
        <f>CHI!O57</f>
        <v>8284.2408400462919</v>
      </c>
      <c r="P94" s="48">
        <f>CHI!P57</f>
        <v>8869.5817732978339</v>
      </c>
      <c r="Q94" s="48">
        <f>CHI!Q57</f>
        <v>8817.7817695376252</v>
      </c>
    </row>
    <row r="95" spans="1:17" x14ac:dyDescent="0.25">
      <c r="A95" s="47" t="s">
        <v>64</v>
      </c>
      <c r="B95" s="34">
        <v>494.43417314622184</v>
      </c>
      <c r="C95" s="34">
        <v>363.67450999999983</v>
      </c>
      <c r="D95" s="34">
        <v>344.29387999999926</v>
      </c>
      <c r="E95" s="34">
        <v>327.46576999999979</v>
      </c>
      <c r="F95" s="34">
        <v>355.38497000000007</v>
      </c>
      <c r="G95" s="34">
        <v>661.86586277848983</v>
      </c>
      <c r="H95" s="34">
        <v>761.99453999999969</v>
      </c>
      <c r="I95" s="34">
        <v>842.36228999999912</v>
      </c>
      <c r="J95" s="34">
        <v>840.4075499999999</v>
      </c>
      <c r="K95" s="34">
        <v>788.03827999999976</v>
      </c>
      <c r="L95" s="34">
        <v>852.70469504506946</v>
      </c>
      <c r="M95" s="34">
        <v>865.79312792436667</v>
      </c>
      <c r="N95" s="34">
        <v>860.68219202272212</v>
      </c>
      <c r="O95" s="34">
        <v>677.34279066837007</v>
      </c>
      <c r="P95" s="34">
        <v>727.97888559986495</v>
      </c>
      <c r="Q95" s="34">
        <v>878.54582445560845</v>
      </c>
    </row>
    <row r="96" spans="1:17" x14ac:dyDescent="0.25">
      <c r="A96" s="40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</row>
    <row r="97" spans="1:17" x14ac:dyDescent="0.25">
      <c r="A97" s="31" t="s">
        <v>63</v>
      </c>
      <c r="B97" s="46">
        <f t="shared" ref="B97:Q97" si="7">SUM(B98,B101,B107,B111,B115,B119:B125)</f>
        <v>48456.69430508629</v>
      </c>
      <c r="C97" s="46">
        <f t="shared" si="7"/>
        <v>48376.618653720208</v>
      </c>
      <c r="D97" s="46">
        <f t="shared" si="7"/>
        <v>42589.463313311433</v>
      </c>
      <c r="E97" s="46">
        <f t="shared" si="7"/>
        <v>43554.330126205161</v>
      </c>
      <c r="F97" s="46">
        <f t="shared" si="7"/>
        <v>42230.689474222898</v>
      </c>
      <c r="G97" s="46">
        <f t="shared" si="7"/>
        <v>39018.564185131865</v>
      </c>
      <c r="H97" s="46">
        <f t="shared" si="7"/>
        <v>39840.534578884733</v>
      </c>
      <c r="I97" s="46">
        <f t="shared" si="7"/>
        <v>38375.29810323623</v>
      </c>
      <c r="J97" s="46">
        <f t="shared" si="7"/>
        <v>37850.91169488139</v>
      </c>
      <c r="K97" s="46">
        <f t="shared" si="7"/>
        <v>27996.935577926095</v>
      </c>
      <c r="L97" s="46">
        <f t="shared" si="7"/>
        <v>32805.953668206195</v>
      </c>
      <c r="M97" s="46">
        <f t="shared" si="7"/>
        <v>32386.888037584835</v>
      </c>
      <c r="N97" s="46">
        <f t="shared" si="7"/>
        <v>30419.233227250788</v>
      </c>
      <c r="O97" s="46">
        <f t="shared" si="7"/>
        <v>31740.369034298576</v>
      </c>
      <c r="P97" s="46">
        <f t="shared" si="7"/>
        <v>31827.20370058958</v>
      </c>
      <c r="Q97" s="46">
        <f t="shared" si="7"/>
        <v>31759.337042111456</v>
      </c>
    </row>
    <row r="98" spans="1:17" x14ac:dyDescent="0.25">
      <c r="A98" s="29" t="s">
        <v>13</v>
      </c>
      <c r="B98" s="45">
        <f>ISI!B$53</f>
        <v>20032.654190637935</v>
      </c>
      <c r="C98" s="45">
        <f>ISI!C$53</f>
        <v>19770.356481912273</v>
      </c>
      <c r="D98" s="45">
        <f>ISI!D$53</f>
        <v>15859.2813735777</v>
      </c>
      <c r="E98" s="45">
        <f>ISI!E$53</f>
        <v>16767.252581021577</v>
      </c>
      <c r="F98" s="45">
        <f>ISI!F$53</f>
        <v>16067.790441943716</v>
      </c>
      <c r="G98" s="45">
        <f>ISI!G$53</f>
        <v>13577.982831537713</v>
      </c>
      <c r="H98" s="45">
        <f>ISI!H$53</f>
        <v>12862.301674918926</v>
      </c>
      <c r="I98" s="45">
        <f>ISI!I$53</f>
        <v>11541.497103621008</v>
      </c>
      <c r="J98" s="45">
        <f>ISI!J$53</f>
        <v>12498.872463125175</v>
      </c>
      <c r="K98" s="45">
        <f>ISI!K$53</f>
        <v>5526.9647191821759</v>
      </c>
      <c r="L98" s="45">
        <f>ISI!L$53</f>
        <v>9681.7305263846229</v>
      </c>
      <c r="M98" s="45">
        <f>ISI!M$53</f>
        <v>9321.1632797676775</v>
      </c>
      <c r="N98" s="45">
        <f>ISI!N$53</f>
        <v>7782.5821411863799</v>
      </c>
      <c r="O98" s="45">
        <f>ISI!O$53</f>
        <v>8501.4601153200529</v>
      </c>
      <c r="P98" s="45">
        <f>ISI!P$53</f>
        <v>8560.9036133361205</v>
      </c>
      <c r="Q98" s="45">
        <f>ISI!Q$53</f>
        <v>8189.6981911418316</v>
      </c>
    </row>
    <row r="99" spans="1:17" x14ac:dyDescent="0.25">
      <c r="A99" s="21" t="s">
        <v>46</v>
      </c>
      <c r="B99" s="35">
        <f>ISI!B$54</f>
        <v>19658.450309622815</v>
      </c>
      <c r="C99" s="35">
        <f>ISI!C$54</f>
        <v>19364.821744839421</v>
      </c>
      <c r="D99" s="35">
        <f>ISI!D$54</f>
        <v>15555.994426586487</v>
      </c>
      <c r="E99" s="35">
        <f>ISI!E$54</f>
        <v>16470.909257638199</v>
      </c>
      <c r="F99" s="35">
        <f>ISI!F$54</f>
        <v>15786.941668304007</v>
      </c>
      <c r="G99" s="35">
        <f>ISI!G$54</f>
        <v>13314.393450085818</v>
      </c>
      <c r="H99" s="35">
        <f>ISI!H$54</f>
        <v>12549.676275086858</v>
      </c>
      <c r="I99" s="35">
        <f>ISI!I$54</f>
        <v>11217.303418551041</v>
      </c>
      <c r="J99" s="35">
        <f>ISI!J$54</f>
        <v>12183.111025627357</v>
      </c>
      <c r="K99" s="35">
        <f>ISI!K$54</f>
        <v>5345.9579465603892</v>
      </c>
      <c r="L99" s="35">
        <f>ISI!L$54</f>
        <v>9403.8489302632152</v>
      </c>
      <c r="M99" s="35">
        <f>ISI!M$54</f>
        <v>9038.5255436061907</v>
      </c>
      <c r="N99" s="35">
        <f>ISI!N$54</f>
        <v>7534.2693978142624</v>
      </c>
      <c r="O99" s="35">
        <f>ISI!O$54</f>
        <v>8245.3647027986844</v>
      </c>
      <c r="P99" s="35">
        <f>ISI!P$54</f>
        <v>8307.1073420011107</v>
      </c>
      <c r="Q99" s="35">
        <f>ISI!Q$54</f>
        <v>7926.2723764598813</v>
      </c>
    </row>
    <row r="100" spans="1:17" x14ac:dyDescent="0.25">
      <c r="A100" s="21" t="s">
        <v>45</v>
      </c>
      <c r="B100" s="35">
        <f>ISI!B$55</f>
        <v>374.20388101512123</v>
      </c>
      <c r="C100" s="35">
        <f>ISI!C$55</f>
        <v>405.53473707285229</v>
      </c>
      <c r="D100" s="35">
        <f>ISI!D$55</f>
        <v>303.28694699121365</v>
      </c>
      <c r="E100" s="35">
        <f>ISI!E$55</f>
        <v>296.34332338337686</v>
      </c>
      <c r="F100" s="35">
        <f>ISI!F$55</f>
        <v>280.84877363970986</v>
      </c>
      <c r="G100" s="35">
        <f>ISI!G$55</f>
        <v>263.58938145189427</v>
      </c>
      <c r="H100" s="35">
        <f>ISI!H$55</f>
        <v>312.62539983206744</v>
      </c>
      <c r="I100" s="35">
        <f>ISI!I$55</f>
        <v>324.19368506996796</v>
      </c>
      <c r="J100" s="35">
        <f>ISI!J$55</f>
        <v>315.76143749781755</v>
      </c>
      <c r="K100" s="35">
        <f>ISI!K$55</f>
        <v>181.00677262178664</v>
      </c>
      <c r="L100" s="35">
        <f>ISI!L$55</f>
        <v>277.88159612140839</v>
      </c>
      <c r="M100" s="35">
        <f>ISI!M$55</f>
        <v>282.63773616148751</v>
      </c>
      <c r="N100" s="35">
        <f>ISI!N$55</f>
        <v>248.31274337211784</v>
      </c>
      <c r="O100" s="35">
        <f>ISI!O$55</f>
        <v>256.09541252136768</v>
      </c>
      <c r="P100" s="35">
        <f>ISI!P$55</f>
        <v>253.79627133501035</v>
      </c>
      <c r="Q100" s="35">
        <f>ISI!Q$55</f>
        <v>263.42581468194993</v>
      </c>
    </row>
    <row r="101" spans="1:17" x14ac:dyDescent="0.25">
      <c r="A101" s="23" t="s">
        <v>12</v>
      </c>
      <c r="B101" s="37">
        <f>NFM!B$72</f>
        <v>483.04694900210603</v>
      </c>
      <c r="C101" s="37">
        <f>NFM!C$72</f>
        <v>454.13852195802394</v>
      </c>
      <c r="D101" s="37">
        <f>NFM!D$72</f>
        <v>482.78921508080003</v>
      </c>
      <c r="E101" s="37">
        <f>NFM!E$72</f>
        <v>550.6309108296241</v>
      </c>
      <c r="F101" s="37">
        <f>NFM!F$72</f>
        <v>497.18676117536393</v>
      </c>
      <c r="G101" s="37">
        <f>NFM!G$72</f>
        <v>503.26650975470329</v>
      </c>
      <c r="H101" s="37">
        <f>NFM!H$72</f>
        <v>569.78530355845976</v>
      </c>
      <c r="I101" s="37">
        <f>NFM!I$72</f>
        <v>578.00129828938805</v>
      </c>
      <c r="J101" s="37">
        <f>NFM!J$72</f>
        <v>470.72138128436808</v>
      </c>
      <c r="K101" s="37">
        <f>NFM!K$72</f>
        <v>386.84417913628806</v>
      </c>
      <c r="L101" s="37">
        <f>NFM!L$72</f>
        <v>399.92819355210702</v>
      </c>
      <c r="M101" s="37">
        <f>NFM!M$72</f>
        <v>384.51693994785614</v>
      </c>
      <c r="N101" s="37">
        <f>NFM!N$72</f>
        <v>415.51271308342092</v>
      </c>
      <c r="O101" s="37">
        <f>NFM!O$72</f>
        <v>382.95585295228665</v>
      </c>
      <c r="P101" s="37">
        <f>NFM!P$72</f>
        <v>373.98893111133748</v>
      </c>
      <c r="Q101" s="37">
        <f>NFM!Q$72</f>
        <v>366.09532365701625</v>
      </c>
    </row>
    <row r="102" spans="1:17" x14ac:dyDescent="0.25">
      <c r="A102" s="21" t="s">
        <v>44</v>
      </c>
      <c r="B102" s="35">
        <f>NFM!B$73</f>
        <v>0</v>
      </c>
      <c r="C102" s="35">
        <f>NFM!C$73</f>
        <v>0</v>
      </c>
      <c r="D102" s="35">
        <f>NFM!D$73</f>
        <v>0</v>
      </c>
      <c r="E102" s="35">
        <f>NFM!E$73</f>
        <v>0</v>
      </c>
      <c r="F102" s="35">
        <f>NFM!F$73</f>
        <v>0</v>
      </c>
      <c r="G102" s="35">
        <f>NFM!G$73</f>
        <v>0</v>
      </c>
      <c r="H102" s="35">
        <f>NFM!H$73</f>
        <v>0</v>
      </c>
      <c r="I102" s="35">
        <f>NFM!I$73</f>
        <v>0</v>
      </c>
      <c r="J102" s="35">
        <f>NFM!J$73</f>
        <v>0</v>
      </c>
      <c r="K102" s="35">
        <f>NFM!K$73</f>
        <v>0</v>
      </c>
      <c r="L102" s="35">
        <f>NFM!L$73</f>
        <v>0</v>
      </c>
      <c r="M102" s="35">
        <f>NFM!M$73</f>
        <v>0</v>
      </c>
      <c r="N102" s="35">
        <f>NFM!N$73</f>
        <v>0</v>
      </c>
      <c r="O102" s="35">
        <f>NFM!O$73</f>
        <v>0</v>
      </c>
      <c r="P102" s="35">
        <f>NFM!P$73</f>
        <v>0</v>
      </c>
      <c r="Q102" s="35">
        <f>NFM!Q$73</f>
        <v>0</v>
      </c>
    </row>
    <row r="103" spans="1:17" x14ac:dyDescent="0.25">
      <c r="A103" s="21" t="s">
        <v>59</v>
      </c>
      <c r="B103" s="35">
        <f>NFM!B$74</f>
        <v>0</v>
      </c>
      <c r="C103" s="35">
        <f>NFM!C$74</f>
        <v>0</v>
      </c>
      <c r="D103" s="35">
        <f>NFM!D$74</f>
        <v>0</v>
      </c>
      <c r="E103" s="35">
        <f>NFM!E$74</f>
        <v>0</v>
      </c>
      <c r="F103" s="35">
        <f>NFM!F$74</f>
        <v>0</v>
      </c>
      <c r="G103" s="35">
        <f>NFM!G$74</f>
        <v>0</v>
      </c>
      <c r="H103" s="35">
        <f>NFM!H$74</f>
        <v>0</v>
      </c>
      <c r="I103" s="35">
        <f>NFM!I$74</f>
        <v>0</v>
      </c>
      <c r="J103" s="35">
        <f>NFM!J$74</f>
        <v>0</v>
      </c>
      <c r="K103" s="35">
        <f>NFM!K$74</f>
        <v>0</v>
      </c>
      <c r="L103" s="35">
        <f>NFM!L$74</f>
        <v>0</v>
      </c>
      <c r="M103" s="35">
        <f>NFM!M$74</f>
        <v>0</v>
      </c>
      <c r="N103" s="35">
        <f>NFM!N$74</f>
        <v>0</v>
      </c>
      <c r="O103" s="35">
        <f>NFM!O$74</f>
        <v>0</v>
      </c>
      <c r="P103" s="35">
        <f>NFM!P$74</f>
        <v>0</v>
      </c>
      <c r="Q103" s="35">
        <f>NFM!Q$74</f>
        <v>0</v>
      </c>
    </row>
    <row r="104" spans="1:17" x14ac:dyDescent="0.25">
      <c r="A104" s="27" t="s">
        <v>43</v>
      </c>
      <c r="B104" s="44">
        <f>NFM!B$75</f>
        <v>0</v>
      </c>
      <c r="C104" s="44">
        <f>NFM!C$75</f>
        <v>0</v>
      </c>
      <c r="D104" s="44">
        <f>NFM!D$75</f>
        <v>0</v>
      </c>
      <c r="E104" s="44">
        <f>NFM!E$75</f>
        <v>0</v>
      </c>
      <c r="F104" s="44">
        <f>NFM!F$75</f>
        <v>0</v>
      </c>
      <c r="G104" s="44">
        <f>NFM!G$75</f>
        <v>0</v>
      </c>
      <c r="H104" s="44">
        <f>NFM!H$75</f>
        <v>0</v>
      </c>
      <c r="I104" s="44">
        <f>NFM!I$75</f>
        <v>0</v>
      </c>
      <c r="J104" s="44">
        <f>NFM!J$75</f>
        <v>0</v>
      </c>
      <c r="K104" s="44">
        <f>NFM!K$75</f>
        <v>0</v>
      </c>
      <c r="L104" s="44">
        <f>NFM!L$75</f>
        <v>0</v>
      </c>
      <c r="M104" s="44">
        <f>NFM!M$75</f>
        <v>0</v>
      </c>
      <c r="N104" s="44">
        <f>NFM!N$75</f>
        <v>0</v>
      </c>
      <c r="O104" s="44">
        <f>NFM!O$75</f>
        <v>0</v>
      </c>
      <c r="P104" s="44">
        <f>NFM!P$75</f>
        <v>0</v>
      </c>
      <c r="Q104" s="44">
        <f>NFM!Q$75</f>
        <v>0</v>
      </c>
    </row>
    <row r="105" spans="1:17" x14ac:dyDescent="0.25">
      <c r="A105" s="25" t="s">
        <v>344</v>
      </c>
      <c r="B105" s="43">
        <f>NFM!B$76</f>
        <v>0</v>
      </c>
      <c r="C105" s="43">
        <f>NFM!C$76</f>
        <v>0</v>
      </c>
      <c r="D105" s="43">
        <f>NFM!D$76</f>
        <v>0</v>
      </c>
      <c r="E105" s="43">
        <f>NFM!E$76</f>
        <v>0</v>
      </c>
      <c r="F105" s="43">
        <f>NFM!F$76</f>
        <v>0</v>
      </c>
      <c r="G105" s="43">
        <f>NFM!G$76</f>
        <v>0</v>
      </c>
      <c r="H105" s="43">
        <f>NFM!H$76</f>
        <v>0</v>
      </c>
      <c r="I105" s="43">
        <f>NFM!I$76</f>
        <v>0</v>
      </c>
      <c r="J105" s="43">
        <f>NFM!J$76</f>
        <v>0</v>
      </c>
      <c r="K105" s="43">
        <f>NFM!K$76</f>
        <v>0</v>
      </c>
      <c r="L105" s="43">
        <f>NFM!L$76</f>
        <v>0</v>
      </c>
      <c r="M105" s="43">
        <f>NFM!M$76</f>
        <v>0</v>
      </c>
      <c r="N105" s="43">
        <f>NFM!N$76</f>
        <v>0</v>
      </c>
      <c r="O105" s="43">
        <f>NFM!O$76</f>
        <v>0</v>
      </c>
      <c r="P105" s="43">
        <f>NFM!P$76</f>
        <v>0</v>
      </c>
      <c r="Q105" s="43">
        <f>NFM!Q$76</f>
        <v>0</v>
      </c>
    </row>
    <row r="106" spans="1:17" x14ac:dyDescent="0.25">
      <c r="A106" s="21" t="s">
        <v>42</v>
      </c>
      <c r="B106" s="35">
        <f>NFM!B$77</f>
        <v>483.04694900210603</v>
      </c>
      <c r="C106" s="35">
        <f>NFM!C$77</f>
        <v>454.13852195802394</v>
      </c>
      <c r="D106" s="35">
        <f>NFM!D$77</f>
        <v>482.78921508080003</v>
      </c>
      <c r="E106" s="35">
        <f>NFM!E$77</f>
        <v>550.6309108296241</v>
      </c>
      <c r="F106" s="35">
        <f>NFM!F$77</f>
        <v>497.18676117536393</v>
      </c>
      <c r="G106" s="35">
        <f>NFM!G$77</f>
        <v>503.26650975470329</v>
      </c>
      <c r="H106" s="35">
        <f>NFM!H$77</f>
        <v>569.78530355845976</v>
      </c>
      <c r="I106" s="35">
        <f>NFM!I$77</f>
        <v>578.00129828938805</v>
      </c>
      <c r="J106" s="35">
        <f>NFM!J$77</f>
        <v>470.72138128436808</v>
      </c>
      <c r="K106" s="35">
        <f>NFM!K$77</f>
        <v>386.84417913628806</v>
      </c>
      <c r="L106" s="35">
        <f>NFM!L$77</f>
        <v>399.92819355210702</v>
      </c>
      <c r="M106" s="35">
        <f>NFM!M$77</f>
        <v>384.51693994785614</v>
      </c>
      <c r="N106" s="35">
        <f>NFM!N$77</f>
        <v>415.51271308342092</v>
      </c>
      <c r="O106" s="35">
        <f>NFM!O$77</f>
        <v>382.95585295228665</v>
      </c>
      <c r="P106" s="35">
        <f>NFM!P$77</f>
        <v>373.98893111133748</v>
      </c>
      <c r="Q106" s="35">
        <f>NFM!Q$77</f>
        <v>366.09532365701625</v>
      </c>
    </row>
    <row r="107" spans="1:17" x14ac:dyDescent="0.25">
      <c r="A107" s="23" t="s">
        <v>11</v>
      </c>
      <c r="B107" s="37">
        <f>CHI!B$78</f>
        <v>10931.797983900909</v>
      </c>
      <c r="C107" s="37">
        <f>CHI!C$78</f>
        <v>10611.593530487635</v>
      </c>
      <c r="D107" s="37">
        <f>CHI!D$78</f>
        <v>10132.898593822478</v>
      </c>
      <c r="E107" s="37">
        <f>CHI!E$78</f>
        <v>10902.363203686238</v>
      </c>
      <c r="F107" s="37">
        <f>CHI!F$78</f>
        <v>11103.14872363778</v>
      </c>
      <c r="G107" s="37">
        <f>CHI!G$78</f>
        <v>11703.379435449613</v>
      </c>
      <c r="H107" s="37">
        <f>CHI!H$78</f>
        <v>11329.581369894004</v>
      </c>
      <c r="I107" s="37">
        <f>CHI!I$78</f>
        <v>11313.366348462725</v>
      </c>
      <c r="J107" s="37">
        <f>CHI!J$78</f>
        <v>10705.083968358033</v>
      </c>
      <c r="K107" s="37">
        <f>CHI!K$78</f>
        <v>9944.4909314903834</v>
      </c>
      <c r="L107" s="37">
        <f>CHI!L$78</f>
        <v>9356.5982768472622</v>
      </c>
      <c r="M107" s="37">
        <f>CHI!M$78</f>
        <v>9445.7366519101106</v>
      </c>
      <c r="N107" s="37">
        <f>CHI!N$78</f>
        <v>9241.2359805477427</v>
      </c>
      <c r="O107" s="37">
        <f>CHI!O$78</f>
        <v>10233.037149970794</v>
      </c>
      <c r="P107" s="37">
        <f>CHI!P$78</f>
        <v>9968.3073145021717</v>
      </c>
      <c r="Q107" s="37">
        <f>CHI!Q$78</f>
        <v>10503.652582877266</v>
      </c>
    </row>
    <row r="108" spans="1:17" x14ac:dyDescent="0.25">
      <c r="A108" s="21" t="s">
        <v>61</v>
      </c>
      <c r="B108" s="35">
        <f>CHI!B$79</f>
        <v>8922.1122592900883</v>
      </c>
      <c r="C108" s="35">
        <f>CHI!C$79</f>
        <v>8601.1988405933553</v>
      </c>
      <c r="D108" s="35">
        <f>CHI!D$79</f>
        <v>8273.0681649714843</v>
      </c>
      <c r="E108" s="35">
        <f>CHI!E$79</f>
        <v>9187.564172227836</v>
      </c>
      <c r="F108" s="35">
        <f>CHI!F$79</f>
        <v>9419.8415602752193</v>
      </c>
      <c r="G108" s="35">
        <f>CHI!G$79</f>
        <v>9884.5738241337458</v>
      </c>
      <c r="H108" s="35">
        <f>CHI!H$79</f>
        <v>9847.6578690922743</v>
      </c>
      <c r="I108" s="35">
        <f>CHI!I$79</f>
        <v>10368.250160492822</v>
      </c>
      <c r="J108" s="35">
        <f>CHI!J$79</f>
        <v>10144.411681240901</v>
      </c>
      <c r="K108" s="35">
        <f>CHI!K$79</f>
        <v>8760.8398626348971</v>
      </c>
      <c r="L108" s="35">
        <f>CHI!L$79</f>
        <v>8668.2906242148656</v>
      </c>
      <c r="M108" s="35">
        <f>CHI!M$79</f>
        <v>8846.5113882018959</v>
      </c>
      <c r="N108" s="35">
        <f>CHI!N$79</f>
        <v>8649.6179806896689</v>
      </c>
      <c r="O108" s="35">
        <f>CHI!O$79</f>
        <v>9672.8833251285123</v>
      </c>
      <c r="P108" s="35">
        <f>CHI!P$79</f>
        <v>9407.7276450655299</v>
      </c>
      <c r="Q108" s="35">
        <f>CHI!Q$79</f>
        <v>9951.0239884585972</v>
      </c>
    </row>
    <row r="109" spans="1:17" x14ac:dyDescent="0.25">
      <c r="A109" s="21" t="s">
        <v>40</v>
      </c>
      <c r="B109" s="35">
        <f>CHI!B$80</f>
        <v>1978.4206814050369</v>
      </c>
      <c r="C109" s="35">
        <f>CHI!C$80</f>
        <v>1975.8553110018636</v>
      </c>
      <c r="D109" s="35">
        <f>CHI!D$80</f>
        <v>1821.0107806668557</v>
      </c>
      <c r="E109" s="35">
        <f>CHI!E$80</f>
        <v>1675.5557246317856</v>
      </c>
      <c r="F109" s="35">
        <f>CHI!F$80</f>
        <v>1646.076381328289</v>
      </c>
      <c r="G109" s="35">
        <f>CHI!G$80</f>
        <v>1775.1659680703574</v>
      </c>
      <c r="H109" s="35">
        <f>CHI!H$80</f>
        <v>1442.1824205753337</v>
      </c>
      <c r="I109" s="35">
        <f>CHI!I$80</f>
        <v>907.76861438116521</v>
      </c>
      <c r="J109" s="35">
        <f>CHI!J$80</f>
        <v>526.80466824944597</v>
      </c>
      <c r="K109" s="35">
        <f>CHI!K$80</f>
        <v>1140.9986641170051</v>
      </c>
      <c r="L109" s="35">
        <f>CHI!L$80</f>
        <v>655.08955680283384</v>
      </c>
      <c r="M109" s="35">
        <f>CHI!M$80</f>
        <v>573.78673056465016</v>
      </c>
      <c r="N109" s="35">
        <f>CHI!N$80</f>
        <v>560.96408138030267</v>
      </c>
      <c r="O109" s="35">
        <f>CHI!O$80</f>
        <v>525.49190310690187</v>
      </c>
      <c r="P109" s="35">
        <f>CHI!P$80</f>
        <v>531.09121781547583</v>
      </c>
      <c r="Q109" s="35">
        <f>CHI!Q$80</f>
        <v>527.07196621393655</v>
      </c>
    </row>
    <row r="110" spans="1:17" x14ac:dyDescent="0.25">
      <c r="A110" s="21" t="s">
        <v>39</v>
      </c>
      <c r="B110" s="35">
        <f>CHI!B$81</f>
        <v>31.265043205784032</v>
      </c>
      <c r="C110" s="35">
        <f>CHI!C$81</f>
        <v>34.539378892415115</v>
      </c>
      <c r="D110" s="35">
        <f>CHI!D$81</f>
        <v>38.819648184138778</v>
      </c>
      <c r="E110" s="35">
        <f>CHI!E$81</f>
        <v>39.243306826615864</v>
      </c>
      <c r="F110" s="35">
        <f>CHI!F$81</f>
        <v>37.230782034271762</v>
      </c>
      <c r="G110" s="35">
        <f>CHI!G$81</f>
        <v>43.639643245508935</v>
      </c>
      <c r="H110" s="35">
        <f>CHI!H$81</f>
        <v>39.741080226395511</v>
      </c>
      <c r="I110" s="35">
        <f>CHI!I$81</f>
        <v>37.347573588737681</v>
      </c>
      <c r="J110" s="35">
        <f>CHI!J$81</f>
        <v>33.867618867684747</v>
      </c>
      <c r="K110" s="35">
        <f>CHI!K$81</f>
        <v>42.652404738481053</v>
      </c>
      <c r="L110" s="35">
        <f>CHI!L$81</f>
        <v>33.218095829563168</v>
      </c>
      <c r="M110" s="35">
        <f>CHI!M$81</f>
        <v>25.438533143564264</v>
      </c>
      <c r="N110" s="35">
        <f>CHI!N$81</f>
        <v>30.653918477770205</v>
      </c>
      <c r="O110" s="35">
        <f>CHI!O$81</f>
        <v>34.661921735380417</v>
      </c>
      <c r="P110" s="35">
        <f>CHI!P$81</f>
        <v>29.488451621165723</v>
      </c>
      <c r="Q110" s="35">
        <f>CHI!Q$81</f>
        <v>25.556628204733464</v>
      </c>
    </row>
    <row r="111" spans="1:17" x14ac:dyDescent="0.25">
      <c r="A111" s="23" t="s">
        <v>10</v>
      </c>
      <c r="B111" s="37">
        <f>NMM!B$58</f>
        <v>9994.1882650843836</v>
      </c>
      <c r="C111" s="37">
        <f>NMM!C$58</f>
        <v>9277.2926790734673</v>
      </c>
      <c r="D111" s="37">
        <f>NMM!D$58</f>
        <v>9251.7414759530402</v>
      </c>
      <c r="E111" s="37">
        <f>NMM!E$58</f>
        <v>9527.009090413103</v>
      </c>
      <c r="F111" s="37">
        <f>NMM!F$58</f>
        <v>9514.3526630843171</v>
      </c>
      <c r="G111" s="37">
        <f>NMM!G$58</f>
        <v>8762.1005996012791</v>
      </c>
      <c r="H111" s="37">
        <f>NMM!H$58</f>
        <v>9472.1994767896922</v>
      </c>
      <c r="I111" s="37">
        <f>NMM!I$58</f>
        <v>8991.5445292668883</v>
      </c>
      <c r="J111" s="37">
        <f>NMM!J$58</f>
        <v>9405.0230637087407</v>
      </c>
      <c r="K111" s="37">
        <f>NMM!K$58</f>
        <v>7636.4144297110561</v>
      </c>
      <c r="L111" s="37">
        <f>NMM!L$58</f>
        <v>8029.4032749619646</v>
      </c>
      <c r="M111" s="37">
        <f>NMM!M$58</f>
        <v>8656.0957577895751</v>
      </c>
      <c r="N111" s="37">
        <f>NMM!N$58</f>
        <v>8104.5865812155635</v>
      </c>
      <c r="O111" s="37">
        <f>NMM!O$58</f>
        <v>7771.4114551543134</v>
      </c>
      <c r="P111" s="37">
        <f>NMM!P$58</f>
        <v>8299.3479788454242</v>
      </c>
      <c r="Q111" s="37">
        <f>NMM!Q$58</f>
        <v>7853.473950861714</v>
      </c>
    </row>
    <row r="112" spans="1:17" x14ac:dyDescent="0.25">
      <c r="A112" s="21" t="s">
        <v>38</v>
      </c>
      <c r="B112" s="35">
        <f>NMM!B$59</f>
        <v>7393.6579395385143</v>
      </c>
      <c r="C112" s="35">
        <f>NMM!C$59</f>
        <v>6985.214626977946</v>
      </c>
      <c r="D112" s="35">
        <f>NMM!D$59</f>
        <v>7004.4338159539857</v>
      </c>
      <c r="E112" s="35">
        <f>NMM!E$59</f>
        <v>6782.3684814215449</v>
      </c>
      <c r="F112" s="35">
        <f>NMM!F$59</f>
        <v>6949.9973133081148</v>
      </c>
      <c r="G112" s="35">
        <f>NMM!G$59</f>
        <v>6794.9877554965424</v>
      </c>
      <c r="H112" s="35">
        <f>NMM!H$59</f>
        <v>7118.5273342720084</v>
      </c>
      <c r="I112" s="35">
        <f>NMM!I$59</f>
        <v>6813.8847832101528</v>
      </c>
      <c r="J112" s="35">
        <f>NMM!J$59</f>
        <v>6556.0561270288899</v>
      </c>
      <c r="K112" s="35">
        <f>NMM!K$59</f>
        <v>5547.5800284444176</v>
      </c>
      <c r="L112" s="35">
        <f>NMM!L$59</f>
        <v>5577.2108827960019</v>
      </c>
      <c r="M112" s="35">
        <f>NMM!M$59</f>
        <v>6082.9623228141654</v>
      </c>
      <c r="N112" s="35">
        <f>NMM!N$59</f>
        <v>5731.4429453052289</v>
      </c>
      <c r="O112" s="35">
        <f>NMM!O$59</f>
        <v>5583.3095031539615</v>
      </c>
      <c r="P112" s="35">
        <f>NMM!P$59</f>
        <v>5692.2956484690303</v>
      </c>
      <c r="Q112" s="35">
        <f>NMM!Q$59</f>
        <v>5173.067606878335</v>
      </c>
    </row>
    <row r="113" spans="1:17" x14ac:dyDescent="0.25">
      <c r="A113" s="21" t="s">
        <v>37</v>
      </c>
      <c r="B113" s="35">
        <f>NMM!B$60</f>
        <v>1164.232742281928</v>
      </c>
      <c r="C113" s="35">
        <f>NMM!C$60</f>
        <v>959.08252250931969</v>
      </c>
      <c r="D113" s="35">
        <f>NMM!D$60</f>
        <v>835.00631256741599</v>
      </c>
      <c r="E113" s="35">
        <f>NMM!E$60</f>
        <v>1365.1851080733502</v>
      </c>
      <c r="F113" s="35">
        <f>NMM!F$60</f>
        <v>1247.5342948366663</v>
      </c>
      <c r="G113" s="35">
        <f>NMM!G$60</f>
        <v>549.2175949640116</v>
      </c>
      <c r="H113" s="35">
        <f>NMM!H$60</f>
        <v>886.29724966181379</v>
      </c>
      <c r="I113" s="35">
        <f>NMM!I$60</f>
        <v>853.20631931205367</v>
      </c>
      <c r="J113" s="35">
        <f>NMM!J$60</f>
        <v>1549.897482616195</v>
      </c>
      <c r="K113" s="35">
        <f>NMM!K$60</f>
        <v>1028.8424545969913</v>
      </c>
      <c r="L113" s="35">
        <f>NMM!L$60</f>
        <v>1342.9374810720849</v>
      </c>
      <c r="M113" s="35">
        <f>NMM!M$60</f>
        <v>1701.9732918130944</v>
      </c>
      <c r="N113" s="35">
        <f>NMM!N$60</f>
        <v>1751.7585167888158</v>
      </c>
      <c r="O113" s="35">
        <f>NMM!O$60</f>
        <v>1600.4519730625939</v>
      </c>
      <c r="P113" s="35">
        <f>NMM!P$60</f>
        <v>1947.1613917498257</v>
      </c>
      <c r="Q113" s="35">
        <f>NMM!Q$60</f>
        <v>1929.685757303871</v>
      </c>
    </row>
    <row r="114" spans="1:17" x14ac:dyDescent="0.25">
      <c r="A114" s="21" t="s">
        <v>57</v>
      </c>
      <c r="B114" s="35">
        <f>NMM!B$61</f>
        <v>1436.2975832639413</v>
      </c>
      <c r="C114" s="35">
        <f>NMM!C$61</f>
        <v>1332.9955295862026</v>
      </c>
      <c r="D114" s="35">
        <f>NMM!D$61</f>
        <v>1412.3013474316388</v>
      </c>
      <c r="E114" s="35">
        <f>NMM!E$61</f>
        <v>1379.4555009182081</v>
      </c>
      <c r="F114" s="35">
        <f>NMM!F$61</f>
        <v>1316.8210549395346</v>
      </c>
      <c r="G114" s="35">
        <f>NMM!G$61</f>
        <v>1417.8952491407251</v>
      </c>
      <c r="H114" s="35">
        <f>NMM!H$61</f>
        <v>1467.3748928558698</v>
      </c>
      <c r="I114" s="35">
        <f>NMM!I$61</f>
        <v>1324.4534267446822</v>
      </c>
      <c r="J114" s="35">
        <f>NMM!J$61</f>
        <v>1299.069454063655</v>
      </c>
      <c r="K114" s="35">
        <f>NMM!K$61</f>
        <v>1059.9919466696474</v>
      </c>
      <c r="L114" s="35">
        <f>NMM!L$61</f>
        <v>1109.2549110938783</v>
      </c>
      <c r="M114" s="35">
        <f>NMM!M$61</f>
        <v>871.16014316231463</v>
      </c>
      <c r="N114" s="35">
        <f>NMM!N$61</f>
        <v>621.38511912151921</v>
      </c>
      <c r="O114" s="35">
        <f>NMM!O$61</f>
        <v>587.64997893775762</v>
      </c>
      <c r="P114" s="35">
        <f>NMM!P$61</f>
        <v>659.89093862656728</v>
      </c>
      <c r="Q114" s="35">
        <f>NMM!Q$61</f>
        <v>750.72058667950762</v>
      </c>
    </row>
    <row r="115" spans="1:17" x14ac:dyDescent="0.25">
      <c r="A115" s="23" t="s">
        <v>9</v>
      </c>
      <c r="B115" s="37">
        <f>PPA!B$56</f>
        <v>518.87712308528467</v>
      </c>
      <c r="C115" s="37">
        <f>PPA!C$56</f>
        <v>498.52684363132801</v>
      </c>
      <c r="D115" s="37">
        <f>PPA!D$56</f>
        <v>556.52160370712397</v>
      </c>
      <c r="E115" s="37">
        <f>PPA!E$56</f>
        <v>602.78626492185617</v>
      </c>
      <c r="F115" s="37">
        <f>PPA!F$56</f>
        <v>640.08498085455608</v>
      </c>
      <c r="G115" s="37">
        <f>PPA!G$56</f>
        <v>470.46331399684777</v>
      </c>
      <c r="H115" s="37">
        <f>PPA!H$56</f>
        <v>498.35641951864818</v>
      </c>
      <c r="I115" s="37">
        <f>PPA!I$56</f>
        <v>768.03708797265608</v>
      </c>
      <c r="J115" s="37">
        <f>PPA!J$56</f>
        <v>501.34453855304406</v>
      </c>
      <c r="K115" s="37">
        <f>PPA!K$56</f>
        <v>524.03265577220395</v>
      </c>
      <c r="L115" s="37">
        <f>PPA!L$56</f>
        <v>635.99140487776469</v>
      </c>
      <c r="M115" s="37">
        <f>PPA!M$56</f>
        <v>405.87625381893025</v>
      </c>
      <c r="N115" s="37">
        <f>PPA!N$56</f>
        <v>430.64359103840582</v>
      </c>
      <c r="O115" s="37">
        <f>PPA!O$56</f>
        <v>465.00518291757675</v>
      </c>
      <c r="P115" s="37">
        <f>PPA!P$56</f>
        <v>476.40476524697863</v>
      </c>
      <c r="Q115" s="37">
        <f>PPA!Q$56</f>
        <v>545.38662253728205</v>
      </c>
    </row>
    <row r="116" spans="1:17" x14ac:dyDescent="0.25">
      <c r="A116" s="21" t="s">
        <v>35</v>
      </c>
      <c r="B116" s="35">
        <f>PPA!B$57</f>
        <v>1.118807571919441</v>
      </c>
      <c r="C116" s="35">
        <f>PPA!C$57</f>
        <v>0.91583409969480045</v>
      </c>
      <c r="D116" s="35">
        <f>PPA!D$57</f>
        <v>1.2683090088158717</v>
      </c>
      <c r="E116" s="35">
        <f>PPA!E$57</f>
        <v>1.5513835408221444</v>
      </c>
      <c r="F116" s="35">
        <f>PPA!F$57</f>
        <v>1.7497557020612651</v>
      </c>
      <c r="G116" s="35">
        <f>PPA!G$57</f>
        <v>1.185321509012228</v>
      </c>
      <c r="H116" s="35">
        <f>PPA!H$57</f>
        <v>1.8553421317601961</v>
      </c>
      <c r="I116" s="35">
        <f>PPA!I$57</f>
        <v>2.7925907799128855</v>
      </c>
      <c r="J116" s="35">
        <f>PPA!J$57</f>
        <v>2.1930163065801955</v>
      </c>
      <c r="K116" s="35">
        <f>PPA!K$57</f>
        <v>2.1784342240043708</v>
      </c>
      <c r="L116" s="35">
        <f>PPA!L$57</f>
        <v>33.558985160093307</v>
      </c>
      <c r="M116" s="35">
        <f>PPA!M$57</f>
        <v>17.9015407761507</v>
      </c>
      <c r="N116" s="35">
        <f>PPA!N$57</f>
        <v>43.865919305257947</v>
      </c>
      <c r="O116" s="35">
        <f>PPA!O$57</f>
        <v>49.968311279145802</v>
      </c>
      <c r="P116" s="35">
        <f>PPA!P$57</f>
        <v>44.087118662227333</v>
      </c>
      <c r="Q116" s="35">
        <f>PPA!Q$57</f>
        <v>62.031317292563052</v>
      </c>
    </row>
    <row r="117" spans="1:17" x14ac:dyDescent="0.25">
      <c r="A117" s="21" t="s">
        <v>56</v>
      </c>
      <c r="B117" s="35">
        <f>PPA!B$58</f>
        <v>512.16465650948498</v>
      </c>
      <c r="C117" s="35">
        <f>PPA!C$58</f>
        <v>492.79601921125112</v>
      </c>
      <c r="D117" s="35">
        <f>PPA!D$58</f>
        <v>549.73475558555458</v>
      </c>
      <c r="E117" s="35">
        <f>PPA!E$58</f>
        <v>594.40644513066309</v>
      </c>
      <c r="F117" s="35">
        <f>PPA!F$58</f>
        <v>631.07511225902579</v>
      </c>
      <c r="G117" s="35">
        <f>PPA!G$58</f>
        <v>464.01051021526251</v>
      </c>
      <c r="H117" s="35">
        <f>PPA!H$58</f>
        <v>488.34820001475646</v>
      </c>
      <c r="I117" s="35">
        <f>PPA!I$58</f>
        <v>752.30153654484411</v>
      </c>
      <c r="J117" s="35">
        <f>PPA!J$58</f>
        <v>491.80740390685008</v>
      </c>
      <c r="K117" s="35">
        <f>PPA!K$58</f>
        <v>513.38134485588137</v>
      </c>
      <c r="L117" s="35">
        <f>PPA!L$58</f>
        <v>594.81848371600756</v>
      </c>
      <c r="M117" s="35">
        <f>PPA!M$58</f>
        <v>383.3728218290513</v>
      </c>
      <c r="N117" s="35">
        <f>PPA!N$58</f>
        <v>382.6456869010463</v>
      </c>
      <c r="O117" s="35">
        <f>PPA!O$58</f>
        <v>409.56062935369954</v>
      </c>
      <c r="P117" s="35">
        <f>PPA!P$58</f>
        <v>425.77869862125715</v>
      </c>
      <c r="Q117" s="35">
        <f>PPA!Q$58</f>
        <v>475.35110274396362</v>
      </c>
    </row>
    <row r="118" spans="1:17" x14ac:dyDescent="0.25">
      <c r="A118" s="21" t="s">
        <v>55</v>
      </c>
      <c r="B118" s="35">
        <f>PPA!B$59</f>
        <v>5.5936590038802843</v>
      </c>
      <c r="C118" s="35">
        <f>PPA!C$59</f>
        <v>4.8149903203821207</v>
      </c>
      <c r="D118" s="35">
        <f>PPA!D$59</f>
        <v>5.5185391127535448</v>
      </c>
      <c r="E118" s="35">
        <f>PPA!E$59</f>
        <v>6.8284362503709923</v>
      </c>
      <c r="F118" s="35">
        <f>PPA!F$59</f>
        <v>7.2601128934690013</v>
      </c>
      <c r="G118" s="35">
        <f>PPA!G$59</f>
        <v>5.2674822725730204</v>
      </c>
      <c r="H118" s="35">
        <f>PPA!H$59</f>
        <v>8.1528773721315222</v>
      </c>
      <c r="I118" s="35">
        <f>PPA!I$59</f>
        <v>12.942960647899115</v>
      </c>
      <c r="J118" s="35">
        <f>PPA!J$59</f>
        <v>7.3441183396137841</v>
      </c>
      <c r="K118" s="35">
        <f>PPA!K$59</f>
        <v>8.472876692318243</v>
      </c>
      <c r="L118" s="35">
        <f>PPA!L$59</f>
        <v>7.6139360016637472</v>
      </c>
      <c r="M118" s="35">
        <f>PPA!M$59</f>
        <v>4.6018912137282433</v>
      </c>
      <c r="N118" s="35">
        <f>PPA!N$59</f>
        <v>4.1319848321015753</v>
      </c>
      <c r="O118" s="35">
        <f>PPA!O$59</f>
        <v>5.4762422847314154</v>
      </c>
      <c r="P118" s="35">
        <f>PPA!P$59</f>
        <v>6.5389479634941221</v>
      </c>
      <c r="Q118" s="35">
        <f>PPA!Q$59</f>
        <v>8.0042025007553939</v>
      </c>
    </row>
    <row r="119" spans="1:17" x14ac:dyDescent="0.25">
      <c r="A119" s="20" t="s">
        <v>54</v>
      </c>
      <c r="B119" s="36">
        <f>FBT!B$32</f>
        <v>1113.4067264074872</v>
      </c>
      <c r="C119" s="36">
        <f>FBT!C$32</f>
        <v>1085.9871728277362</v>
      </c>
      <c r="D119" s="36">
        <f>FBT!D$32</f>
        <v>1088.1447407712362</v>
      </c>
      <c r="E119" s="36">
        <f>FBT!E$32</f>
        <v>1873.2769045130524</v>
      </c>
      <c r="F119" s="36">
        <f>FBT!F$32</f>
        <v>1911.0149823166562</v>
      </c>
      <c r="G119" s="36">
        <f>FBT!G$32</f>
        <v>1570.5174211206795</v>
      </c>
      <c r="H119" s="36">
        <f>FBT!H$32</f>
        <v>1632.9017256187683</v>
      </c>
      <c r="I119" s="36">
        <f>FBT!I$32</f>
        <v>1578.0657107450161</v>
      </c>
      <c r="J119" s="36">
        <f>FBT!J$32</f>
        <v>1372.9268172918241</v>
      </c>
      <c r="K119" s="36">
        <f>FBT!K$32</f>
        <v>1654.4450850093001</v>
      </c>
      <c r="L119" s="36">
        <f>FBT!L$32</f>
        <v>2027.8792757986812</v>
      </c>
      <c r="M119" s="36">
        <f>FBT!M$32</f>
        <v>1909.3993070292529</v>
      </c>
      <c r="N119" s="36">
        <f>FBT!N$32</f>
        <v>1973.3217064644159</v>
      </c>
      <c r="O119" s="36">
        <f>FBT!O$32</f>
        <v>1917.6891869221922</v>
      </c>
      <c r="P119" s="36">
        <f>FBT!P$32</f>
        <v>1939.5908670993717</v>
      </c>
      <c r="Q119" s="36">
        <f>FBT!Q$32</f>
        <v>2022.939521422981</v>
      </c>
    </row>
    <row r="120" spans="1:17" x14ac:dyDescent="0.25">
      <c r="A120" s="18" t="s">
        <v>53</v>
      </c>
      <c r="B120" s="35">
        <f>TRE!B$32</f>
        <v>256.2944171977399</v>
      </c>
      <c r="C120" s="35">
        <f>TRE!C$32</f>
        <v>292.78196865597602</v>
      </c>
      <c r="D120" s="35">
        <f>TRE!D$32</f>
        <v>339.25754862925203</v>
      </c>
      <c r="E120" s="35">
        <f>TRE!E$32</f>
        <v>330.57428913313203</v>
      </c>
      <c r="F120" s="35">
        <f>TRE!F$32</f>
        <v>308.96838343047608</v>
      </c>
      <c r="G120" s="35">
        <f>TRE!G$32</f>
        <v>246.0553924529496</v>
      </c>
      <c r="H120" s="35">
        <f>TRE!H$32</f>
        <v>299.34858898375205</v>
      </c>
      <c r="I120" s="35">
        <f>TRE!I$32</f>
        <v>302.52834040809608</v>
      </c>
      <c r="J120" s="35">
        <f>TRE!J$32</f>
        <v>239.58641780330402</v>
      </c>
      <c r="K120" s="35">
        <f>TRE!K$32</f>
        <v>225.46775134256404</v>
      </c>
      <c r="L120" s="35">
        <f>TRE!L$32</f>
        <v>242.03449180500343</v>
      </c>
      <c r="M120" s="35">
        <f>TRE!M$32</f>
        <v>242.60642726546033</v>
      </c>
      <c r="N120" s="35">
        <f>TRE!N$32</f>
        <v>245.07633200094401</v>
      </c>
      <c r="O120" s="35">
        <f>TRE!O$32</f>
        <v>310.64522245345017</v>
      </c>
      <c r="P120" s="35">
        <f>TRE!P$32</f>
        <v>294.86725693105905</v>
      </c>
      <c r="Q120" s="35">
        <f>TRE!Q$32</f>
        <v>194.25509642171713</v>
      </c>
    </row>
    <row r="121" spans="1:17" x14ac:dyDescent="0.25">
      <c r="A121" s="18" t="s">
        <v>52</v>
      </c>
      <c r="B121" s="35">
        <f>MAE!B$32</f>
        <v>230.02775161596884</v>
      </c>
      <c r="C121" s="35">
        <f>MAE!C$32</f>
        <v>205.79607761342402</v>
      </c>
      <c r="D121" s="35">
        <f>MAE!D$32</f>
        <v>290.096289274176</v>
      </c>
      <c r="E121" s="35">
        <f>MAE!E$32</f>
        <v>422.44463180944803</v>
      </c>
      <c r="F121" s="35">
        <f>MAE!F$32</f>
        <v>466.76507729112006</v>
      </c>
      <c r="G121" s="35">
        <f>MAE!G$32</f>
        <v>188.43820412988242</v>
      </c>
      <c r="H121" s="35">
        <f>MAE!H$32</f>
        <v>344.64046936665602</v>
      </c>
      <c r="I121" s="35">
        <f>MAE!I$32</f>
        <v>372.15709687753201</v>
      </c>
      <c r="J121" s="35">
        <f>MAE!J$32</f>
        <v>252.30985719627603</v>
      </c>
      <c r="K121" s="35">
        <f>MAE!K$32</f>
        <v>212.71651113704399</v>
      </c>
      <c r="L121" s="35">
        <f>MAE!L$32</f>
        <v>425.60287659020759</v>
      </c>
      <c r="M121" s="35">
        <f>MAE!M$32</f>
        <v>498.69036637608883</v>
      </c>
      <c r="N121" s="35">
        <f>MAE!N$32</f>
        <v>423.71962531824528</v>
      </c>
      <c r="O121" s="35">
        <f>MAE!O$32</f>
        <v>379.1770598192212</v>
      </c>
      <c r="P121" s="35">
        <f>MAE!P$32</f>
        <v>307.59466160180659</v>
      </c>
      <c r="Q121" s="35">
        <f>MAE!Q$32</f>
        <v>334.0606973871698</v>
      </c>
    </row>
    <row r="122" spans="1:17" x14ac:dyDescent="0.25">
      <c r="A122" s="18" t="s">
        <v>51</v>
      </c>
      <c r="B122" s="35">
        <f>TEL!B$32</f>
        <v>202.59455642199481</v>
      </c>
      <c r="C122" s="35">
        <f>TEL!C$32</f>
        <v>191.05148417587202</v>
      </c>
      <c r="D122" s="35">
        <f>TEL!D$32</f>
        <v>190.03908034807199</v>
      </c>
      <c r="E122" s="35">
        <f>TEL!E$32</f>
        <v>419.04338840744401</v>
      </c>
      <c r="F122" s="35">
        <f>TEL!F$32</f>
        <v>419.09438739956408</v>
      </c>
      <c r="G122" s="35">
        <f>TEL!G$32</f>
        <v>237.74002590549088</v>
      </c>
      <c r="H122" s="35">
        <f>TEL!H$32</f>
        <v>388.50234008716808</v>
      </c>
      <c r="I122" s="35">
        <f>TEL!I$32</f>
        <v>594.43955317947609</v>
      </c>
      <c r="J122" s="35">
        <f>TEL!J$32</f>
        <v>301.36775727096006</v>
      </c>
      <c r="K122" s="35">
        <f>TEL!K$32</f>
        <v>242.99556722348404</v>
      </c>
      <c r="L122" s="35">
        <f>TEL!L$32</f>
        <v>278.74077630750708</v>
      </c>
      <c r="M122" s="35">
        <f>TEL!M$32</f>
        <v>291.84168601625538</v>
      </c>
      <c r="N122" s="35">
        <f>TEL!N$32</f>
        <v>276.8422271247868</v>
      </c>
      <c r="O122" s="35">
        <f>TEL!O$32</f>
        <v>268.59520516654698</v>
      </c>
      <c r="P122" s="35">
        <f>TEL!P$32</f>
        <v>197.77318556810667</v>
      </c>
      <c r="Q122" s="35">
        <f>TEL!Q$32</f>
        <v>214.71623830844507</v>
      </c>
    </row>
    <row r="123" spans="1:17" x14ac:dyDescent="0.25">
      <c r="A123" s="18" t="s">
        <v>50</v>
      </c>
      <c r="B123" s="35">
        <f>WWP!B$32</f>
        <v>0</v>
      </c>
      <c r="C123" s="35">
        <f>WWP!C$32</f>
        <v>0</v>
      </c>
      <c r="D123" s="35">
        <f>WWP!D$32</f>
        <v>0</v>
      </c>
      <c r="E123" s="35">
        <f>WWP!E$32</f>
        <v>0</v>
      </c>
      <c r="F123" s="35">
        <f>WWP!F$32</f>
        <v>0</v>
      </c>
      <c r="G123" s="35">
        <f>WWP!G$32</f>
        <v>37.19769711954207</v>
      </c>
      <c r="H123" s="35">
        <f>WWP!H$32</f>
        <v>50.482505708712011</v>
      </c>
      <c r="I123" s="35">
        <f>WWP!I$32</f>
        <v>13.153415295636</v>
      </c>
      <c r="J123" s="35">
        <f>WWP!J$32</f>
        <v>27.494005434984</v>
      </c>
      <c r="K123" s="35">
        <f>WWP!K$32</f>
        <v>22.078976463324004</v>
      </c>
      <c r="L123" s="35">
        <f>WWP!L$32</f>
        <v>66.933833848299187</v>
      </c>
      <c r="M123" s="35">
        <f>WWP!M$32</f>
        <v>77.75432195239712</v>
      </c>
      <c r="N123" s="35">
        <f>WWP!N$32</f>
        <v>59.746469795719001</v>
      </c>
      <c r="O123" s="35">
        <f>WWP!O$32</f>
        <v>58.792725773422163</v>
      </c>
      <c r="P123" s="35">
        <f>WWP!P$32</f>
        <v>65.525783437317855</v>
      </c>
      <c r="Q123" s="35">
        <f>WWP!Q$32</f>
        <v>62.951783818348211</v>
      </c>
    </row>
    <row r="124" spans="1:17" x14ac:dyDescent="0.25">
      <c r="A124" s="18" t="s">
        <v>49</v>
      </c>
      <c r="B124" s="35">
        <f>OIS!B$32</f>
        <v>4529.925611732483</v>
      </c>
      <c r="C124" s="35">
        <f>OIS!C$32</f>
        <v>5859.5727933844919</v>
      </c>
      <c r="D124" s="35">
        <f>OIS!D$32</f>
        <v>4286.8221021475565</v>
      </c>
      <c r="E124" s="35">
        <f>OIS!E$32</f>
        <v>2046.8826614696763</v>
      </c>
      <c r="F124" s="35">
        <f>OIS!F$32</f>
        <v>1192.8798530893441</v>
      </c>
      <c r="G124" s="35">
        <f>OIS!G$32</f>
        <v>1610.5577640631591</v>
      </c>
      <c r="H124" s="35">
        <f>OIS!H$32</f>
        <v>2261.7560244399479</v>
      </c>
      <c r="I124" s="35">
        <f>OIS!I$32</f>
        <v>2202.7893591178081</v>
      </c>
      <c r="J124" s="35">
        <f>OIS!J$32</f>
        <v>1938.5104648546803</v>
      </c>
      <c r="K124" s="35">
        <f>OIS!K$32</f>
        <v>1489.5013314582716</v>
      </c>
      <c r="L124" s="35">
        <f>OIS!L$32</f>
        <v>1543.0607272327748</v>
      </c>
      <c r="M124" s="35">
        <f>OIS!M$32</f>
        <v>1039.8520857112289</v>
      </c>
      <c r="N124" s="35">
        <f>OIS!N$32</f>
        <v>1351.2404994751662</v>
      </c>
      <c r="O124" s="35">
        <f>OIS!O$32</f>
        <v>1344.3940978487194</v>
      </c>
      <c r="P124" s="35">
        <f>OIS!P$32</f>
        <v>1227.0601029098887</v>
      </c>
      <c r="Q124" s="35">
        <f>OIS!Q$32</f>
        <v>1355.7138036776835</v>
      </c>
    </row>
    <row r="125" spans="1:17" x14ac:dyDescent="0.25">
      <c r="A125" s="42" t="s">
        <v>62</v>
      </c>
      <c r="B125" s="41">
        <f>Ind_Summary_emi!B42</f>
        <v>163.88073</v>
      </c>
      <c r="C125" s="41">
        <f>Ind_Summary_emi!C42</f>
        <v>129.52109999999999</v>
      </c>
      <c r="D125" s="41">
        <f>Ind_Summary_emi!D42</f>
        <v>111.87129</v>
      </c>
      <c r="E125" s="41">
        <f>Ind_Summary_emi!E42</f>
        <v>112.06619999999999</v>
      </c>
      <c r="F125" s="41">
        <f>Ind_Summary_emi!F42</f>
        <v>109.40322</v>
      </c>
      <c r="G125" s="41">
        <f>Ind_Summary_emi!G42</f>
        <v>110.86499000000001</v>
      </c>
      <c r="H125" s="41">
        <f>Ind_Summary_emi!H42</f>
        <v>130.67867999999999</v>
      </c>
      <c r="I125" s="41">
        <f>Ind_Summary_emi!I42</f>
        <v>119.71826</v>
      </c>
      <c r="J125" s="41">
        <f>Ind_Summary_emi!J42</f>
        <v>137.67095999999998</v>
      </c>
      <c r="K125" s="41">
        <f>Ind_Summary_emi!K42</f>
        <v>130.98344</v>
      </c>
      <c r="L125" s="41">
        <f>Ind_Summary_emi!L42</f>
        <v>118.05001</v>
      </c>
      <c r="M125" s="41">
        <f>Ind_Summary_emi!M42</f>
        <v>113.35495999999999</v>
      </c>
      <c r="N125" s="41">
        <f>Ind_Summary_emi!N42</f>
        <v>114.72536000000001</v>
      </c>
      <c r="O125" s="41">
        <f>Ind_Summary_emi!O42</f>
        <v>107.20578</v>
      </c>
      <c r="P125" s="41">
        <f>Ind_Summary_emi!P42</f>
        <v>115.83923999999999</v>
      </c>
      <c r="Q125" s="41">
        <f>Ind_Summary_emi!Q42</f>
        <v>116.39323</v>
      </c>
    </row>
    <row r="126" spans="1:17" x14ac:dyDescent="0.25">
      <c r="A126" s="40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spans="1:17" x14ac:dyDescent="0.25">
      <c r="A127" s="39" t="str">
        <f>FBT!$A$34</f>
        <v>Value added intensity (toe / M€2010)</v>
      </c>
      <c r="B127" s="38">
        <f t="shared" ref="B127:Q127" si="8">IF(B29=0,"",B29/B3*1000)</f>
        <v>269.66452767272483</v>
      </c>
      <c r="C127" s="38">
        <f t="shared" si="8"/>
        <v>277.68956655648014</v>
      </c>
      <c r="D127" s="38">
        <f t="shared" si="8"/>
        <v>249.43527374646712</v>
      </c>
      <c r="E127" s="38">
        <f t="shared" si="8"/>
        <v>259.67925628041439</v>
      </c>
      <c r="F127" s="38">
        <f t="shared" si="8"/>
        <v>246.7919029246215</v>
      </c>
      <c r="G127" s="38">
        <f t="shared" si="8"/>
        <v>230.43865958780444</v>
      </c>
      <c r="H127" s="38">
        <f t="shared" si="8"/>
        <v>247.00446192037083</v>
      </c>
      <c r="I127" s="38">
        <f t="shared" si="8"/>
        <v>236.41459293569437</v>
      </c>
      <c r="J127" s="38">
        <f t="shared" si="8"/>
        <v>240.59358387402142</v>
      </c>
      <c r="K127" s="38">
        <f t="shared" si="8"/>
        <v>219.72399792385787</v>
      </c>
      <c r="L127" s="38">
        <f t="shared" si="8"/>
        <v>241.81710437098315</v>
      </c>
      <c r="M127" s="38">
        <f t="shared" si="8"/>
        <v>235.24695303596488</v>
      </c>
      <c r="N127" s="38">
        <f t="shared" si="8"/>
        <v>237.31971938888387</v>
      </c>
      <c r="O127" s="38">
        <f t="shared" si="8"/>
        <v>243.31605984690941</v>
      </c>
      <c r="P127" s="38">
        <f t="shared" si="8"/>
        <v>235.93748327053294</v>
      </c>
      <c r="Q127" s="38">
        <f t="shared" si="8"/>
        <v>233.09727658438013</v>
      </c>
    </row>
    <row r="128" spans="1:17" x14ac:dyDescent="0.25">
      <c r="A128" s="18" t="s">
        <v>13</v>
      </c>
      <c r="B128" s="35">
        <f t="shared" ref="B128:Q128" si="9">IF(B51=0,"",B51/B4*1000)</f>
        <v>1797.9713486205687</v>
      </c>
      <c r="C128" s="35">
        <f t="shared" si="9"/>
        <v>2121.8527116191171</v>
      </c>
      <c r="D128" s="35">
        <f t="shared" si="9"/>
        <v>1611.0363614780736</v>
      </c>
      <c r="E128" s="35">
        <f t="shared" si="9"/>
        <v>1684.5861672224908</v>
      </c>
      <c r="F128" s="35">
        <f t="shared" si="9"/>
        <v>1360.3044603946319</v>
      </c>
      <c r="G128" s="35">
        <f t="shared" si="9"/>
        <v>1206.1433149048623</v>
      </c>
      <c r="H128" s="35">
        <f t="shared" si="9"/>
        <v>1174.5423129242965</v>
      </c>
      <c r="I128" s="35">
        <f t="shared" si="9"/>
        <v>946.63428234985281</v>
      </c>
      <c r="J128" s="35">
        <f t="shared" si="9"/>
        <v>1263.027511082631</v>
      </c>
      <c r="K128" s="35">
        <f t="shared" si="9"/>
        <v>1074.4397663931838</v>
      </c>
      <c r="L128" s="35">
        <f t="shared" si="9"/>
        <v>1567.8359655091417</v>
      </c>
      <c r="M128" s="35">
        <f t="shared" si="9"/>
        <v>1512.0057844865428</v>
      </c>
      <c r="N128" s="35">
        <f t="shared" si="9"/>
        <v>1800.2503019772219</v>
      </c>
      <c r="O128" s="35">
        <f t="shared" si="9"/>
        <v>1628.3928994126484</v>
      </c>
      <c r="P128" s="35">
        <f t="shared" si="9"/>
        <v>1511.7775378865645</v>
      </c>
      <c r="Q128" s="35">
        <f t="shared" si="9"/>
        <v>1366.6873720980579</v>
      </c>
    </row>
    <row r="129" spans="1:17" x14ac:dyDescent="0.25">
      <c r="A129" s="23" t="s">
        <v>12</v>
      </c>
      <c r="B129" s="37">
        <f t="shared" ref="B129:Q129" si="10">IF(B54=0,"",B54/B5*1000)</f>
        <v>289.16545228527315</v>
      </c>
      <c r="C129" s="37">
        <f t="shared" si="10"/>
        <v>329.31697104019787</v>
      </c>
      <c r="D129" s="37">
        <f t="shared" si="10"/>
        <v>324.55822287755927</v>
      </c>
      <c r="E129" s="37">
        <f t="shared" si="10"/>
        <v>361.34328770745657</v>
      </c>
      <c r="F129" s="37">
        <f t="shared" si="10"/>
        <v>290.11820547228115</v>
      </c>
      <c r="G129" s="37">
        <f t="shared" si="10"/>
        <v>260.2248906236664</v>
      </c>
      <c r="H129" s="37">
        <f t="shared" si="10"/>
        <v>335.15348454932104</v>
      </c>
      <c r="I129" s="37">
        <f t="shared" si="10"/>
        <v>286.22970514804649</v>
      </c>
      <c r="J129" s="37">
        <f t="shared" si="10"/>
        <v>308.81370264626537</v>
      </c>
      <c r="K129" s="37">
        <f t="shared" si="10"/>
        <v>340.3907076026141</v>
      </c>
      <c r="L129" s="37">
        <f t="shared" si="10"/>
        <v>266.31433695321613</v>
      </c>
      <c r="M129" s="37">
        <f t="shared" si="10"/>
        <v>265.79183565775475</v>
      </c>
      <c r="N129" s="37">
        <f t="shared" si="10"/>
        <v>291.70138786889567</v>
      </c>
      <c r="O129" s="37">
        <f t="shared" si="10"/>
        <v>314.8263430988182</v>
      </c>
      <c r="P129" s="37">
        <f t="shared" si="10"/>
        <v>337.00101762192372</v>
      </c>
      <c r="Q129" s="37">
        <f t="shared" si="10"/>
        <v>345.49416618623513</v>
      </c>
    </row>
    <row r="130" spans="1:17" x14ac:dyDescent="0.25">
      <c r="A130" s="21" t="s">
        <v>44</v>
      </c>
      <c r="B130" s="35" t="str">
        <f t="shared" ref="B130:Q130" si="11">IF(B55=0,"",B55/B6*1000)</f>
        <v/>
      </c>
      <c r="C130" s="35" t="str">
        <f t="shared" si="11"/>
        <v/>
      </c>
      <c r="D130" s="35" t="str">
        <f t="shared" si="11"/>
        <v/>
      </c>
      <c r="E130" s="35" t="str">
        <f t="shared" si="11"/>
        <v/>
      </c>
      <c r="F130" s="35" t="str">
        <f t="shared" si="11"/>
        <v/>
      </c>
      <c r="G130" s="35" t="str">
        <f t="shared" si="11"/>
        <v/>
      </c>
      <c r="H130" s="35" t="str">
        <f t="shared" si="11"/>
        <v/>
      </c>
      <c r="I130" s="35" t="str">
        <f t="shared" si="11"/>
        <v/>
      </c>
      <c r="J130" s="35" t="str">
        <f t="shared" si="11"/>
        <v/>
      </c>
      <c r="K130" s="35" t="str">
        <f t="shared" si="11"/>
        <v/>
      </c>
      <c r="L130" s="35" t="str">
        <f t="shared" si="11"/>
        <v/>
      </c>
      <c r="M130" s="35" t="str">
        <f t="shared" si="11"/>
        <v/>
      </c>
      <c r="N130" s="35" t="str">
        <f t="shared" si="11"/>
        <v/>
      </c>
      <c r="O130" s="35" t="str">
        <f t="shared" si="11"/>
        <v/>
      </c>
      <c r="P130" s="35" t="str">
        <f t="shared" si="11"/>
        <v/>
      </c>
      <c r="Q130" s="35" t="str">
        <f t="shared" si="11"/>
        <v/>
      </c>
    </row>
    <row r="131" spans="1:17" x14ac:dyDescent="0.25">
      <c r="A131" s="21" t="s">
        <v>59</v>
      </c>
      <c r="B131" s="35" t="str">
        <f t="shared" ref="B131:Q131" si="12">IF(B56=0,"",B56/B7*1000)</f>
        <v/>
      </c>
      <c r="C131" s="35" t="str">
        <f t="shared" si="12"/>
        <v/>
      </c>
      <c r="D131" s="35" t="str">
        <f t="shared" si="12"/>
        <v/>
      </c>
      <c r="E131" s="35" t="str">
        <f t="shared" si="12"/>
        <v/>
      </c>
      <c r="F131" s="35" t="str">
        <f t="shared" si="12"/>
        <v/>
      </c>
      <c r="G131" s="35" t="str">
        <f t="shared" si="12"/>
        <v/>
      </c>
      <c r="H131" s="35" t="str">
        <f t="shared" si="12"/>
        <v/>
      </c>
      <c r="I131" s="35" t="str">
        <f t="shared" si="12"/>
        <v/>
      </c>
      <c r="J131" s="35" t="str">
        <f t="shared" si="12"/>
        <v/>
      </c>
      <c r="K131" s="35" t="str">
        <f t="shared" si="12"/>
        <v/>
      </c>
      <c r="L131" s="35" t="str">
        <f t="shared" si="12"/>
        <v/>
      </c>
      <c r="M131" s="35" t="str">
        <f t="shared" si="12"/>
        <v/>
      </c>
      <c r="N131" s="35" t="str">
        <f t="shared" si="12"/>
        <v/>
      </c>
      <c r="O131" s="35" t="str">
        <f t="shared" si="12"/>
        <v/>
      </c>
      <c r="P131" s="35" t="str">
        <f t="shared" si="12"/>
        <v/>
      </c>
      <c r="Q131" s="35" t="str">
        <f t="shared" si="12"/>
        <v/>
      </c>
    </row>
    <row r="132" spans="1:17" x14ac:dyDescent="0.25">
      <c r="A132" s="21" t="s">
        <v>42</v>
      </c>
      <c r="B132" s="35">
        <f t="shared" ref="B132:Q132" si="13">IF(B59=0,"",B59/B8*1000)</f>
        <v>289.16545228527315</v>
      </c>
      <c r="C132" s="35">
        <f t="shared" si="13"/>
        <v>329.31697104019787</v>
      </c>
      <c r="D132" s="35">
        <f t="shared" si="13"/>
        <v>324.55822287755927</v>
      </c>
      <c r="E132" s="35">
        <f t="shared" si="13"/>
        <v>361.34328770745657</v>
      </c>
      <c r="F132" s="35">
        <f t="shared" si="13"/>
        <v>290.11820547228115</v>
      </c>
      <c r="G132" s="35">
        <f t="shared" si="13"/>
        <v>260.2248906236664</v>
      </c>
      <c r="H132" s="35">
        <f t="shared" si="13"/>
        <v>335.15348454932104</v>
      </c>
      <c r="I132" s="35">
        <f t="shared" si="13"/>
        <v>286.22970514804649</v>
      </c>
      <c r="J132" s="35">
        <f t="shared" si="13"/>
        <v>308.81370264626537</v>
      </c>
      <c r="K132" s="35">
        <f t="shared" si="13"/>
        <v>340.3907076026141</v>
      </c>
      <c r="L132" s="35">
        <f t="shared" si="13"/>
        <v>266.31433695321613</v>
      </c>
      <c r="M132" s="35">
        <f t="shared" si="13"/>
        <v>265.79183565775475</v>
      </c>
      <c r="N132" s="35">
        <f t="shared" si="13"/>
        <v>291.70138786889567</v>
      </c>
      <c r="O132" s="35">
        <f t="shared" si="13"/>
        <v>314.8263430988182</v>
      </c>
      <c r="P132" s="35">
        <f t="shared" si="13"/>
        <v>337.00101762192372</v>
      </c>
      <c r="Q132" s="35">
        <f t="shared" si="13"/>
        <v>345.49416618623513</v>
      </c>
    </row>
    <row r="133" spans="1:17" x14ac:dyDescent="0.25">
      <c r="A133" s="23" t="s">
        <v>11</v>
      </c>
      <c r="B133" s="37">
        <f t="shared" ref="B133:Q133" si="14">IF(B60=0,"",B60/B9*1000)</f>
        <v>265.81602511474574</v>
      </c>
      <c r="C133" s="37">
        <f t="shared" si="14"/>
        <v>261.14437385469898</v>
      </c>
      <c r="D133" s="37">
        <f t="shared" si="14"/>
        <v>243.93753875378303</v>
      </c>
      <c r="E133" s="37">
        <f t="shared" si="14"/>
        <v>257.27714856162129</v>
      </c>
      <c r="F133" s="37">
        <f t="shared" si="14"/>
        <v>254.63590786848721</v>
      </c>
      <c r="G133" s="37">
        <f t="shared" si="14"/>
        <v>252.07026680158617</v>
      </c>
      <c r="H133" s="37">
        <f t="shared" si="14"/>
        <v>269.47416305936071</v>
      </c>
      <c r="I133" s="37">
        <f t="shared" si="14"/>
        <v>276.16163655606522</v>
      </c>
      <c r="J133" s="37">
        <f t="shared" si="14"/>
        <v>267.13845924287341</v>
      </c>
      <c r="K133" s="37">
        <f t="shared" si="14"/>
        <v>256.61958880195203</v>
      </c>
      <c r="L133" s="37">
        <f t="shared" si="14"/>
        <v>229.25348396683202</v>
      </c>
      <c r="M133" s="37">
        <f t="shared" si="14"/>
        <v>230.87529243640898</v>
      </c>
      <c r="N133" s="37">
        <f t="shared" si="14"/>
        <v>221.0756769420633</v>
      </c>
      <c r="O133" s="37">
        <f t="shared" si="14"/>
        <v>230.63730469042568</v>
      </c>
      <c r="P133" s="37">
        <f t="shared" si="14"/>
        <v>214.29004951749849</v>
      </c>
      <c r="Q133" s="37">
        <f t="shared" si="14"/>
        <v>208.23437872495029</v>
      </c>
    </row>
    <row r="134" spans="1:17" x14ac:dyDescent="0.25">
      <c r="A134" s="21" t="s">
        <v>61</v>
      </c>
      <c r="B134" s="35">
        <f t="shared" ref="B134:Q134" si="15">IF(B61=0,"",B61/B10*1000)</f>
        <v>823.570301891952</v>
      </c>
      <c r="C134" s="35">
        <f t="shared" si="15"/>
        <v>827.62017406370819</v>
      </c>
      <c r="D134" s="35">
        <f t="shared" si="15"/>
        <v>793.7792772791538</v>
      </c>
      <c r="E134" s="35">
        <f t="shared" si="15"/>
        <v>790.38841397076612</v>
      </c>
      <c r="F134" s="35">
        <f t="shared" si="15"/>
        <v>776.0952820293943</v>
      </c>
      <c r="G134" s="35">
        <f t="shared" si="15"/>
        <v>800.4732733751631</v>
      </c>
      <c r="H134" s="35">
        <f t="shared" si="15"/>
        <v>702.59456519609193</v>
      </c>
      <c r="I134" s="35">
        <f t="shared" si="15"/>
        <v>637.06419920932467</v>
      </c>
      <c r="J134" s="35">
        <f t="shared" si="15"/>
        <v>577.71550142729916</v>
      </c>
      <c r="K134" s="35">
        <f t="shared" si="15"/>
        <v>545.4532964844409</v>
      </c>
      <c r="L134" s="35">
        <f t="shared" si="15"/>
        <v>512.99357358293253</v>
      </c>
      <c r="M134" s="35">
        <f t="shared" si="15"/>
        <v>456.1479253125749</v>
      </c>
      <c r="N134" s="35">
        <f t="shared" si="15"/>
        <v>463.34140358029327</v>
      </c>
      <c r="O134" s="35">
        <f t="shared" si="15"/>
        <v>514.06289972532397</v>
      </c>
      <c r="P134" s="35">
        <f t="shared" si="15"/>
        <v>453.43838216557714</v>
      </c>
      <c r="Q134" s="35">
        <f t="shared" si="15"/>
        <v>417.50712686132061</v>
      </c>
    </row>
    <row r="135" spans="1:17" x14ac:dyDescent="0.25">
      <c r="A135" s="21" t="s">
        <v>40</v>
      </c>
      <c r="B135" s="35">
        <f t="shared" ref="B135:Q135" si="16">IF(B62=0,"",B62/B11*1000)</f>
        <v>232.93759471655102</v>
      </c>
      <c r="C135" s="35">
        <f t="shared" si="16"/>
        <v>234.78983022060098</v>
      </c>
      <c r="D135" s="35">
        <f t="shared" si="16"/>
        <v>225.18941367741175</v>
      </c>
      <c r="E135" s="35">
        <f t="shared" si="16"/>
        <v>237.96133636049834</v>
      </c>
      <c r="F135" s="35">
        <f t="shared" si="16"/>
        <v>233.65811946431617</v>
      </c>
      <c r="G135" s="35">
        <f t="shared" si="16"/>
        <v>239.22716172103659</v>
      </c>
      <c r="H135" s="35">
        <f t="shared" si="16"/>
        <v>222.11520704639153</v>
      </c>
      <c r="I135" s="35">
        <f t="shared" si="16"/>
        <v>212.4010236393529</v>
      </c>
      <c r="J135" s="35">
        <f t="shared" si="16"/>
        <v>194.88184009906902</v>
      </c>
      <c r="K135" s="35">
        <f t="shared" si="16"/>
        <v>252.30126263278086</v>
      </c>
      <c r="L135" s="35">
        <f t="shared" si="16"/>
        <v>231.39629897942422</v>
      </c>
      <c r="M135" s="35">
        <f t="shared" si="16"/>
        <v>229.89671599118799</v>
      </c>
      <c r="N135" s="35">
        <f t="shared" si="16"/>
        <v>202.02293266967783</v>
      </c>
      <c r="O135" s="35">
        <f t="shared" si="16"/>
        <v>206.6575872412925</v>
      </c>
      <c r="P135" s="35">
        <f t="shared" si="16"/>
        <v>210.82024690417086</v>
      </c>
      <c r="Q135" s="35">
        <f t="shared" si="16"/>
        <v>188.04955942594933</v>
      </c>
    </row>
    <row r="136" spans="1:17" x14ac:dyDescent="0.25">
      <c r="A136" s="21" t="s">
        <v>39</v>
      </c>
      <c r="B136" s="35">
        <f t="shared" ref="B136:Q136" si="17">IF(B63=0,"",B63/B12*1000)</f>
        <v>10.865728110404001</v>
      </c>
      <c r="C136" s="35">
        <f t="shared" si="17"/>
        <v>10.973548654964606</v>
      </c>
      <c r="D136" s="35">
        <f t="shared" si="17"/>
        <v>10.097229834140467</v>
      </c>
      <c r="E136" s="35">
        <f t="shared" si="17"/>
        <v>10.407525852661882</v>
      </c>
      <c r="F136" s="35">
        <f t="shared" si="17"/>
        <v>10.240446226312834</v>
      </c>
      <c r="G136" s="35">
        <f t="shared" si="17"/>
        <v>10.467335194823328</v>
      </c>
      <c r="H136" s="35">
        <f t="shared" si="17"/>
        <v>9.5895507907836226</v>
      </c>
      <c r="I136" s="35">
        <f t="shared" si="17"/>
        <v>9.1242832502133169</v>
      </c>
      <c r="J136" s="35">
        <f t="shared" si="17"/>
        <v>8.2958126717192311</v>
      </c>
      <c r="K136" s="35">
        <f t="shared" si="17"/>
        <v>8.5027424611777089</v>
      </c>
      <c r="L136" s="35">
        <f t="shared" si="17"/>
        <v>8.1358905783481887</v>
      </c>
      <c r="M136" s="35">
        <f t="shared" si="17"/>
        <v>7.4832525036010322</v>
      </c>
      <c r="N136" s="35">
        <f t="shared" si="17"/>
        <v>7.6709873369305788</v>
      </c>
      <c r="O136" s="35">
        <f t="shared" si="17"/>
        <v>8.256315394147336</v>
      </c>
      <c r="P136" s="35">
        <f t="shared" si="17"/>
        <v>7.3506871843214929</v>
      </c>
      <c r="Q136" s="35">
        <f t="shared" si="17"/>
        <v>6.6591661804245676</v>
      </c>
    </row>
    <row r="137" spans="1:17" x14ac:dyDescent="0.25">
      <c r="A137" s="23" t="s">
        <v>10</v>
      </c>
      <c r="B137" s="37">
        <f t="shared" ref="B137:Q137" si="18">IF(B64=0,"",B64/B13*1000)</f>
        <v>541.5332036991</v>
      </c>
      <c r="C137" s="37">
        <f t="shared" si="18"/>
        <v>498.96557515737936</v>
      </c>
      <c r="D137" s="37">
        <f t="shared" si="18"/>
        <v>484.31619132713342</v>
      </c>
      <c r="E137" s="37">
        <f t="shared" si="18"/>
        <v>567.11124241455582</v>
      </c>
      <c r="F137" s="37">
        <f t="shared" si="18"/>
        <v>574.25946719048602</v>
      </c>
      <c r="G137" s="37">
        <f t="shared" si="18"/>
        <v>484.11033132915531</v>
      </c>
      <c r="H137" s="37">
        <f t="shared" si="18"/>
        <v>532.68119608681889</v>
      </c>
      <c r="I137" s="37">
        <f t="shared" si="18"/>
        <v>442.75515667024212</v>
      </c>
      <c r="J137" s="37">
        <f t="shared" si="18"/>
        <v>547.85470545723956</v>
      </c>
      <c r="K137" s="37">
        <f t="shared" si="18"/>
        <v>451.10548795485437</v>
      </c>
      <c r="L137" s="37">
        <f t="shared" si="18"/>
        <v>511.33368028547829</v>
      </c>
      <c r="M137" s="37">
        <f t="shared" si="18"/>
        <v>609.67006204220672</v>
      </c>
      <c r="N137" s="37">
        <f t="shared" si="18"/>
        <v>652.42200791774542</v>
      </c>
      <c r="O137" s="37">
        <f t="shared" si="18"/>
        <v>627.06128552695122</v>
      </c>
      <c r="P137" s="37">
        <f t="shared" si="18"/>
        <v>663.91729225226322</v>
      </c>
      <c r="Q137" s="37">
        <f t="shared" si="18"/>
        <v>617.35256318514519</v>
      </c>
    </row>
    <row r="138" spans="1:17" x14ac:dyDescent="0.25">
      <c r="A138" s="21" t="s">
        <v>38</v>
      </c>
      <c r="B138" s="35">
        <f t="shared" ref="B138:Q138" si="19">IF(B65=0,"",B65/B14*1000)</f>
        <v>332.96388997640076</v>
      </c>
      <c r="C138" s="35">
        <f t="shared" si="19"/>
        <v>310.92373008998021</v>
      </c>
      <c r="D138" s="35">
        <f t="shared" si="19"/>
        <v>306.03790072468746</v>
      </c>
      <c r="E138" s="35">
        <f t="shared" si="19"/>
        <v>323.47213680552323</v>
      </c>
      <c r="F138" s="35">
        <f t="shared" si="19"/>
        <v>336.85779357300038</v>
      </c>
      <c r="G138" s="35">
        <f t="shared" si="19"/>
        <v>318.29106740587218</v>
      </c>
      <c r="H138" s="35">
        <f t="shared" si="19"/>
        <v>335.45545555326868</v>
      </c>
      <c r="I138" s="35">
        <f t="shared" si="19"/>
        <v>270.45692171080759</v>
      </c>
      <c r="J138" s="35">
        <f t="shared" si="19"/>
        <v>305.57482379710564</v>
      </c>
      <c r="K138" s="35">
        <f t="shared" si="19"/>
        <v>284.56504168869799</v>
      </c>
      <c r="L138" s="35">
        <f t="shared" si="19"/>
        <v>317.50779117543442</v>
      </c>
      <c r="M138" s="35">
        <f t="shared" si="19"/>
        <v>359.46146006564999</v>
      </c>
      <c r="N138" s="35">
        <f t="shared" si="19"/>
        <v>368.51591612171632</v>
      </c>
      <c r="O138" s="35">
        <f t="shared" si="19"/>
        <v>355.14129458887527</v>
      </c>
      <c r="P138" s="35">
        <f t="shared" si="19"/>
        <v>395.39087571470446</v>
      </c>
      <c r="Q138" s="35">
        <f t="shared" si="19"/>
        <v>367.78487224723989</v>
      </c>
    </row>
    <row r="139" spans="1:17" x14ac:dyDescent="0.25">
      <c r="A139" s="21" t="s">
        <v>37</v>
      </c>
      <c r="B139" s="35">
        <f t="shared" ref="B139:Q139" si="20">IF(B66=0,"",B66/B15*1000)</f>
        <v>1303.7431522996653</v>
      </c>
      <c r="C139" s="35">
        <f t="shared" si="20"/>
        <v>1247.5395934025571</v>
      </c>
      <c r="D139" s="35">
        <f t="shared" si="20"/>
        <v>1227.9358610722916</v>
      </c>
      <c r="E139" s="35">
        <f t="shared" si="20"/>
        <v>1297.8883853948184</v>
      </c>
      <c r="F139" s="35">
        <f t="shared" si="20"/>
        <v>1288.3558200526377</v>
      </c>
      <c r="G139" s="35">
        <f t="shared" si="20"/>
        <v>1289.0624446631775</v>
      </c>
      <c r="H139" s="35">
        <f t="shared" si="20"/>
        <v>1387.5467673785636</v>
      </c>
      <c r="I139" s="35">
        <f t="shared" si="20"/>
        <v>1118.6928732938684</v>
      </c>
      <c r="J139" s="35">
        <f t="shared" si="20"/>
        <v>1174.7037584678319</v>
      </c>
      <c r="K139" s="35">
        <f t="shared" si="20"/>
        <v>677.23485922921111</v>
      </c>
      <c r="L139" s="35">
        <f t="shared" si="20"/>
        <v>966.16633604724575</v>
      </c>
      <c r="M139" s="35">
        <f t="shared" si="20"/>
        <v>1253.1610788330293</v>
      </c>
      <c r="N139" s="35">
        <f t="shared" si="20"/>
        <v>1255.5332100080543</v>
      </c>
      <c r="O139" s="35">
        <f t="shared" si="20"/>
        <v>1156.8317440384462</v>
      </c>
      <c r="P139" s="35">
        <f t="shared" si="20"/>
        <v>1037.389222167604</v>
      </c>
      <c r="Q139" s="35">
        <f t="shared" si="20"/>
        <v>819.27612517567945</v>
      </c>
    </row>
    <row r="140" spans="1:17" x14ac:dyDescent="0.25">
      <c r="A140" s="21" t="s">
        <v>57</v>
      </c>
      <c r="B140" s="35">
        <f t="shared" ref="B140:Q140" si="21">IF(B67=0,"",B67/B16*1000)</f>
        <v>779.09085251438444</v>
      </c>
      <c r="C140" s="35">
        <f t="shared" si="21"/>
        <v>744.62115667216017</v>
      </c>
      <c r="D140" s="35">
        <f t="shared" si="21"/>
        <v>714.84027707317364</v>
      </c>
      <c r="E140" s="35">
        <f t="shared" si="21"/>
        <v>751.20197410209437</v>
      </c>
      <c r="F140" s="35">
        <f t="shared" si="21"/>
        <v>764.3241193003513</v>
      </c>
      <c r="G140" s="35">
        <f t="shared" si="21"/>
        <v>761.91647948212835</v>
      </c>
      <c r="H140" s="35">
        <f t="shared" si="21"/>
        <v>793.78600828489402</v>
      </c>
      <c r="I140" s="35">
        <f t="shared" si="21"/>
        <v>628.63580387299658</v>
      </c>
      <c r="J140" s="35">
        <f t="shared" si="21"/>
        <v>706.72426882005084</v>
      </c>
      <c r="K140" s="35">
        <f t="shared" si="21"/>
        <v>677.02078163309193</v>
      </c>
      <c r="L140" s="35">
        <f t="shared" si="21"/>
        <v>632.73262034565789</v>
      </c>
      <c r="M140" s="35">
        <f t="shared" si="21"/>
        <v>688.87603233605421</v>
      </c>
      <c r="N140" s="35">
        <f t="shared" si="21"/>
        <v>727.01984780322869</v>
      </c>
      <c r="O140" s="35">
        <f t="shared" si="21"/>
        <v>810.13712529115764</v>
      </c>
      <c r="P140" s="35">
        <f t="shared" si="21"/>
        <v>807.12871195960338</v>
      </c>
      <c r="Q140" s="35">
        <f t="shared" si="21"/>
        <v>851.78196141302499</v>
      </c>
    </row>
    <row r="141" spans="1:17" x14ac:dyDescent="0.25">
      <c r="A141" s="23" t="s">
        <v>9</v>
      </c>
      <c r="B141" s="37">
        <f t="shared" ref="B141:Q141" si="22">IF(B68=0,"",B68/B17*1000)</f>
        <v>172.83255765555634</v>
      </c>
      <c r="C141" s="37">
        <f t="shared" si="22"/>
        <v>173.12521129295899</v>
      </c>
      <c r="D141" s="37">
        <f t="shared" si="22"/>
        <v>192.49510213716624</v>
      </c>
      <c r="E141" s="37">
        <f t="shared" si="22"/>
        <v>218.39670608151243</v>
      </c>
      <c r="F141" s="37">
        <f t="shared" si="22"/>
        <v>238.16860792604575</v>
      </c>
      <c r="G141" s="37">
        <f t="shared" si="22"/>
        <v>239.58367557994603</v>
      </c>
      <c r="H141" s="37">
        <f t="shared" si="22"/>
        <v>278.38491050478177</v>
      </c>
      <c r="I141" s="37">
        <f t="shared" si="22"/>
        <v>332.45756528701526</v>
      </c>
      <c r="J141" s="37">
        <f t="shared" si="22"/>
        <v>304.29549403604517</v>
      </c>
      <c r="K141" s="37">
        <f t="shared" si="22"/>
        <v>346.6138412911593</v>
      </c>
      <c r="L141" s="37">
        <f t="shared" si="22"/>
        <v>361.07735893597265</v>
      </c>
      <c r="M141" s="37">
        <f t="shared" si="22"/>
        <v>326.08197678339707</v>
      </c>
      <c r="N141" s="37">
        <f t="shared" si="22"/>
        <v>327.61343120374539</v>
      </c>
      <c r="O141" s="37">
        <f t="shared" si="22"/>
        <v>365.11783362794512</v>
      </c>
      <c r="P141" s="37">
        <f t="shared" si="22"/>
        <v>358.35275896110392</v>
      </c>
      <c r="Q141" s="37">
        <f t="shared" si="22"/>
        <v>369.65196158546962</v>
      </c>
    </row>
    <row r="142" spans="1:17" x14ac:dyDescent="0.25">
      <c r="A142" s="21" t="s">
        <v>35</v>
      </c>
      <c r="B142" s="35">
        <f t="shared" ref="B142:Q142" si="23">IF(B69=0,"",B69/B18*1000)</f>
        <v>2275.6147702608168</v>
      </c>
      <c r="C142" s="35">
        <f t="shared" si="23"/>
        <v>2268.5952997118247</v>
      </c>
      <c r="D142" s="35">
        <f t="shared" si="23"/>
        <v>2440.2196454856826</v>
      </c>
      <c r="E142" s="35">
        <f t="shared" si="23"/>
        <v>2947.0682892580312</v>
      </c>
      <c r="F142" s="35">
        <f t="shared" si="23"/>
        <v>3088.1763593032774</v>
      </c>
      <c r="G142" s="35">
        <f t="shared" si="23"/>
        <v>3166.8798185506248</v>
      </c>
      <c r="H142" s="35">
        <f t="shared" si="23"/>
        <v>3591.6140308235326</v>
      </c>
      <c r="I142" s="35">
        <f t="shared" si="23"/>
        <v>4459.8966930652296</v>
      </c>
      <c r="J142" s="35">
        <f t="shared" si="23"/>
        <v>3075.6208242010766</v>
      </c>
      <c r="K142" s="35">
        <f t="shared" si="23"/>
        <v>3626.8718622574665</v>
      </c>
      <c r="L142" s="35">
        <f t="shared" si="23"/>
        <v>3877.4576117928054</v>
      </c>
      <c r="M142" s="35">
        <f t="shared" si="23"/>
        <v>3428.2359085400881</v>
      </c>
      <c r="N142" s="35">
        <f t="shared" si="23"/>
        <v>3101.7137168192198</v>
      </c>
      <c r="O142" s="35">
        <f t="shared" si="23"/>
        <v>3381.3912643614199</v>
      </c>
      <c r="P142" s="35">
        <f t="shared" si="23"/>
        <v>3146.0825076094893</v>
      </c>
      <c r="Q142" s="35">
        <f t="shared" si="23"/>
        <v>3205.6811919194765</v>
      </c>
    </row>
    <row r="143" spans="1:17" x14ac:dyDescent="0.25">
      <c r="A143" s="21" t="s">
        <v>56</v>
      </c>
      <c r="B143" s="35">
        <f t="shared" ref="B143:Q143" si="24">IF(B70=0,"",B70/B19*1000)</f>
        <v>267.24154649919035</v>
      </c>
      <c r="C143" s="35">
        <f t="shared" si="24"/>
        <v>266.41720039736617</v>
      </c>
      <c r="D143" s="35">
        <f t="shared" si="24"/>
        <v>286.57226186950652</v>
      </c>
      <c r="E143" s="35">
        <f t="shared" si="24"/>
        <v>342.34347468859096</v>
      </c>
      <c r="F143" s="35">
        <f t="shared" si="24"/>
        <v>367.39849235028561</v>
      </c>
      <c r="G143" s="35">
        <f t="shared" si="24"/>
        <v>376.76179577145132</v>
      </c>
      <c r="H143" s="35">
        <f t="shared" si="24"/>
        <v>423.17097451379226</v>
      </c>
      <c r="I143" s="35">
        <f t="shared" si="24"/>
        <v>525.47373232154007</v>
      </c>
      <c r="J143" s="35">
        <f t="shared" si="24"/>
        <v>474.3589110862161</v>
      </c>
      <c r="K143" s="35">
        <f t="shared" si="24"/>
        <v>575.16639964541446</v>
      </c>
      <c r="L143" s="35">
        <f t="shared" si="24"/>
        <v>663.60834707604306</v>
      </c>
      <c r="M143" s="35">
        <f t="shared" si="24"/>
        <v>579.62207127886518</v>
      </c>
      <c r="N143" s="35">
        <f t="shared" si="24"/>
        <v>404.48285896153885</v>
      </c>
      <c r="O143" s="35">
        <f t="shared" si="24"/>
        <v>435.69681644446717</v>
      </c>
      <c r="P143" s="35">
        <f t="shared" si="24"/>
        <v>410.31391525501732</v>
      </c>
      <c r="Q143" s="35">
        <f t="shared" si="24"/>
        <v>417.4042933155892</v>
      </c>
    </row>
    <row r="144" spans="1:17" x14ac:dyDescent="0.25">
      <c r="A144" s="21" t="s">
        <v>55</v>
      </c>
      <c r="B144" s="35">
        <f t="shared" ref="B144:Q144" si="25">IF(B71=0,"",B71/B20*1000)</f>
        <v>24.021102563722327</v>
      </c>
      <c r="C144" s="35">
        <f t="shared" si="25"/>
        <v>24.924992257109377</v>
      </c>
      <c r="D144" s="35">
        <f t="shared" si="25"/>
        <v>26.072377875906088</v>
      </c>
      <c r="E144" s="35">
        <f t="shared" si="25"/>
        <v>27.702758286641075</v>
      </c>
      <c r="F144" s="35">
        <f t="shared" si="25"/>
        <v>29.668379634245806</v>
      </c>
      <c r="G144" s="35">
        <f t="shared" si="25"/>
        <v>30.939865618145614</v>
      </c>
      <c r="H144" s="35">
        <f t="shared" si="25"/>
        <v>37.698184834758763</v>
      </c>
      <c r="I144" s="35">
        <f t="shared" si="25"/>
        <v>44.940941726266139</v>
      </c>
      <c r="J144" s="35">
        <f t="shared" si="25"/>
        <v>35.474500014361624</v>
      </c>
      <c r="K144" s="35">
        <f t="shared" si="25"/>
        <v>39.034523019488738</v>
      </c>
      <c r="L144" s="35">
        <f t="shared" si="25"/>
        <v>39.38042875309938</v>
      </c>
      <c r="M144" s="35">
        <f t="shared" si="25"/>
        <v>34.042531397179225</v>
      </c>
      <c r="N144" s="35">
        <f t="shared" si="25"/>
        <v>34.705797159255461</v>
      </c>
      <c r="O144" s="35">
        <f t="shared" si="25"/>
        <v>41.609933670953751</v>
      </c>
      <c r="P144" s="35">
        <f t="shared" si="25"/>
        <v>45.144467719898465</v>
      </c>
      <c r="Q144" s="35">
        <f t="shared" si="25"/>
        <v>50.217034664617827</v>
      </c>
    </row>
    <row r="145" spans="1:17" x14ac:dyDescent="0.25">
      <c r="A145" s="20" t="s">
        <v>54</v>
      </c>
      <c r="B145" s="36">
        <f t="shared" ref="B145:Q145" si="26">IF(B72=0,"",B72/B21*1000)</f>
        <v>110.34949175940284</v>
      </c>
      <c r="C145" s="36">
        <f t="shared" si="26"/>
        <v>108.08004760278141</v>
      </c>
      <c r="D145" s="36">
        <f t="shared" si="26"/>
        <v>106.71626398658644</v>
      </c>
      <c r="E145" s="36">
        <f t="shared" si="26"/>
        <v>154.1638888261366</v>
      </c>
      <c r="F145" s="36">
        <f t="shared" si="26"/>
        <v>149.23295624983902</v>
      </c>
      <c r="G145" s="36">
        <f t="shared" si="26"/>
        <v>136.18112278367278</v>
      </c>
      <c r="H145" s="36">
        <f t="shared" si="26"/>
        <v>160.39150621010401</v>
      </c>
      <c r="I145" s="36">
        <f t="shared" si="26"/>
        <v>154.13621289164132</v>
      </c>
      <c r="J145" s="36">
        <f t="shared" si="26"/>
        <v>140.35242296550382</v>
      </c>
      <c r="K145" s="36">
        <f t="shared" si="26"/>
        <v>148.66439371958833</v>
      </c>
      <c r="L145" s="36">
        <f t="shared" si="26"/>
        <v>185.48884823908332</v>
      </c>
      <c r="M145" s="36">
        <f t="shared" si="26"/>
        <v>189.37172273071619</v>
      </c>
      <c r="N145" s="36">
        <f t="shared" si="26"/>
        <v>192.85895440687756</v>
      </c>
      <c r="O145" s="36">
        <f t="shared" si="26"/>
        <v>189.1632472336014</v>
      </c>
      <c r="P145" s="36">
        <f t="shared" si="26"/>
        <v>191.50759804387852</v>
      </c>
      <c r="Q145" s="36">
        <f t="shared" si="26"/>
        <v>193.04929758078634</v>
      </c>
    </row>
    <row r="146" spans="1:17" x14ac:dyDescent="0.25">
      <c r="A146" s="18" t="s">
        <v>53</v>
      </c>
      <c r="B146" s="35">
        <f t="shared" ref="B146:Q146" si="27">IF(B73=0,"",B73/B22*1000)</f>
        <v>41.973879422722256</v>
      </c>
      <c r="C146" s="35">
        <f t="shared" si="27"/>
        <v>42.242196387585778</v>
      </c>
      <c r="D146" s="35">
        <f t="shared" si="27"/>
        <v>47.776424946647822</v>
      </c>
      <c r="E146" s="35">
        <f t="shared" si="27"/>
        <v>49.040686901356622</v>
      </c>
      <c r="F146" s="35">
        <f t="shared" si="27"/>
        <v>50.303404085986934</v>
      </c>
      <c r="G146" s="35">
        <f t="shared" si="27"/>
        <v>44.898779105836937</v>
      </c>
      <c r="H146" s="35">
        <f t="shared" si="27"/>
        <v>55.682154836683942</v>
      </c>
      <c r="I146" s="35">
        <f t="shared" si="27"/>
        <v>60.035148556753981</v>
      </c>
      <c r="J146" s="35">
        <f t="shared" si="27"/>
        <v>53.14323040164664</v>
      </c>
      <c r="K146" s="35">
        <f t="shared" si="27"/>
        <v>62.208084906811159</v>
      </c>
      <c r="L146" s="35">
        <f t="shared" si="27"/>
        <v>60.241764005568925</v>
      </c>
      <c r="M146" s="35">
        <f t="shared" si="27"/>
        <v>48.798115155706107</v>
      </c>
      <c r="N146" s="35">
        <f t="shared" si="27"/>
        <v>76.784159733900452</v>
      </c>
      <c r="O146" s="35">
        <f t="shared" si="27"/>
        <v>94.330004800349784</v>
      </c>
      <c r="P146" s="35">
        <f t="shared" si="27"/>
        <v>89.790456226498762</v>
      </c>
      <c r="Q146" s="35">
        <f t="shared" si="27"/>
        <v>88.21670021707989</v>
      </c>
    </row>
    <row r="147" spans="1:17" x14ac:dyDescent="0.25">
      <c r="A147" s="18" t="s">
        <v>52</v>
      </c>
      <c r="B147" s="35">
        <f t="shared" ref="B147:Q147" si="28">IF(B74=0,"",B74/B23*1000)</f>
        <v>21.50868709110021</v>
      </c>
      <c r="C147" s="35">
        <f t="shared" si="28"/>
        <v>21.25028071485341</v>
      </c>
      <c r="D147" s="35">
        <f t="shared" si="28"/>
        <v>24.352626173783335</v>
      </c>
      <c r="E147" s="35">
        <f t="shared" si="28"/>
        <v>32.082896377223896</v>
      </c>
      <c r="F147" s="35">
        <f t="shared" si="28"/>
        <v>34.161149682816344</v>
      </c>
      <c r="G147" s="35">
        <f t="shared" si="28"/>
        <v>22.263573882993235</v>
      </c>
      <c r="H147" s="35">
        <f t="shared" si="28"/>
        <v>27.414773897880792</v>
      </c>
      <c r="I147" s="35">
        <f t="shared" si="28"/>
        <v>27.976577262702975</v>
      </c>
      <c r="J147" s="35">
        <f t="shared" si="28"/>
        <v>24.991727567947144</v>
      </c>
      <c r="K147" s="35">
        <f t="shared" si="28"/>
        <v>26.1195356385082</v>
      </c>
      <c r="L147" s="35">
        <f t="shared" si="28"/>
        <v>36.002819281082999</v>
      </c>
      <c r="M147" s="35">
        <f t="shared" si="28"/>
        <v>36.685130910731012</v>
      </c>
      <c r="N147" s="35">
        <f t="shared" si="28"/>
        <v>25.749324721818937</v>
      </c>
      <c r="O147" s="35">
        <f t="shared" si="28"/>
        <v>22.214136085043496</v>
      </c>
      <c r="P147" s="35">
        <f t="shared" si="28"/>
        <v>18.903570195682295</v>
      </c>
      <c r="Q147" s="35">
        <f t="shared" si="28"/>
        <v>20.343338085515139</v>
      </c>
    </row>
    <row r="148" spans="1:17" x14ac:dyDescent="0.25">
      <c r="A148" s="18" t="s">
        <v>51</v>
      </c>
      <c r="B148" s="35">
        <f t="shared" ref="B148:Q148" si="29">IF(B75=0,"",B75/B24*1000)</f>
        <v>89.385426227460385</v>
      </c>
      <c r="C148" s="35">
        <f t="shared" si="29"/>
        <v>90.320864686459274</v>
      </c>
      <c r="D148" s="35">
        <f t="shared" si="29"/>
        <v>86.952914751123629</v>
      </c>
      <c r="E148" s="35">
        <f t="shared" si="29"/>
        <v>141.38720913686171</v>
      </c>
      <c r="F148" s="35">
        <f t="shared" si="29"/>
        <v>140.74665063756029</v>
      </c>
      <c r="G148" s="35">
        <f t="shared" si="29"/>
        <v>88.925177039522339</v>
      </c>
      <c r="H148" s="35">
        <f t="shared" si="29"/>
        <v>137.50014411444653</v>
      </c>
      <c r="I148" s="35">
        <f t="shared" si="29"/>
        <v>178.64092700422336</v>
      </c>
      <c r="J148" s="35">
        <f t="shared" si="29"/>
        <v>133.31760570615461</v>
      </c>
      <c r="K148" s="35">
        <f t="shared" si="29"/>
        <v>136.67798733983912</v>
      </c>
      <c r="L148" s="35">
        <f t="shared" si="29"/>
        <v>144.30271590262834</v>
      </c>
      <c r="M148" s="35">
        <f t="shared" si="29"/>
        <v>150.74419573854675</v>
      </c>
      <c r="N148" s="35">
        <f t="shared" si="29"/>
        <v>156.65817310808825</v>
      </c>
      <c r="O148" s="35">
        <f t="shared" si="29"/>
        <v>160.6888733257054</v>
      </c>
      <c r="P148" s="35">
        <f t="shared" si="29"/>
        <v>134.37516096714526</v>
      </c>
      <c r="Q148" s="35">
        <f t="shared" si="29"/>
        <v>140.53295546932355</v>
      </c>
    </row>
    <row r="149" spans="1:17" x14ac:dyDescent="0.25">
      <c r="A149" s="18" t="s">
        <v>50</v>
      </c>
      <c r="B149" s="35">
        <f t="shared" ref="B149:Q149" si="30">IF(B76=0,"",B76/B25*1000)</f>
        <v>122.78078246160507</v>
      </c>
      <c r="C149" s="35">
        <f t="shared" si="30"/>
        <v>133.52143499729877</v>
      </c>
      <c r="D149" s="35">
        <f t="shared" si="30"/>
        <v>126.45357136937915</v>
      </c>
      <c r="E149" s="35">
        <f t="shared" si="30"/>
        <v>155.90224107257964</v>
      </c>
      <c r="F149" s="35">
        <f t="shared" si="30"/>
        <v>158.5643429019492</v>
      </c>
      <c r="G149" s="35">
        <f t="shared" si="30"/>
        <v>293.14187926305073</v>
      </c>
      <c r="H149" s="35">
        <f t="shared" si="30"/>
        <v>291.29084180386099</v>
      </c>
      <c r="I149" s="35">
        <f t="shared" si="30"/>
        <v>232.98866682046733</v>
      </c>
      <c r="J149" s="35">
        <f t="shared" si="30"/>
        <v>245.48236357379218</v>
      </c>
      <c r="K149" s="35">
        <f t="shared" si="30"/>
        <v>212.47252525898153</v>
      </c>
      <c r="L149" s="35">
        <f t="shared" si="30"/>
        <v>293.34213777596887</v>
      </c>
      <c r="M149" s="35">
        <f t="shared" si="30"/>
        <v>286.2980508814365</v>
      </c>
      <c r="N149" s="35">
        <f t="shared" si="30"/>
        <v>297.4411292829181</v>
      </c>
      <c r="O149" s="35">
        <f t="shared" si="30"/>
        <v>332.81740996223937</v>
      </c>
      <c r="P149" s="35">
        <f t="shared" si="30"/>
        <v>308.03794580523999</v>
      </c>
      <c r="Q149" s="35">
        <f t="shared" si="30"/>
        <v>325.36062634830319</v>
      </c>
    </row>
    <row r="150" spans="1:17" x14ac:dyDescent="0.25">
      <c r="A150" s="16" t="s">
        <v>49</v>
      </c>
      <c r="B150" s="34">
        <f t="shared" ref="B150:Q150" si="31">IF(B77=0,"",B77/B26*1000)</f>
        <v>642.52862348630288</v>
      </c>
      <c r="C150" s="34">
        <f t="shared" si="31"/>
        <v>723.73579625979369</v>
      </c>
      <c r="D150" s="34">
        <f t="shared" si="31"/>
        <v>601.15355348684193</v>
      </c>
      <c r="E150" s="34">
        <f t="shared" si="31"/>
        <v>374.79298465765987</v>
      </c>
      <c r="F150" s="34">
        <f t="shared" si="31"/>
        <v>263.13920199986842</v>
      </c>
      <c r="G150" s="34">
        <f t="shared" si="31"/>
        <v>297.59346541732054</v>
      </c>
      <c r="H150" s="34">
        <f t="shared" si="31"/>
        <v>327.80839501927329</v>
      </c>
      <c r="I150" s="34">
        <f t="shared" si="31"/>
        <v>283.96857388917476</v>
      </c>
      <c r="J150" s="34">
        <f t="shared" si="31"/>
        <v>277.77982000000009</v>
      </c>
      <c r="K150" s="34">
        <f t="shared" si="31"/>
        <v>271.75764310452138</v>
      </c>
      <c r="L150" s="34">
        <f t="shared" si="31"/>
        <v>269.73044308000107</v>
      </c>
      <c r="M150" s="34">
        <f t="shared" si="31"/>
        <v>198.284441878926</v>
      </c>
      <c r="N150" s="34">
        <f t="shared" si="31"/>
        <v>239.82788249005992</v>
      </c>
      <c r="O150" s="34">
        <f t="shared" si="31"/>
        <v>262.03750470846592</v>
      </c>
      <c r="P150" s="34">
        <f t="shared" si="31"/>
        <v>245.55450110939952</v>
      </c>
      <c r="Q150" s="34">
        <f t="shared" si="31"/>
        <v>253.43651981079879</v>
      </c>
    </row>
    <row r="151" spans="1:17" x14ac:dyDescent="0.25">
      <c r="A151" s="33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</row>
    <row r="152" spans="1:17" x14ac:dyDescent="0.25">
      <c r="A152" s="31" t="s">
        <v>60</v>
      </c>
      <c r="B152" s="30">
        <f t="shared" ref="B152:Q152" si="32">IF(B50=0,"",B97/B50)</f>
        <v>3.4371618935691224</v>
      </c>
      <c r="C152" s="30">
        <f t="shared" si="32"/>
        <v>3.3877290212871403</v>
      </c>
      <c r="D152" s="30">
        <f t="shared" si="32"/>
        <v>3.3023325751580077</v>
      </c>
      <c r="E152" s="30">
        <f t="shared" si="32"/>
        <v>3.3676223353579142</v>
      </c>
      <c r="F152" s="30">
        <f t="shared" si="32"/>
        <v>3.3724553628958476</v>
      </c>
      <c r="G152" s="30">
        <f t="shared" si="32"/>
        <v>3.3315077346451103</v>
      </c>
      <c r="H152" s="30">
        <f t="shared" si="32"/>
        <v>3.2058542325175399</v>
      </c>
      <c r="I152" s="30">
        <f t="shared" si="32"/>
        <v>3.1385749450409115</v>
      </c>
      <c r="J152" s="30">
        <f t="shared" si="32"/>
        <v>3.187190365062516</v>
      </c>
      <c r="K152" s="30">
        <f t="shared" si="32"/>
        <v>2.9230243286845106</v>
      </c>
      <c r="L152" s="30">
        <f t="shared" si="32"/>
        <v>2.9808080101758851</v>
      </c>
      <c r="M152" s="30">
        <f t="shared" si="32"/>
        <v>3.0381093035232283</v>
      </c>
      <c r="N152" s="30">
        <f t="shared" si="32"/>
        <v>2.8826483549566242</v>
      </c>
      <c r="O152" s="30">
        <f t="shared" si="32"/>
        <v>2.9361551981382741</v>
      </c>
      <c r="P152" s="30">
        <f t="shared" si="32"/>
        <v>2.9766967575976415</v>
      </c>
      <c r="Q152" s="30">
        <f t="shared" si="32"/>
        <v>2.9725023279142522</v>
      </c>
    </row>
    <row r="153" spans="1:17" x14ac:dyDescent="0.25">
      <c r="A153" s="29" t="s">
        <v>13</v>
      </c>
      <c r="B153" s="28">
        <f>ISI!B64</f>
        <v>4.0832824990642083</v>
      </c>
      <c r="C153" s="28">
        <f>ISI!C64</f>
        <v>4.1141302929628223</v>
      </c>
      <c r="D153" s="28">
        <f>ISI!D64</f>
        <v>4.1203813549828414</v>
      </c>
      <c r="E153" s="28">
        <f>ISI!E64</f>
        <v>4.2321438360572845</v>
      </c>
      <c r="F153" s="28">
        <f>ISI!F64</f>
        <v>4.1840761385607932</v>
      </c>
      <c r="G153" s="28">
        <f>ISI!G64</f>
        <v>4.0128462421290685</v>
      </c>
      <c r="H153" s="28">
        <f>ISI!H64</f>
        <v>3.9169616167499997</v>
      </c>
      <c r="I153" s="28">
        <f>ISI!I64</f>
        <v>3.8175639034925091</v>
      </c>
      <c r="J153" s="28">
        <f>ISI!J64</f>
        <v>3.9022554502130631</v>
      </c>
      <c r="K153" s="28">
        <f>ISI!K64</f>
        <v>3.2763657131457866</v>
      </c>
      <c r="L153" s="28">
        <f>ISI!L64</f>
        <v>3.6968673693664251</v>
      </c>
      <c r="M153" s="28">
        <f>ISI!M64</f>
        <v>3.7806402439381714</v>
      </c>
      <c r="N153" s="28">
        <f>ISI!N64</f>
        <v>3.3335582499420524</v>
      </c>
      <c r="O153" s="28">
        <f>ISI!O64</f>
        <v>3.6035711113192286</v>
      </c>
      <c r="P153" s="28">
        <f>ISI!P64</f>
        <v>3.6631289409839383</v>
      </c>
      <c r="Q153" s="28">
        <f>ISI!Q64</f>
        <v>3.6935173104942223</v>
      </c>
    </row>
    <row r="154" spans="1:17" x14ac:dyDescent="0.25">
      <c r="A154" s="21" t="s">
        <v>46</v>
      </c>
      <c r="B154" s="17">
        <f>ISI!B65</f>
        <v>4.3025612968887099</v>
      </c>
      <c r="C154" s="17">
        <f>ISI!C65</f>
        <v>4.3540404921555522</v>
      </c>
      <c r="D154" s="17">
        <f>ISI!D65</f>
        <v>4.4007020648671284</v>
      </c>
      <c r="E154" s="17">
        <f>ISI!E65</f>
        <v>4.5113546600968979</v>
      </c>
      <c r="F154" s="17">
        <f>ISI!F65</f>
        <v>4.4594375623574383</v>
      </c>
      <c r="G154" s="17">
        <f>ISI!G65</f>
        <v>4.2818832778048961</v>
      </c>
      <c r="H154" s="17">
        <f>ISI!H65</f>
        <v>4.2538051505750225</v>
      </c>
      <c r="I154" s="17">
        <f>ISI!I65</f>
        <v>4.197030133740058</v>
      </c>
      <c r="J154" s="17">
        <f>ISI!J65</f>
        <v>4.2424161679084307</v>
      </c>
      <c r="K154" s="17">
        <f>ISI!K65</f>
        <v>3.7417386590324337</v>
      </c>
      <c r="L154" s="17">
        <f>ISI!L65</f>
        <v>4.0782455081848497</v>
      </c>
      <c r="M154" s="17">
        <f>ISI!M65</f>
        <v>4.1631233316226632</v>
      </c>
      <c r="N154" s="17">
        <f>ISI!N65</f>
        <v>3.6924446052905759</v>
      </c>
      <c r="O154" s="17">
        <f>ISI!O65</f>
        <v>3.9325324272534421</v>
      </c>
      <c r="P154" s="17">
        <f>ISI!P65</f>
        <v>3.9910886676168604</v>
      </c>
      <c r="Q154" s="17">
        <f>ISI!Q65</f>
        <v>4.0440818253039961</v>
      </c>
    </row>
    <row r="155" spans="1:17" x14ac:dyDescent="0.25">
      <c r="A155" s="21" t="s">
        <v>45</v>
      </c>
      <c r="B155" s="17">
        <f>ISI!B66</f>
        <v>1.1103771489432503</v>
      </c>
      <c r="C155" s="17">
        <f>ISI!C66</f>
        <v>1.1330176887137093</v>
      </c>
      <c r="D155" s="17">
        <f>ISI!D66</f>
        <v>0.96559103144126579</v>
      </c>
      <c r="E155" s="17">
        <f>ISI!E66</f>
        <v>0.95320380358890711</v>
      </c>
      <c r="F155" s="17">
        <f>ISI!F66</f>
        <v>0.93583582853296032</v>
      </c>
      <c r="G155" s="17">
        <f>ISI!G66</f>
        <v>0.96145199149579852</v>
      </c>
      <c r="H155" s="17">
        <f>ISI!H66</f>
        <v>0.93734834178274462</v>
      </c>
      <c r="I155" s="17">
        <f>ISI!I66</f>
        <v>0.92471965697630254</v>
      </c>
      <c r="J155" s="17">
        <f>ISI!J66</f>
        <v>0.95324794287646508</v>
      </c>
      <c r="K155" s="17">
        <f>ISI!K66</f>
        <v>0.70107929713046468</v>
      </c>
      <c r="L155" s="17">
        <f>ISI!L66</f>
        <v>0.88767376339758064</v>
      </c>
      <c r="M155" s="17">
        <f>ISI!M66</f>
        <v>0.96002648849028127</v>
      </c>
      <c r="N155" s="17">
        <f>ISI!N66</f>
        <v>0.84413752343490756</v>
      </c>
      <c r="O155" s="17">
        <f>ISI!O66</f>
        <v>0.97571174199757793</v>
      </c>
      <c r="P155" s="17">
        <f>ISI!P66</f>
        <v>0.99281544763773888</v>
      </c>
      <c r="Q155" s="17">
        <f>ISI!Q66</f>
        <v>1.0236150855886597</v>
      </c>
    </row>
    <row r="156" spans="1:17" x14ac:dyDescent="0.25">
      <c r="A156" s="23" t="s">
        <v>12</v>
      </c>
      <c r="B156" s="22">
        <f>NFM!B95</f>
        <v>1.4742895625926644</v>
      </c>
      <c r="C156" s="22">
        <f>NFM!C95</f>
        <v>1.4663551126814103</v>
      </c>
      <c r="D156" s="22">
        <f>NFM!D95</f>
        <v>1.4993752828264464</v>
      </c>
      <c r="E156" s="22">
        <f>NFM!E95</f>
        <v>1.560337304195176</v>
      </c>
      <c r="F156" s="22">
        <f>NFM!F95</f>
        <v>1.4618750969572545</v>
      </c>
      <c r="G156" s="22">
        <f>NFM!G95</f>
        <v>1.6601660447583027</v>
      </c>
      <c r="H156" s="22">
        <f>NFM!H95</f>
        <v>1.4643771649200812</v>
      </c>
      <c r="I156" s="22">
        <f>NFM!I95</f>
        <v>1.5226730467649461</v>
      </c>
      <c r="J156" s="22">
        <f>NFM!J95</f>
        <v>1.4474753780750129</v>
      </c>
      <c r="K156" s="22">
        <f>NFM!K95</f>
        <v>1.6702170375162169</v>
      </c>
      <c r="L156" s="22">
        <f>NFM!L95</f>
        <v>1.4250369857875862</v>
      </c>
      <c r="M156" s="22">
        <f>NFM!M95</f>
        <v>1.3771464171515548</v>
      </c>
      <c r="N156" s="22">
        <f>NFM!N95</f>
        <v>1.422935989651045</v>
      </c>
      <c r="O156" s="22">
        <f>NFM!O95</f>
        <v>1.3257496882224364</v>
      </c>
      <c r="P156" s="22">
        <f>NFM!P95</f>
        <v>1.3181225984619553</v>
      </c>
      <c r="Q156" s="22">
        <f>NFM!Q95</f>
        <v>1.2767616748120576</v>
      </c>
    </row>
    <row r="157" spans="1:17" x14ac:dyDescent="0.25">
      <c r="A157" s="21" t="s">
        <v>44</v>
      </c>
      <c r="B157" s="17" t="str">
        <f>NFM!B96</f>
        <v/>
      </c>
      <c r="C157" s="17" t="str">
        <f>NFM!C96</f>
        <v/>
      </c>
      <c r="D157" s="17" t="str">
        <f>NFM!D96</f>
        <v/>
      </c>
      <c r="E157" s="17" t="str">
        <f>NFM!E96</f>
        <v/>
      </c>
      <c r="F157" s="17" t="str">
        <f>NFM!F96</f>
        <v/>
      </c>
      <c r="G157" s="17" t="str">
        <f>NFM!G96</f>
        <v/>
      </c>
      <c r="H157" s="17" t="str">
        <f>NFM!H96</f>
        <v/>
      </c>
      <c r="I157" s="17" t="str">
        <f>NFM!I96</f>
        <v/>
      </c>
      <c r="J157" s="17" t="str">
        <f>NFM!J96</f>
        <v/>
      </c>
      <c r="K157" s="17" t="str">
        <f>NFM!K96</f>
        <v/>
      </c>
      <c r="L157" s="17" t="str">
        <f>NFM!L96</f>
        <v/>
      </c>
      <c r="M157" s="17" t="str">
        <f>NFM!M96</f>
        <v/>
      </c>
      <c r="N157" s="17" t="str">
        <f>NFM!N96</f>
        <v/>
      </c>
      <c r="O157" s="17" t="str">
        <f>NFM!O96</f>
        <v/>
      </c>
      <c r="P157" s="17" t="str">
        <f>NFM!P96</f>
        <v/>
      </c>
      <c r="Q157" s="17" t="str">
        <f>NFM!Q96</f>
        <v/>
      </c>
    </row>
    <row r="158" spans="1:17" x14ac:dyDescent="0.25">
      <c r="A158" s="21" t="s">
        <v>59</v>
      </c>
      <c r="B158" s="17" t="str">
        <f>NFM!B97</f>
        <v/>
      </c>
      <c r="C158" s="17" t="str">
        <f>NFM!C97</f>
        <v/>
      </c>
      <c r="D158" s="17" t="str">
        <f>NFM!D97</f>
        <v/>
      </c>
      <c r="E158" s="17" t="str">
        <f>NFM!E97</f>
        <v/>
      </c>
      <c r="F158" s="17" t="str">
        <f>NFM!F97</f>
        <v/>
      </c>
      <c r="G158" s="17" t="str">
        <f>NFM!G97</f>
        <v/>
      </c>
      <c r="H158" s="17" t="str">
        <f>NFM!H97</f>
        <v/>
      </c>
      <c r="I158" s="17" t="str">
        <f>NFM!I97</f>
        <v/>
      </c>
      <c r="J158" s="17" t="str">
        <f>NFM!J97</f>
        <v/>
      </c>
      <c r="K158" s="17" t="str">
        <f>NFM!K97</f>
        <v/>
      </c>
      <c r="L158" s="17" t="str">
        <f>NFM!L97</f>
        <v/>
      </c>
      <c r="M158" s="17" t="str">
        <f>NFM!M97</f>
        <v/>
      </c>
      <c r="N158" s="17" t="str">
        <f>NFM!N97</f>
        <v/>
      </c>
      <c r="O158" s="17" t="str">
        <f>NFM!O97</f>
        <v/>
      </c>
      <c r="P158" s="17" t="str">
        <f>NFM!P97</f>
        <v/>
      </c>
      <c r="Q158" s="17" t="str">
        <f>NFM!Q97</f>
        <v/>
      </c>
    </row>
    <row r="159" spans="1:17" x14ac:dyDescent="0.25">
      <c r="A159" s="27" t="s">
        <v>43</v>
      </c>
      <c r="B159" s="26" t="str">
        <f>NFM!B98</f>
        <v/>
      </c>
      <c r="C159" s="26" t="str">
        <f>NFM!C98</f>
        <v/>
      </c>
      <c r="D159" s="26" t="str">
        <f>NFM!D98</f>
        <v/>
      </c>
      <c r="E159" s="26" t="str">
        <f>NFM!E98</f>
        <v/>
      </c>
      <c r="F159" s="26" t="str">
        <f>NFM!F98</f>
        <v/>
      </c>
      <c r="G159" s="26" t="str">
        <f>NFM!G98</f>
        <v/>
      </c>
      <c r="H159" s="26" t="str">
        <f>NFM!H98</f>
        <v/>
      </c>
      <c r="I159" s="26" t="str">
        <f>NFM!I98</f>
        <v/>
      </c>
      <c r="J159" s="26" t="str">
        <f>NFM!J98</f>
        <v/>
      </c>
      <c r="K159" s="26" t="str">
        <f>NFM!K98</f>
        <v/>
      </c>
      <c r="L159" s="26" t="str">
        <f>NFM!L98</f>
        <v/>
      </c>
      <c r="M159" s="26" t="str">
        <f>NFM!M98</f>
        <v/>
      </c>
      <c r="N159" s="26" t="str">
        <f>NFM!N98</f>
        <v/>
      </c>
      <c r="O159" s="26" t="str">
        <f>NFM!O98</f>
        <v/>
      </c>
      <c r="P159" s="26" t="str">
        <f>NFM!P98</f>
        <v/>
      </c>
      <c r="Q159" s="26" t="str">
        <f>NFM!Q98</f>
        <v/>
      </c>
    </row>
    <row r="160" spans="1:17" x14ac:dyDescent="0.25">
      <c r="A160" s="25" t="s">
        <v>344</v>
      </c>
      <c r="B160" s="24" t="str">
        <f>NFM!B99</f>
        <v/>
      </c>
      <c r="C160" s="24" t="str">
        <f>NFM!C99</f>
        <v/>
      </c>
      <c r="D160" s="24" t="str">
        <f>NFM!D99</f>
        <v/>
      </c>
      <c r="E160" s="24" t="str">
        <f>NFM!E99</f>
        <v/>
      </c>
      <c r="F160" s="24" t="str">
        <f>NFM!F99</f>
        <v/>
      </c>
      <c r="G160" s="24" t="str">
        <f>NFM!G99</f>
        <v/>
      </c>
      <c r="H160" s="24" t="str">
        <f>NFM!H99</f>
        <v/>
      </c>
      <c r="I160" s="24" t="str">
        <f>NFM!I99</f>
        <v/>
      </c>
      <c r="J160" s="24" t="str">
        <f>NFM!J99</f>
        <v/>
      </c>
      <c r="K160" s="24" t="str">
        <f>NFM!K99</f>
        <v/>
      </c>
      <c r="L160" s="24" t="str">
        <f>NFM!L99</f>
        <v/>
      </c>
      <c r="M160" s="24" t="str">
        <f>NFM!M99</f>
        <v/>
      </c>
      <c r="N160" s="24" t="str">
        <f>NFM!N99</f>
        <v/>
      </c>
      <c r="O160" s="24" t="str">
        <f>NFM!O99</f>
        <v/>
      </c>
      <c r="P160" s="24" t="str">
        <f>NFM!P99</f>
        <v/>
      </c>
      <c r="Q160" s="24" t="str">
        <f>NFM!Q99</f>
        <v/>
      </c>
    </row>
    <row r="161" spans="1:17" x14ac:dyDescent="0.25">
      <c r="A161" s="21" t="s">
        <v>42</v>
      </c>
      <c r="B161" s="17">
        <f>NFM!B100</f>
        <v>1.4742895625926644</v>
      </c>
      <c r="C161" s="17">
        <f>NFM!C100</f>
        <v>1.4663551126814103</v>
      </c>
      <c r="D161" s="17">
        <f>NFM!D100</f>
        <v>1.4993752828264464</v>
      </c>
      <c r="E161" s="17">
        <f>NFM!E100</f>
        <v>1.560337304195176</v>
      </c>
      <c r="F161" s="17">
        <f>NFM!F100</f>
        <v>1.4618750969572545</v>
      </c>
      <c r="G161" s="17">
        <f>NFM!G100</f>
        <v>1.6601660447583027</v>
      </c>
      <c r="H161" s="17">
        <f>NFM!H100</f>
        <v>1.4643771649200812</v>
      </c>
      <c r="I161" s="17">
        <f>NFM!I100</f>
        <v>1.5226730467649461</v>
      </c>
      <c r="J161" s="17">
        <f>NFM!J100</f>
        <v>1.4474753780750129</v>
      </c>
      <c r="K161" s="17">
        <f>NFM!K100</f>
        <v>1.6702170375162169</v>
      </c>
      <c r="L161" s="17">
        <f>NFM!L100</f>
        <v>1.4250369857875862</v>
      </c>
      <c r="M161" s="17">
        <f>NFM!M100</f>
        <v>1.3771464171515548</v>
      </c>
      <c r="N161" s="17">
        <f>NFM!N100</f>
        <v>1.422935989651045</v>
      </c>
      <c r="O161" s="17">
        <f>NFM!O100</f>
        <v>1.3257496882224364</v>
      </c>
      <c r="P161" s="17">
        <f>NFM!P100</f>
        <v>1.3181225984619553</v>
      </c>
      <c r="Q161" s="17">
        <f>NFM!Q100</f>
        <v>1.2767616748120576</v>
      </c>
    </row>
    <row r="162" spans="1:17" x14ac:dyDescent="0.25">
      <c r="A162" s="23" t="s">
        <v>11</v>
      </c>
      <c r="B162" s="22">
        <f>CHI!B99</f>
        <v>3.4707139353563572</v>
      </c>
      <c r="C162" s="22">
        <f>CHI!C99</f>
        <v>3.3830176486369368</v>
      </c>
      <c r="D162" s="22">
        <f>CHI!D99</f>
        <v>3.2241678999205723</v>
      </c>
      <c r="E162" s="22">
        <f>CHI!E99</f>
        <v>3.4097280471514329</v>
      </c>
      <c r="F162" s="22">
        <f>CHI!F99</f>
        <v>3.5316375004819336</v>
      </c>
      <c r="G162" s="22">
        <f>CHI!G99</f>
        <v>3.5468046966060922</v>
      </c>
      <c r="H162" s="22">
        <f>CHI!H99</f>
        <v>3.4140178333107043</v>
      </c>
      <c r="I162" s="22">
        <f>CHI!I99</f>
        <v>3.2431150795959534</v>
      </c>
      <c r="J162" s="22">
        <f>CHI!J99</f>
        <v>3.2749664553700266</v>
      </c>
      <c r="K162" s="22">
        <f>CHI!K99</f>
        <v>3.2922649509356177</v>
      </c>
      <c r="L162" s="22">
        <f>CHI!L99</f>
        <v>3.0845814346281917</v>
      </c>
      <c r="M162" s="22">
        <f>CHI!M99</f>
        <v>3.3012023518845854</v>
      </c>
      <c r="N162" s="22">
        <f>CHI!N99</f>
        <v>3.3335783170892088</v>
      </c>
      <c r="O162" s="22">
        <f>CHI!O99</f>
        <v>3.3975202991013966</v>
      </c>
      <c r="P162" s="22">
        <f>CHI!P99</f>
        <v>3.4459100280174533</v>
      </c>
      <c r="Q162" s="22">
        <f>CHI!Q99</f>
        <v>3.5643136619614353</v>
      </c>
    </row>
    <row r="163" spans="1:17" x14ac:dyDescent="0.25">
      <c r="A163" s="21" t="s">
        <v>58</v>
      </c>
      <c r="B163" s="17">
        <f>CHI!B100</f>
        <v>5.6594282027769367</v>
      </c>
      <c r="C163" s="17">
        <f>CHI!C100</f>
        <v>5.4681184696020351</v>
      </c>
      <c r="D163" s="17">
        <f>CHI!D100</f>
        <v>4.9282069875131898</v>
      </c>
      <c r="E163" s="17">
        <f>CHI!E100</f>
        <v>5.0924641109519317</v>
      </c>
      <c r="F163" s="17">
        <f>CHI!F100</f>
        <v>5.3511931580633041</v>
      </c>
      <c r="G163" s="17">
        <f>CHI!G100</f>
        <v>5.379244799148803</v>
      </c>
      <c r="H163" s="17">
        <f>CHI!H100</f>
        <v>4.3755015666632033</v>
      </c>
      <c r="I163" s="17">
        <f>CHI!I100</f>
        <v>3.8326278974124359</v>
      </c>
      <c r="J163" s="17">
        <f>CHI!J100</f>
        <v>3.6582591909945297</v>
      </c>
      <c r="K163" s="17">
        <f>CHI!K100</f>
        <v>3.8200316819910949</v>
      </c>
      <c r="L163" s="17">
        <f>CHI!L100</f>
        <v>3.7524936226853334</v>
      </c>
      <c r="M163" s="17">
        <f>CHI!M100</f>
        <v>3.9855021870874858</v>
      </c>
      <c r="N163" s="17">
        <f>CHI!N100</f>
        <v>3.8970017477066796</v>
      </c>
      <c r="O163" s="17">
        <f>CHI!O100</f>
        <v>3.9578868756181449</v>
      </c>
      <c r="P163" s="17">
        <f>CHI!P100</f>
        <v>4.1113224721968047</v>
      </c>
      <c r="Q163" s="17">
        <f>CHI!Q100</f>
        <v>4.2314883349583976</v>
      </c>
    </row>
    <row r="164" spans="1:17" x14ac:dyDescent="0.25">
      <c r="A164" s="21" t="s">
        <v>40</v>
      </c>
      <c r="B164" s="17">
        <f>CHI!B101</f>
        <v>1.2872260617172695</v>
      </c>
      <c r="C164" s="17">
        <f>CHI!C101</f>
        <v>1.2964677383741772</v>
      </c>
      <c r="D164" s="17">
        <f>CHI!D101</f>
        <v>1.2833351429824209</v>
      </c>
      <c r="E164" s="17">
        <f>CHI!E101</f>
        <v>1.2442985459002383</v>
      </c>
      <c r="F164" s="17">
        <f>CHI!F101</f>
        <v>1.2292754713403389</v>
      </c>
      <c r="G164" s="17">
        <f>CHI!G101</f>
        <v>1.2581817720561554</v>
      </c>
      <c r="H164" s="17">
        <f>CHI!H101</f>
        <v>1.4073089587045229</v>
      </c>
      <c r="I164" s="17">
        <f>CHI!I101</f>
        <v>1.2294132896223149</v>
      </c>
      <c r="J164" s="17">
        <f>CHI!J101</f>
        <v>1.1620155535757832</v>
      </c>
      <c r="K164" s="17">
        <f>CHI!K101</f>
        <v>1.6633777095353903</v>
      </c>
      <c r="L164" s="17">
        <f>CHI!L101</f>
        <v>0.96893180430171422</v>
      </c>
      <c r="M164" s="17">
        <f>CHI!M101</f>
        <v>0.94841683145298306</v>
      </c>
      <c r="N164" s="17">
        <f>CHI!N101</f>
        <v>1.0942830832996489</v>
      </c>
      <c r="O164" s="17">
        <f>CHI!O101</f>
        <v>1.0102193715724543</v>
      </c>
      <c r="P164" s="17">
        <f>CHI!P101</f>
        <v>0.94499294851199411</v>
      </c>
      <c r="Q164" s="17">
        <f>CHI!Q101</f>
        <v>0.94411379845869514</v>
      </c>
    </row>
    <row r="165" spans="1:17" x14ac:dyDescent="0.25">
      <c r="A165" s="21" t="s">
        <v>39</v>
      </c>
      <c r="B165" s="17">
        <f>CHI!B102</f>
        <v>0.86230810551618886</v>
      </c>
      <c r="C165" s="17">
        <f>CHI!C102</f>
        <v>0.86952135516205931</v>
      </c>
      <c r="D165" s="17">
        <f>CHI!D102</f>
        <v>0.86055834675048382</v>
      </c>
      <c r="E165" s="17">
        <f>CHI!E102</f>
        <v>0.84044741609854423</v>
      </c>
      <c r="F165" s="17">
        <f>CHI!F102</f>
        <v>0.83623717760380156</v>
      </c>
      <c r="G165" s="17">
        <f>CHI!G102</f>
        <v>0.85134853735359717</v>
      </c>
      <c r="H165" s="17">
        <f>CHI!H102</f>
        <v>0.92137529486715219</v>
      </c>
      <c r="I165" s="17">
        <f>CHI!I102</f>
        <v>0.83380773038701439</v>
      </c>
      <c r="J165" s="17">
        <f>CHI!J102</f>
        <v>0.79893294129878745</v>
      </c>
      <c r="K165" s="17">
        <f>CHI!K102</f>
        <v>1.0348816930124274</v>
      </c>
      <c r="L165" s="17">
        <f>CHI!L102</f>
        <v>0.70314958513417836</v>
      </c>
      <c r="M165" s="17">
        <f>CHI!M102</f>
        <v>0.69438301261385849</v>
      </c>
      <c r="N165" s="17">
        <f>CHI!N102</f>
        <v>0.76676320175715362</v>
      </c>
      <c r="O165" s="17">
        <f>CHI!O102</f>
        <v>0.7253572691918273</v>
      </c>
      <c r="P165" s="17">
        <f>CHI!P102</f>
        <v>0.69319641835890133</v>
      </c>
      <c r="Q165" s="17">
        <f>CHI!Q102</f>
        <v>0.69144292947714092</v>
      </c>
    </row>
    <row r="166" spans="1:17" x14ac:dyDescent="0.25">
      <c r="A166" s="23" t="s">
        <v>10</v>
      </c>
      <c r="B166" s="22">
        <f>NMM!B75</f>
        <v>6.7609793042022446</v>
      </c>
      <c r="C166" s="22">
        <f>NMM!C75</f>
        <v>6.7291475877125757</v>
      </c>
      <c r="D166" s="22">
        <f>NMM!D75</f>
        <v>6.9165321586749746</v>
      </c>
      <c r="E166" s="22">
        <f>NMM!E75</f>
        <v>6.2788590493006238</v>
      </c>
      <c r="F166" s="22">
        <f>NMM!F75</f>
        <v>6.2588431749156443</v>
      </c>
      <c r="G166" s="22">
        <f>NMM!G75</f>
        <v>7.0170298689780353</v>
      </c>
      <c r="H166" s="22">
        <f>NMM!H75</f>
        <v>6.7737826270349037</v>
      </c>
      <c r="I166" s="22">
        <f>NMM!I75</f>
        <v>7.1940555155325079</v>
      </c>
      <c r="J166" s="22">
        <f>NMM!J75</f>
        <v>6.4308534646818369</v>
      </c>
      <c r="K166" s="22">
        <f>NMM!K75</f>
        <v>6.8465971450011525</v>
      </c>
      <c r="L166" s="22">
        <f>NMM!L75</f>
        <v>6.8033725003664003</v>
      </c>
      <c r="M166" s="22">
        <f>NMM!M75</f>
        <v>5.9246673533189371</v>
      </c>
      <c r="N166" s="22">
        <f>NMM!N75</f>
        <v>5.6119465765796637</v>
      </c>
      <c r="O166" s="22">
        <f>NMM!O75</f>
        <v>5.9114457729848331</v>
      </c>
      <c r="P166" s="22">
        <f>NMM!P75</f>
        <v>5.8255428849034487</v>
      </c>
      <c r="Q166" s="22">
        <f>NMM!Q75</f>
        <v>5.7352494162476164</v>
      </c>
    </row>
    <row r="167" spans="1:17" x14ac:dyDescent="0.25">
      <c r="A167" s="21" t="s">
        <v>38</v>
      </c>
      <c r="B167" s="17">
        <f>NMM!B76</f>
        <v>13.017003414680486</v>
      </c>
      <c r="C167" s="17">
        <f>NMM!C76</f>
        <v>12.652827742132837</v>
      </c>
      <c r="D167" s="17">
        <f>NMM!D76</f>
        <v>13.093142966563782</v>
      </c>
      <c r="E167" s="17">
        <f>NMM!E76</f>
        <v>13.628238046353371</v>
      </c>
      <c r="F167" s="17">
        <f>NMM!F76</f>
        <v>13.255351531897915</v>
      </c>
      <c r="G167" s="17">
        <f>NMM!G76</f>
        <v>12.493035147110742</v>
      </c>
      <c r="H167" s="17">
        <f>NMM!H76</f>
        <v>12.590205522944558</v>
      </c>
      <c r="I167" s="17">
        <f>NMM!I76</f>
        <v>14.734796544566359</v>
      </c>
      <c r="J167" s="17">
        <f>NMM!J76</f>
        <v>14.406083669132807</v>
      </c>
      <c r="K167" s="17">
        <f>NMM!K76</f>
        <v>13.695182557702212</v>
      </c>
      <c r="L167" s="17">
        <f>NMM!L76</f>
        <v>13.73255051972216</v>
      </c>
      <c r="M167" s="17">
        <f>NMM!M76</f>
        <v>12.575473856837776</v>
      </c>
      <c r="N167" s="17">
        <f>NMM!N76</f>
        <v>12.783431025146308</v>
      </c>
      <c r="O167" s="17">
        <f>NMM!O76</f>
        <v>12.826240964351211</v>
      </c>
      <c r="P167" s="17">
        <f>NMM!P76</f>
        <v>13.093488505551933</v>
      </c>
      <c r="Q167" s="17">
        <f>NMM!Q76</f>
        <v>13.745807837257283</v>
      </c>
    </row>
    <row r="168" spans="1:17" x14ac:dyDescent="0.25">
      <c r="A168" s="21" t="s">
        <v>37</v>
      </c>
      <c r="B168" s="17">
        <f>NMM!B77</f>
        <v>4.1613628013334516</v>
      </c>
      <c r="C168" s="17">
        <f>NMM!C77</f>
        <v>4.2347829974549054</v>
      </c>
      <c r="D168" s="17">
        <f>NMM!D77</f>
        <v>4.4774802380256116</v>
      </c>
      <c r="E168" s="17">
        <f>NMM!E77</f>
        <v>3.473768701032828</v>
      </c>
      <c r="F168" s="17">
        <f>NMM!F77</f>
        <v>3.1280242818078254</v>
      </c>
      <c r="G168" s="17">
        <f>NMM!G77</f>
        <v>5.4098408880370767</v>
      </c>
      <c r="H168" s="17">
        <f>NMM!H77</f>
        <v>4.355933326262015</v>
      </c>
      <c r="I168" s="17">
        <f>NMM!I77</f>
        <v>4.2617586161565866</v>
      </c>
      <c r="J168" s="17">
        <f>NMM!J77</f>
        <v>3.5622898998859496</v>
      </c>
      <c r="K168" s="17">
        <f>NMM!K77</f>
        <v>4.0356598576737754</v>
      </c>
      <c r="L168" s="17">
        <f>NMM!L77</f>
        <v>3.767681504911311</v>
      </c>
      <c r="M168" s="17">
        <f>NMM!M77</f>
        <v>3.0235274770830332</v>
      </c>
      <c r="N168" s="17">
        <f>NMM!N77</f>
        <v>2.7205985135078614</v>
      </c>
      <c r="O168" s="17">
        <f>NMM!O77</f>
        <v>2.7585180598525056</v>
      </c>
      <c r="P168" s="17">
        <f>NMM!P77</f>
        <v>2.9722455353559494</v>
      </c>
      <c r="Q168" s="17">
        <f>NMM!Q77</f>
        <v>3.0960227278797601</v>
      </c>
    </row>
    <row r="169" spans="1:17" x14ac:dyDescent="0.25">
      <c r="A169" s="21" t="s">
        <v>57</v>
      </c>
      <c r="B169" s="17">
        <f>NMM!B78</f>
        <v>2.2782315205463339</v>
      </c>
      <c r="C169" s="17">
        <f>NMM!C78</f>
        <v>2.2211855619441137</v>
      </c>
      <c r="D169" s="17">
        <f>NMM!D78</f>
        <v>2.2920743595023048</v>
      </c>
      <c r="E169" s="17">
        <f>NMM!E78</f>
        <v>2.2013285083848366</v>
      </c>
      <c r="F169" s="17">
        <f>NMM!F78</f>
        <v>2.2057148070360966</v>
      </c>
      <c r="G169" s="17">
        <f>NMM!G78</f>
        <v>2.3503619363065944</v>
      </c>
      <c r="H169" s="17">
        <f>NMM!H78</f>
        <v>2.3310501037703206</v>
      </c>
      <c r="I169" s="17">
        <f>NMM!I78</f>
        <v>2.2554557993749556</v>
      </c>
      <c r="J169" s="17">
        <f>NMM!J78</f>
        <v>2.2698686137587751</v>
      </c>
      <c r="K169" s="17">
        <f>NMM!K78</f>
        <v>2.3278826230986875</v>
      </c>
      <c r="L169" s="17">
        <f>NMM!L78</f>
        <v>2.6559915334665685</v>
      </c>
      <c r="M169" s="17">
        <f>NMM!M78</f>
        <v>2.1022189386717982</v>
      </c>
      <c r="N169" s="17">
        <f>NMM!N78</f>
        <v>1.7656487182185536</v>
      </c>
      <c r="O169" s="17">
        <f>NMM!O78</f>
        <v>1.9644058876582728</v>
      </c>
      <c r="P169" s="17">
        <f>NMM!P78</f>
        <v>1.9710537990461743</v>
      </c>
      <c r="Q169" s="17">
        <f>NMM!Q78</f>
        <v>2.0305245631319959</v>
      </c>
    </row>
    <row r="170" spans="1:17" x14ac:dyDescent="0.25">
      <c r="A170" s="23" t="s">
        <v>9</v>
      </c>
      <c r="B170" s="22">
        <f>PPA!B73</f>
        <v>0.97243884361368949</v>
      </c>
      <c r="C170" s="22">
        <f>PPA!C73</f>
        <v>0.97222356410278166</v>
      </c>
      <c r="D170" s="22">
        <f>PPA!D73</f>
        <v>1.0004297163425793</v>
      </c>
      <c r="E170" s="22">
        <f>PPA!E73</f>
        <v>0.99546191620225344</v>
      </c>
      <c r="F170" s="22">
        <f>PPA!F73</f>
        <v>0.98988311520348804</v>
      </c>
      <c r="G170" s="22">
        <f>PPA!G73</f>
        <v>0.75701851935850339</v>
      </c>
      <c r="H170" s="22">
        <f>PPA!H73</f>
        <v>0.69891824321220852</v>
      </c>
      <c r="I170" s="22">
        <f>PPA!I73</f>
        <v>0.91171556566459799</v>
      </c>
      <c r="J170" s="22">
        <f>PPA!J73</f>
        <v>0.67841452082573128</v>
      </c>
      <c r="K170" s="22">
        <f>PPA!K73</f>
        <v>0.69254400822717976</v>
      </c>
      <c r="L170" s="22">
        <f>PPA!L73</f>
        <v>0.85176826658095484</v>
      </c>
      <c r="M170" s="22">
        <f>PPA!M73</f>
        <v>0.5949013220724505</v>
      </c>
      <c r="N170" s="22">
        <f>PPA!N73</f>
        <v>0.63738641346726577</v>
      </c>
      <c r="O170" s="22">
        <f>PPA!O73</f>
        <v>0.65578792044344414</v>
      </c>
      <c r="P170" s="22">
        <f>PPA!P73</f>
        <v>0.66835611897011715</v>
      </c>
      <c r="Q170" s="22">
        <f>PPA!Q73</f>
        <v>0.76287125682993018</v>
      </c>
    </row>
    <row r="171" spans="1:17" x14ac:dyDescent="0.25">
      <c r="A171" s="21" t="s">
        <v>35</v>
      </c>
      <c r="B171" s="17">
        <f>PPA!B74</f>
        <v>1.0411934185027663E-2</v>
      </c>
      <c r="C171" s="17">
        <f>PPA!C74</f>
        <v>9.0646268859999966E-3</v>
      </c>
      <c r="D171" s="17">
        <f>PPA!D74</f>
        <v>1.0285519311575857E-2</v>
      </c>
      <c r="E171" s="17">
        <f>PPA!E74</f>
        <v>1.2036687584147734E-2</v>
      </c>
      <c r="F171" s="17">
        <f>PPA!F74</f>
        <v>1.2334206768238511E-2</v>
      </c>
      <c r="G171" s="17">
        <f>PPA!G74</f>
        <v>8.8154154329356197E-3</v>
      </c>
      <c r="H171" s="17">
        <f>PPA!H74</f>
        <v>1.1550611546640391E-2</v>
      </c>
      <c r="I171" s="17">
        <f>PPA!I74</f>
        <v>1.5057968495816625E-2</v>
      </c>
      <c r="J171" s="17">
        <f>PPA!J74</f>
        <v>1.1132373630407746E-2</v>
      </c>
      <c r="K171" s="17">
        <f>PPA!K74</f>
        <v>1.2890041335815703E-2</v>
      </c>
      <c r="L171" s="17">
        <f>PPA!L74</f>
        <v>0.27815886248667987</v>
      </c>
      <c r="M171" s="17">
        <f>PPA!M74</f>
        <v>0.15206751880139174</v>
      </c>
      <c r="N171" s="17">
        <f>PPA!N74</f>
        <v>0.15583689894494179</v>
      </c>
      <c r="O171" s="17">
        <f>PPA!O74</f>
        <v>0.1675556523647429</v>
      </c>
      <c r="P171" s="17">
        <f>PPA!P74</f>
        <v>0.14975459115622103</v>
      </c>
      <c r="Q171" s="17">
        <f>PPA!Q74</f>
        <v>0.21437426880291641</v>
      </c>
    </row>
    <row r="172" spans="1:17" x14ac:dyDescent="0.25">
      <c r="A172" s="21" t="s">
        <v>56</v>
      </c>
      <c r="B172" s="17">
        <f>PPA!B75</f>
        <v>1.3200913875326974</v>
      </c>
      <c r="C172" s="17">
        <f>PPA!C75</f>
        <v>1.3175894516367299</v>
      </c>
      <c r="D172" s="17">
        <f>PPA!D75</f>
        <v>1.3921922140961565</v>
      </c>
      <c r="E172" s="17">
        <f>PPA!E75</f>
        <v>1.362196456482984</v>
      </c>
      <c r="F172" s="17">
        <f>PPA!F75</f>
        <v>1.3631202081347531</v>
      </c>
      <c r="G172" s="17">
        <f>PPA!G75</f>
        <v>1.0437184888485718</v>
      </c>
      <c r="H172" s="17">
        <f>PPA!H75</f>
        <v>0.97225009466060242</v>
      </c>
      <c r="I172" s="17">
        <f>PPA!I75</f>
        <v>1.2624385126331223</v>
      </c>
      <c r="J172" s="17">
        <f>PPA!J75</f>
        <v>0.99324911759743917</v>
      </c>
      <c r="K172" s="17">
        <f>PPA!K75</f>
        <v>0.94895545773952805</v>
      </c>
      <c r="L172" s="17">
        <f>PPA!L75</f>
        <v>1.0251086143754635</v>
      </c>
      <c r="M172" s="17">
        <f>PPA!M75</f>
        <v>0.72977070586885406</v>
      </c>
      <c r="N172" s="17">
        <f>PPA!N75</f>
        <v>1.0739398021301934</v>
      </c>
      <c r="O172" s="17">
        <f>PPA!O75</f>
        <v>1.1100511956677761</v>
      </c>
      <c r="P172" s="17">
        <f>PPA!P75</f>
        <v>1.1385091634864575</v>
      </c>
      <c r="Q172" s="17">
        <f>PPA!Q75</f>
        <v>1.2558740614732566</v>
      </c>
    </row>
    <row r="173" spans="1:17" x14ac:dyDescent="0.25">
      <c r="A173" s="21" t="s">
        <v>55</v>
      </c>
      <c r="B173" s="17">
        <f>PPA!B76</f>
        <v>0.14661400293049867</v>
      </c>
      <c r="C173" s="17">
        <f>PPA!C76</f>
        <v>0.1276421084892162</v>
      </c>
      <c r="D173" s="17">
        <f>PPA!D76</f>
        <v>0.1448339119025146</v>
      </c>
      <c r="E173" s="17">
        <f>PPA!E76</f>
        <v>0.16949271070820154</v>
      </c>
      <c r="F173" s="17">
        <f>PPA!F76</f>
        <v>0.17368217999920962</v>
      </c>
      <c r="G173" s="17">
        <f>PPA!G76</f>
        <v>0.1241328768651405</v>
      </c>
      <c r="H173" s="17">
        <f>PPA!H76</f>
        <v>0.16264810793592999</v>
      </c>
      <c r="I173" s="17">
        <f>PPA!I76</f>
        <v>0.21203639957191578</v>
      </c>
      <c r="J173" s="17">
        <f>PPA!J76</f>
        <v>0.15675875692904828</v>
      </c>
      <c r="K173" s="17">
        <f>PPA!K76</f>
        <v>0.18150907646930273</v>
      </c>
      <c r="L173" s="17">
        <f>PPA!L76</f>
        <v>0.16633099311678057</v>
      </c>
      <c r="M173" s="17">
        <f>PPA!M76</f>
        <v>0.11738364328704282</v>
      </c>
      <c r="N173" s="17">
        <f>PPA!N76</f>
        <v>0.1091593494437061</v>
      </c>
      <c r="O173" s="17">
        <f>PPA!O76</f>
        <v>0.13068889653865484</v>
      </c>
      <c r="P173" s="17">
        <f>PPA!P76</f>
        <v>0.14718790237827106</v>
      </c>
      <c r="Q173" s="17">
        <f>PPA!Q76</f>
        <v>0.17011776658036973</v>
      </c>
    </row>
    <row r="174" spans="1:17" x14ac:dyDescent="0.25">
      <c r="A174" s="20" t="s">
        <v>54</v>
      </c>
      <c r="B174" s="19">
        <f>FBT!B$37</f>
        <v>1.5351478372956979</v>
      </c>
      <c r="C174" s="19">
        <f>FBT!C$37</f>
        <v>1.5191975297216966</v>
      </c>
      <c r="D174" s="19">
        <f>FBT!D$37</f>
        <v>1.515552023040508</v>
      </c>
      <c r="E174" s="19">
        <f>FBT!E$37</f>
        <v>1.7980779406117016</v>
      </c>
      <c r="F174" s="19">
        <f>FBT!F$37</f>
        <v>1.8079617415935796</v>
      </c>
      <c r="G174" s="19">
        <f>FBT!G$37</f>
        <v>1.6641263477668022</v>
      </c>
      <c r="H174" s="19">
        <f>FBT!H$37</f>
        <v>1.5040030539627676</v>
      </c>
      <c r="I174" s="19">
        <f>FBT!I$37</f>
        <v>1.4901294326967074</v>
      </c>
      <c r="J174" s="19">
        <f>FBT!J$37</f>
        <v>1.4261045444280944</v>
      </c>
      <c r="K174" s="19">
        <f>FBT!K$37</f>
        <v>1.5156701030257471</v>
      </c>
      <c r="L174" s="19">
        <f>FBT!L$37</f>
        <v>1.5795389647609288</v>
      </c>
      <c r="M174" s="19">
        <f>FBT!M$37</f>
        <v>1.4895224740905173</v>
      </c>
      <c r="N174" s="19">
        <f>FBT!N$37</f>
        <v>1.4688683433244816</v>
      </c>
      <c r="O174" s="19">
        <f>FBT!O$37</f>
        <v>1.4028130489523019</v>
      </c>
      <c r="P174" s="19">
        <f>FBT!P$37</f>
        <v>1.3801115219534701</v>
      </c>
      <c r="Q174" s="19">
        <f>FBT!Q$37</f>
        <v>1.3921483016099339</v>
      </c>
    </row>
    <row r="175" spans="1:17" x14ac:dyDescent="0.25">
      <c r="A175" s="18" t="s">
        <v>53</v>
      </c>
      <c r="B175" s="17">
        <f>TRE!B$37</f>
        <v>1.2378079990976223</v>
      </c>
      <c r="C175" s="17">
        <f>TRE!C$37</f>
        <v>1.4089433696252083</v>
      </c>
      <c r="D175" s="17">
        <f>TRE!D$37</f>
        <v>1.4951624522500784</v>
      </c>
      <c r="E175" s="17">
        <f>TRE!E$37</f>
        <v>1.4575364868060734</v>
      </c>
      <c r="F175" s="17">
        <f>TRE!F$37</f>
        <v>1.4088489667450994</v>
      </c>
      <c r="G175" s="17">
        <f>TRE!G$37</f>
        <v>1.2935562613655318</v>
      </c>
      <c r="H175" s="17">
        <f>TRE!H$37</f>
        <v>1.3077386777791067</v>
      </c>
      <c r="I175" s="17">
        <f>TRE!I$37</f>
        <v>1.3045790809107207</v>
      </c>
      <c r="J175" s="17">
        <f>TRE!J$37</f>
        <v>1.2205003611953837</v>
      </c>
      <c r="K175" s="17">
        <f>TRE!K$37</f>
        <v>1.236059185291237</v>
      </c>
      <c r="L175" s="17">
        <f>TRE!L$37</f>
        <v>1.256322451106366</v>
      </c>
      <c r="M175" s="17">
        <f>TRE!M$37</f>
        <v>1.4446598122402718</v>
      </c>
      <c r="N175" s="17">
        <f>TRE!N$37</f>
        <v>0.92108927235402571</v>
      </c>
      <c r="O175" s="17">
        <f>TRE!O$37</f>
        <v>0.96206125730727798</v>
      </c>
      <c r="P175" s="17">
        <f>TRE!P$37</f>
        <v>0.94644443363467678</v>
      </c>
      <c r="Q175" s="17">
        <f>TRE!Q$37</f>
        <v>0.72987532217800455</v>
      </c>
    </row>
    <row r="176" spans="1:17" x14ac:dyDescent="0.25">
      <c r="A176" s="18" t="s">
        <v>52</v>
      </c>
      <c r="B176" s="17">
        <f>MAE!B$37</f>
        <v>0.87251822326880968</v>
      </c>
      <c r="C176" s="17">
        <f>MAE!C$37</f>
        <v>0.82414717808479609</v>
      </c>
      <c r="D176" s="17">
        <f>MAE!D$37</f>
        <v>1.0665484340661913</v>
      </c>
      <c r="E176" s="17">
        <f>MAE!E$37</f>
        <v>1.2319694246337991</v>
      </c>
      <c r="F176" s="17">
        <f>MAE!F$37</f>
        <v>1.2645740733521387</v>
      </c>
      <c r="G176" s="17">
        <f>MAE!G$37</f>
        <v>0.78277684604127296</v>
      </c>
      <c r="H176" s="17">
        <f>MAE!H$37</f>
        <v>1.1058841542574604</v>
      </c>
      <c r="I176" s="17">
        <f>MAE!I$37</f>
        <v>1.1328862458924547</v>
      </c>
      <c r="J176" s="17">
        <f>MAE!J$37</f>
        <v>0.86793732311918914</v>
      </c>
      <c r="K176" s="17">
        <f>MAE!K$37</f>
        <v>0.89826933419863975</v>
      </c>
      <c r="L176" s="17">
        <f>MAE!L$37</f>
        <v>1.247401692107371</v>
      </c>
      <c r="M176" s="17">
        <f>MAE!M$37</f>
        <v>1.3521962466567028</v>
      </c>
      <c r="N176" s="17">
        <f>MAE!N$37</f>
        <v>1.6891097405977709</v>
      </c>
      <c r="O176" s="17">
        <f>MAE!O$37</f>
        <v>1.8372134717914679</v>
      </c>
      <c r="P176" s="17">
        <f>MAE!P$37</f>
        <v>1.7350555163402843</v>
      </c>
      <c r="Q176" s="17">
        <f>MAE!Q$37</f>
        <v>1.7823870575834315</v>
      </c>
    </row>
    <row r="177" spans="1:17" x14ac:dyDescent="0.25">
      <c r="A177" s="18" t="s">
        <v>51</v>
      </c>
      <c r="B177" s="17">
        <f>TEL!B$37</f>
        <v>0.80218159109434806</v>
      </c>
      <c r="C177" s="17">
        <f>TEL!C$37</f>
        <v>0.77378160790638695</v>
      </c>
      <c r="D177" s="17">
        <f>TEL!D$37</f>
        <v>0.79344826815872183</v>
      </c>
      <c r="E177" s="17">
        <f>TEL!E$37</f>
        <v>1.2181362474475756</v>
      </c>
      <c r="F177" s="17">
        <f>TEL!F$37</f>
        <v>1.2066982855975625</v>
      </c>
      <c r="G177" s="17">
        <f>TEL!G$37</f>
        <v>1.1556638010699802</v>
      </c>
      <c r="H177" s="17">
        <f>TEL!H$37</f>
        <v>1.244372419963611</v>
      </c>
      <c r="I177" s="17">
        <f>TEL!I$37</f>
        <v>1.4954530163385387</v>
      </c>
      <c r="J177" s="17">
        <f>TEL!J$37</f>
        <v>1.1703648129686257</v>
      </c>
      <c r="K177" s="17">
        <f>TEL!K$37</f>
        <v>1.1510313131393475</v>
      </c>
      <c r="L177" s="17">
        <f>TEL!L$37</f>
        <v>1.2269049515200907</v>
      </c>
      <c r="M177" s="17">
        <f>TEL!M$37</f>
        <v>1.3505887480410637</v>
      </c>
      <c r="N177" s="17">
        <f>TEL!N$37</f>
        <v>1.3150557124011351</v>
      </c>
      <c r="O177" s="17">
        <f>TEL!O$37</f>
        <v>1.2604303392065541</v>
      </c>
      <c r="P177" s="17">
        <f>TEL!P$37</f>
        <v>1.0835214390181909</v>
      </c>
      <c r="Q177" s="17">
        <f>TEL!Q$37</f>
        <v>1.1012672486640813</v>
      </c>
    </row>
    <row r="178" spans="1:17" x14ac:dyDescent="0.25">
      <c r="A178" s="18" t="s">
        <v>50</v>
      </c>
      <c r="B178" s="17">
        <f>WWP!B$37</f>
        <v>0</v>
      </c>
      <c r="C178" s="17">
        <f>WWP!C$37</f>
        <v>0</v>
      </c>
      <c r="D178" s="17">
        <f>WWP!D$37</f>
        <v>0</v>
      </c>
      <c r="E178" s="17">
        <f>WWP!E$37</f>
        <v>0</v>
      </c>
      <c r="F178" s="17">
        <f>WWP!F$37</f>
        <v>0</v>
      </c>
      <c r="G178" s="17">
        <f>WWP!G$37</f>
        <v>0.13721714444205416</v>
      </c>
      <c r="H178" s="17">
        <f>WWP!H$37</f>
        <v>0.17951194628162559</v>
      </c>
      <c r="I178" s="17">
        <f>WWP!I$37</f>
        <v>5.3304858891203163E-2</v>
      </c>
      <c r="J178" s="17">
        <f>WWP!J$37</f>
        <v>0.1202399333077582</v>
      </c>
      <c r="K178" s="17">
        <f>WWP!K$37</f>
        <v>0.12342031009629971</v>
      </c>
      <c r="L178" s="17">
        <f>WWP!L$37</f>
        <v>0.2784340155298976</v>
      </c>
      <c r="M178" s="17">
        <f>WWP!M$37</f>
        <v>0.33100892328185738</v>
      </c>
      <c r="N178" s="17">
        <f>WWP!N$37</f>
        <v>0.26753975617663389</v>
      </c>
      <c r="O178" s="17">
        <f>WWP!O$37</f>
        <v>0.25985087455738975</v>
      </c>
      <c r="P178" s="17">
        <f>WWP!P$37</f>
        <v>0.30628174923756984</v>
      </c>
      <c r="Q178" s="17">
        <f>WWP!Q$37</f>
        <v>0.27805503774056223</v>
      </c>
    </row>
    <row r="179" spans="1:17" x14ac:dyDescent="0.25">
      <c r="A179" s="16" t="s">
        <v>49</v>
      </c>
      <c r="B179" s="15">
        <f>OIS!B$37</f>
        <v>2.1022892218588805</v>
      </c>
      <c r="C179" s="15">
        <f>OIS!C$37</f>
        <v>2.2527577710361943</v>
      </c>
      <c r="D179" s="15">
        <f>OIS!D$37</f>
        <v>2.0173205388903974</v>
      </c>
      <c r="E179" s="15">
        <f>OIS!E$37</f>
        <v>1.6979965217277964</v>
      </c>
      <c r="F179" s="15">
        <f>OIS!F$37</f>
        <v>1.3415200612304703</v>
      </c>
      <c r="G179" s="15">
        <f>OIS!G$37</f>
        <v>1.6043695559932794</v>
      </c>
      <c r="H179" s="15">
        <f>OIS!H$37</f>
        <v>2.0469114791675089</v>
      </c>
      <c r="I179" s="15">
        <f>OIS!I$37</f>
        <v>2.2482919554482157</v>
      </c>
      <c r="J179" s="15">
        <f>OIS!J$37</f>
        <v>2.0586343307611639</v>
      </c>
      <c r="K179" s="15">
        <f>OIS!K$37</f>
        <v>1.7196599879745964</v>
      </c>
      <c r="L179" s="15">
        <f>OIS!L$37</f>
        <v>1.7928330858444117</v>
      </c>
      <c r="M179" s="15">
        <f>OIS!M$37</f>
        <v>1.6214563763364798</v>
      </c>
      <c r="N179" s="15">
        <f>OIS!N$37</f>
        <v>1.8266501492903453</v>
      </c>
      <c r="O179" s="15">
        <f>OIS!O$37</f>
        <v>1.6999416590656165</v>
      </c>
      <c r="P179" s="15">
        <f>OIS!P$37</f>
        <v>1.6351775257713488</v>
      </c>
      <c r="Q179" s="15">
        <f>OIS!Q$37</f>
        <v>1.6510300128172068</v>
      </c>
    </row>
  </sheetData>
  <pageMargins left="0.39370078740157483" right="0.39370078740157483" top="0.39370078740157483" bottom="0.39370078740157483" header="0.31496062992125984" footer="0.31496062992125984"/>
  <pageSetup paperSize="9" scale="57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1113.4067264074874</v>
      </c>
      <c r="C5" s="96">
        <v>1085.9871728277358</v>
      </c>
      <c r="D5" s="96">
        <v>1088.1447407712362</v>
      </c>
      <c r="E5" s="96">
        <v>1873.2769045130519</v>
      </c>
      <c r="F5" s="96">
        <v>1911.0149823166562</v>
      </c>
      <c r="G5" s="96">
        <v>1570.5174211206795</v>
      </c>
      <c r="H5" s="96">
        <v>1632.9017256187683</v>
      </c>
      <c r="I5" s="96">
        <v>1578.0657107450163</v>
      </c>
      <c r="J5" s="96">
        <v>1372.9268172918241</v>
      </c>
      <c r="K5" s="96">
        <v>1654.4450850093001</v>
      </c>
      <c r="L5" s="96">
        <v>2027.8792757986812</v>
      </c>
      <c r="M5" s="96">
        <v>1909.3993070292529</v>
      </c>
      <c r="N5" s="96">
        <v>1973.3217064644161</v>
      </c>
      <c r="O5" s="96">
        <v>1917.6891869221924</v>
      </c>
      <c r="P5" s="96">
        <v>1939.5908670993715</v>
      </c>
      <c r="Q5" s="96">
        <v>2022.9395214229805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18.116926692561972</v>
      </c>
      <c r="C10" s="158">
        <v>17.756522086110024</v>
      </c>
      <c r="D10" s="158">
        <v>17.877877512895672</v>
      </c>
      <c r="E10" s="158">
        <v>24.58157372309423</v>
      </c>
      <c r="F10" s="158">
        <v>26.543658054974181</v>
      </c>
      <c r="G10" s="158">
        <v>23.638606861818015</v>
      </c>
      <c r="H10" s="158">
        <v>19.624143264891128</v>
      </c>
      <c r="I10" s="158">
        <v>19.026921082778266</v>
      </c>
      <c r="J10" s="158">
        <v>16.716939230640328</v>
      </c>
      <c r="K10" s="158">
        <v>18.177765910065389</v>
      </c>
      <c r="L10" s="158">
        <v>20.568790851585337</v>
      </c>
      <c r="M10" s="158">
        <v>20.397321846765401</v>
      </c>
      <c r="N10" s="158">
        <v>21.732697880391342</v>
      </c>
      <c r="O10" s="158">
        <v>22.804185302080278</v>
      </c>
      <c r="P10" s="158">
        <v>21.988287799317551</v>
      </c>
      <c r="Q10" s="158">
        <v>24.482057900561692</v>
      </c>
    </row>
    <row r="11" spans="1:17" x14ac:dyDescent="0.25">
      <c r="A11" s="92" t="s">
        <v>125</v>
      </c>
      <c r="B11" s="91">
        <v>8.5408468945506701</v>
      </c>
      <c r="C11" s="91">
        <v>8.4179773165675833</v>
      </c>
      <c r="D11" s="91">
        <v>8.4549904199041492</v>
      </c>
      <c r="E11" s="91">
        <v>10.714284234532334</v>
      </c>
      <c r="F11" s="91">
        <v>12.447214018821255</v>
      </c>
      <c r="G11" s="91">
        <v>11.113574433878391</v>
      </c>
      <c r="H11" s="91">
        <v>5.1598853487272693</v>
      </c>
      <c r="I11" s="91">
        <v>4.8785357696665503</v>
      </c>
      <c r="J11" s="91">
        <v>3.90898373256424</v>
      </c>
      <c r="K11" s="91">
        <v>3.8167121749025221</v>
      </c>
      <c r="L11" s="91">
        <v>3.5404834053266976</v>
      </c>
      <c r="M11" s="91">
        <v>3.4751254716831004</v>
      </c>
      <c r="N11" s="91">
        <v>4.0010077191476023</v>
      </c>
      <c r="O11" s="91">
        <v>4.7972831458547933</v>
      </c>
      <c r="P11" s="91">
        <v>3.4595051187634778</v>
      </c>
      <c r="Q11" s="91">
        <v>5.4406321563110431</v>
      </c>
    </row>
    <row r="12" spans="1:17" x14ac:dyDescent="0.25">
      <c r="A12" s="92" t="s">
        <v>26</v>
      </c>
      <c r="B12" s="91">
        <v>9.5760797980113015</v>
      </c>
      <c r="C12" s="91">
        <v>9.3385447695424393</v>
      </c>
      <c r="D12" s="91">
        <v>9.4228870929915232</v>
      </c>
      <c r="E12" s="91">
        <v>13.867289488561894</v>
      </c>
      <c r="F12" s="91">
        <v>14.096444036152928</v>
      </c>
      <c r="G12" s="91">
        <v>12.525032427939625</v>
      </c>
      <c r="H12" s="91">
        <v>14.464257916163859</v>
      </c>
      <c r="I12" s="91">
        <v>14.148385313111714</v>
      </c>
      <c r="J12" s="91">
        <v>12.807955498076089</v>
      </c>
      <c r="K12" s="91">
        <v>14.361053735162866</v>
      </c>
      <c r="L12" s="91">
        <v>17.028307446258641</v>
      </c>
      <c r="M12" s="91">
        <v>16.922196375082301</v>
      </c>
      <c r="N12" s="91">
        <v>17.731690161243741</v>
      </c>
      <c r="O12" s="91">
        <v>18.006902156225486</v>
      </c>
      <c r="P12" s="91">
        <v>18.528782680554073</v>
      </c>
      <c r="Q12" s="91">
        <v>19.041425744250649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263</v>
      </c>
      <c r="B15" s="204">
        <v>36.729317001833508</v>
      </c>
      <c r="C15" s="204">
        <v>36.220705933892766</v>
      </c>
      <c r="D15" s="204">
        <v>36.217261154987476</v>
      </c>
      <c r="E15" s="204">
        <v>51.51191204601821</v>
      </c>
      <c r="F15" s="204">
        <v>53.093201993707893</v>
      </c>
      <c r="G15" s="204">
        <v>46.540094372150548</v>
      </c>
      <c r="H15" s="204">
        <v>53.693317192176188</v>
      </c>
      <c r="I15" s="204">
        <v>52.556080295527728</v>
      </c>
      <c r="J15" s="204">
        <v>47.715415063345375</v>
      </c>
      <c r="K15" s="204">
        <v>53.497039380746692</v>
      </c>
      <c r="L15" s="204">
        <v>63.394951794595748</v>
      </c>
      <c r="M15" s="204">
        <v>63.005713022126407</v>
      </c>
      <c r="N15" s="204">
        <v>65.939864465251333</v>
      </c>
      <c r="O15" s="204">
        <v>66.963353227955963</v>
      </c>
      <c r="P15" s="204">
        <v>68.901236539479612</v>
      </c>
      <c r="Q15" s="204">
        <v>70.809003339547544</v>
      </c>
    </row>
    <row r="16" spans="1:17" x14ac:dyDescent="0.25">
      <c r="A16" s="152" t="s">
        <v>277</v>
      </c>
      <c r="B16" s="264">
        <v>36.729317001833508</v>
      </c>
      <c r="C16" s="264">
        <v>36.220705933892766</v>
      </c>
      <c r="D16" s="264">
        <v>36.217261154987476</v>
      </c>
      <c r="E16" s="264">
        <v>51.51191204601821</v>
      </c>
      <c r="F16" s="264">
        <v>53.093201993707893</v>
      </c>
      <c r="G16" s="264">
        <v>46.540094372150548</v>
      </c>
      <c r="H16" s="264">
        <v>53.693317192176188</v>
      </c>
      <c r="I16" s="264">
        <v>52.556080295527728</v>
      </c>
      <c r="J16" s="264">
        <v>47.715415063345375</v>
      </c>
      <c r="K16" s="264">
        <v>53.497039380746692</v>
      </c>
      <c r="L16" s="264">
        <v>63.394951794595748</v>
      </c>
      <c r="M16" s="264">
        <v>63.005713022126407</v>
      </c>
      <c r="N16" s="264">
        <v>65.939864465251333</v>
      </c>
      <c r="O16" s="264">
        <v>66.963353227955963</v>
      </c>
      <c r="P16" s="264">
        <v>68.901236539479612</v>
      </c>
      <c r="Q16" s="264">
        <v>70.809003339547544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1.1992034521388808</v>
      </c>
      <c r="K18" s="83">
        <v>1.2045061095889449</v>
      </c>
      <c r="L18" s="83">
        <v>1.1928000325575949</v>
      </c>
      <c r="M18" s="83">
        <v>1.1925182716035534</v>
      </c>
      <c r="N18" s="83">
        <v>0.59675262646063487</v>
      </c>
      <c r="O18" s="83">
        <v>0.59774559686020434</v>
      </c>
      <c r="P18" s="83">
        <v>0.59579107048025526</v>
      </c>
      <c r="Q18" s="83">
        <v>0.59819567510292782</v>
      </c>
    </row>
    <row r="19" spans="1:17" x14ac:dyDescent="0.25">
      <c r="A19" s="154" t="s">
        <v>125</v>
      </c>
      <c r="B19" s="83">
        <v>4.584384831884095</v>
      </c>
      <c r="C19" s="83">
        <v>5.8804069953382072</v>
      </c>
      <c r="D19" s="83">
        <v>4.7260901930064154</v>
      </c>
      <c r="E19" s="83">
        <v>0</v>
      </c>
      <c r="F19" s="83">
        <v>2.9798385054192256</v>
      </c>
      <c r="G19" s="83">
        <v>5.7011407030335776E-2</v>
      </c>
      <c r="H19" s="83">
        <v>4.1567694328672383E-2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32.144932169949413</v>
      </c>
      <c r="C21" s="83">
        <v>30.340298938554557</v>
      </c>
      <c r="D21" s="83">
        <v>31.491170961981059</v>
      </c>
      <c r="E21" s="83">
        <v>51.51191204601821</v>
      </c>
      <c r="F21" s="83">
        <v>50.11336348828867</v>
      </c>
      <c r="G21" s="83">
        <v>46.483082965120211</v>
      </c>
      <c r="H21" s="83">
        <v>53.651749497847518</v>
      </c>
      <c r="I21" s="83">
        <v>52.556080295527728</v>
      </c>
      <c r="J21" s="83">
        <v>46.516211611206494</v>
      </c>
      <c r="K21" s="83">
        <v>52.292533271157744</v>
      </c>
      <c r="L21" s="83">
        <v>62.202151762038156</v>
      </c>
      <c r="M21" s="83">
        <v>61.813194750522854</v>
      </c>
      <c r="N21" s="83">
        <v>65.343111838790691</v>
      </c>
      <c r="O21" s="83">
        <v>66.365607631095756</v>
      </c>
      <c r="P21" s="83">
        <v>68.305445468999352</v>
      </c>
      <c r="Q21" s="83">
        <v>70.210807664444616</v>
      </c>
    </row>
    <row r="22" spans="1:17" x14ac:dyDescent="0.25">
      <c r="A22" s="152" t="s">
        <v>276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2" t="s">
        <v>275</v>
      </c>
      <c r="B23" s="264">
        <v>0</v>
      </c>
      <c r="C23" s="264">
        <v>0</v>
      </c>
      <c r="D23" s="264">
        <v>0</v>
      </c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>
        <v>0</v>
      </c>
      <c r="K23" s="26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</row>
    <row r="24" spans="1:17" x14ac:dyDescent="0.25">
      <c r="A24" s="156" t="s">
        <v>262</v>
      </c>
      <c r="B24" s="204">
        <v>62.226123029382364</v>
      </c>
      <c r="C24" s="204">
        <v>61.36444365521335</v>
      </c>
      <c r="D24" s="204">
        <v>61.3586075751153</v>
      </c>
      <c r="E24" s="204">
        <v>88.441677112205966</v>
      </c>
      <c r="F24" s="204">
        <v>89.949511424876221</v>
      </c>
      <c r="G24" s="204">
        <v>78.847358856575624</v>
      </c>
      <c r="H24" s="204">
        <v>90.966215388356332</v>
      </c>
      <c r="I24" s="204">
        <v>94.720542602314069</v>
      </c>
      <c r="J24" s="204">
        <v>86.449348846861596</v>
      </c>
      <c r="K24" s="204">
        <v>95.651260625585309</v>
      </c>
      <c r="L24" s="204">
        <v>116.09063008881091</v>
      </c>
      <c r="M24" s="204">
        <v>115.44762710313456</v>
      </c>
      <c r="N24" s="204">
        <v>120.55539775670492</v>
      </c>
      <c r="O24" s="204">
        <v>121.88462517060279</v>
      </c>
      <c r="P24" s="204">
        <v>126.51203571549532</v>
      </c>
      <c r="Q24" s="204">
        <v>128.63089978707086</v>
      </c>
    </row>
    <row r="25" spans="1:17" x14ac:dyDescent="0.25">
      <c r="A25" s="152" t="s">
        <v>274</v>
      </c>
      <c r="B25" s="264">
        <v>62.226123029382364</v>
      </c>
      <c r="C25" s="264">
        <v>61.36444365521335</v>
      </c>
      <c r="D25" s="264">
        <v>61.3586075751153</v>
      </c>
      <c r="E25" s="264">
        <v>88.441677112205966</v>
      </c>
      <c r="F25" s="264">
        <v>89.949511424876221</v>
      </c>
      <c r="G25" s="264">
        <v>78.847358856575624</v>
      </c>
      <c r="H25" s="264">
        <v>90.966215388356332</v>
      </c>
      <c r="I25" s="264">
        <v>94.720542602314069</v>
      </c>
      <c r="J25" s="264">
        <v>86.449348846861596</v>
      </c>
      <c r="K25" s="264">
        <v>95.651260625585309</v>
      </c>
      <c r="L25" s="264">
        <v>116.09063008881091</v>
      </c>
      <c r="M25" s="264">
        <v>115.44762710313456</v>
      </c>
      <c r="N25" s="264">
        <v>120.55539775670492</v>
      </c>
      <c r="O25" s="264">
        <v>121.88462517060279</v>
      </c>
      <c r="P25" s="264">
        <v>126.51203571549532</v>
      </c>
      <c r="Q25" s="264">
        <v>128.63089978707086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0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2.172680619767962</v>
      </c>
      <c r="K27" s="83">
        <v>2.153624371498704</v>
      </c>
      <c r="L27" s="83">
        <v>2.184289181230513</v>
      </c>
      <c r="M27" s="83">
        <v>2.1850939879914271</v>
      </c>
      <c r="N27" s="83">
        <v>1.091020596246929</v>
      </c>
      <c r="O27" s="83">
        <v>1.0879980542890171</v>
      </c>
      <c r="P27" s="83">
        <v>1.0939533885488744</v>
      </c>
      <c r="Q27" s="83">
        <v>1.0866760483585081</v>
      </c>
    </row>
    <row r="28" spans="1:17" x14ac:dyDescent="0.25">
      <c r="A28" s="154" t="s">
        <v>125</v>
      </c>
      <c r="B28" s="83">
        <v>7.7667791793845122</v>
      </c>
      <c r="C28" s="83">
        <v>9.9624757284892667</v>
      </c>
      <c r="D28" s="83">
        <v>8.0068537561777404</v>
      </c>
      <c r="E28" s="83">
        <v>0</v>
      </c>
      <c r="F28" s="83">
        <v>5.0483867542827374</v>
      </c>
      <c r="G28" s="83">
        <v>9.6587661234505282E-2</v>
      </c>
      <c r="H28" s="83">
        <v>7.0423211550996262E-2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54.45934384999785</v>
      </c>
      <c r="C30" s="83">
        <v>51.401967926724083</v>
      </c>
      <c r="D30" s="83">
        <v>53.35175381893756</v>
      </c>
      <c r="E30" s="83">
        <v>88.441677112205966</v>
      </c>
      <c r="F30" s="83">
        <v>84.901124670593489</v>
      </c>
      <c r="G30" s="83">
        <v>78.750771195341116</v>
      </c>
      <c r="H30" s="83">
        <v>90.89579217680533</v>
      </c>
      <c r="I30" s="83">
        <v>94.720542602314069</v>
      </c>
      <c r="J30" s="83">
        <v>84.276668227093637</v>
      </c>
      <c r="K30" s="83">
        <v>93.497636254086601</v>
      </c>
      <c r="L30" s="83">
        <v>113.9063409075804</v>
      </c>
      <c r="M30" s="83">
        <v>113.26253311514314</v>
      </c>
      <c r="N30" s="83">
        <v>119.46437716045799</v>
      </c>
      <c r="O30" s="83">
        <v>120.79662711631377</v>
      </c>
      <c r="P30" s="83">
        <v>125.41808232694645</v>
      </c>
      <c r="Q30" s="83">
        <v>127.54422373871236</v>
      </c>
    </row>
    <row r="31" spans="1:17" x14ac:dyDescent="0.25">
      <c r="A31" s="152" t="s">
        <v>273</v>
      </c>
      <c r="B31" s="264">
        <v>0</v>
      </c>
      <c r="C31" s="264">
        <v>0</v>
      </c>
      <c r="D31" s="264">
        <v>0</v>
      </c>
      <c r="E31" s="264">
        <v>0</v>
      </c>
      <c r="F31" s="264">
        <v>0</v>
      </c>
      <c r="G31" s="264">
        <v>0</v>
      </c>
      <c r="H31" s="264">
        <v>0</v>
      </c>
      <c r="I31" s="264">
        <v>0</v>
      </c>
      <c r="J31" s="264">
        <v>0</v>
      </c>
      <c r="K31" s="264">
        <v>0</v>
      </c>
      <c r="L31" s="264">
        <v>0</v>
      </c>
      <c r="M31" s="264">
        <v>0</v>
      </c>
      <c r="N31" s="264">
        <v>0</v>
      </c>
      <c r="O31" s="264">
        <v>0</v>
      </c>
      <c r="P31" s="264">
        <v>0</v>
      </c>
      <c r="Q31" s="264">
        <v>0</v>
      </c>
    </row>
    <row r="32" spans="1:17" x14ac:dyDescent="0.25">
      <c r="A32" s="152" t="s">
        <v>272</v>
      </c>
      <c r="B32" s="264">
        <v>0</v>
      </c>
      <c r="C32" s="264">
        <v>0</v>
      </c>
      <c r="D32" s="264">
        <v>0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>
        <v>0</v>
      </c>
      <c r="K32" s="264">
        <v>0</v>
      </c>
      <c r="L32" s="264">
        <v>0</v>
      </c>
      <c r="M32" s="264">
        <v>0</v>
      </c>
      <c r="N32" s="264">
        <v>0</v>
      </c>
      <c r="O32" s="264">
        <v>0</v>
      </c>
      <c r="P32" s="264">
        <v>0</v>
      </c>
      <c r="Q32" s="264">
        <v>0</v>
      </c>
    </row>
    <row r="33" spans="1:17" x14ac:dyDescent="0.25">
      <c r="A33" s="156" t="s">
        <v>261</v>
      </c>
      <c r="B33" s="204">
        <v>793.97774238447278</v>
      </c>
      <c r="C33" s="204">
        <v>768.38947317354246</v>
      </c>
      <c r="D33" s="204">
        <v>774.47238246151358</v>
      </c>
      <c r="E33" s="204">
        <v>1433.2425670368293</v>
      </c>
      <c r="F33" s="204">
        <v>1459.2592986272275</v>
      </c>
      <c r="G33" s="204">
        <v>1175.7792665599122</v>
      </c>
      <c r="H33" s="204">
        <v>1202.9748809345972</v>
      </c>
      <c r="I33" s="204">
        <v>1149.5081982867569</v>
      </c>
      <c r="J33" s="204">
        <v>984.10922029337894</v>
      </c>
      <c r="K33" s="204">
        <v>1217.0299596031882</v>
      </c>
      <c r="L33" s="204">
        <v>1515.0188640726892</v>
      </c>
      <c r="M33" s="204">
        <v>1406.6055640444736</v>
      </c>
      <c r="N33" s="204">
        <v>1450.7841263803823</v>
      </c>
      <c r="O33" s="204">
        <v>1388.2422176926309</v>
      </c>
      <c r="P33" s="204">
        <v>1397.2584290802763</v>
      </c>
      <c r="Q33" s="204">
        <v>1463.9924050552811</v>
      </c>
    </row>
    <row r="34" spans="1:17" x14ac:dyDescent="0.25">
      <c r="A34" s="150" t="s">
        <v>33</v>
      </c>
      <c r="B34" s="87">
        <v>158.86508189627588</v>
      </c>
      <c r="C34" s="87">
        <v>183.59252033017307</v>
      </c>
      <c r="D34" s="87">
        <v>132.63471465746551</v>
      </c>
      <c r="E34" s="87">
        <v>194.94574853320913</v>
      </c>
      <c r="F34" s="87">
        <v>228.58400141472512</v>
      </c>
      <c r="G34" s="87">
        <v>91.090641329036771</v>
      </c>
      <c r="H34" s="87">
        <v>67.505743857586026</v>
      </c>
      <c r="I34" s="87">
        <v>125.33736751309428</v>
      </c>
      <c r="J34" s="87">
        <v>134.45231435702027</v>
      </c>
      <c r="K34" s="87">
        <v>221.22558078029618</v>
      </c>
      <c r="L34" s="87">
        <v>153.95673343232627</v>
      </c>
      <c r="M34" s="87">
        <v>114.61374851558243</v>
      </c>
      <c r="N34" s="87">
        <v>112.32280835407511</v>
      </c>
      <c r="O34" s="87">
        <v>88.5845529209181</v>
      </c>
      <c r="P34" s="87">
        <v>84.30623339722257</v>
      </c>
      <c r="Q34" s="87">
        <v>77.623575786078021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1.3609064149902324E-13</v>
      </c>
      <c r="K36" s="87">
        <v>0</v>
      </c>
      <c r="L36" s="87">
        <v>0</v>
      </c>
      <c r="M36" s="87">
        <v>0</v>
      </c>
      <c r="N36" s="87">
        <v>0</v>
      </c>
      <c r="O36" s="87">
        <v>2.752285332852479E-13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37.712395584917438</v>
      </c>
      <c r="C37" s="87">
        <v>34.913536329941259</v>
      </c>
      <c r="D37" s="87">
        <v>39.982732834030685</v>
      </c>
      <c r="E37" s="87">
        <v>27.777436744856999</v>
      </c>
      <c r="F37" s="87">
        <v>71.263174143223495</v>
      </c>
      <c r="G37" s="87">
        <v>29.912439676263471</v>
      </c>
      <c r="H37" s="87">
        <v>15.250062448737919</v>
      </c>
      <c r="I37" s="87">
        <v>12.803015497834462</v>
      </c>
      <c r="J37" s="87">
        <v>10.796610630354945</v>
      </c>
      <c r="K37" s="87">
        <v>10.936736030822265</v>
      </c>
      <c r="L37" s="87">
        <v>11.262263278436288</v>
      </c>
      <c r="M37" s="87">
        <v>11.30988102007794</v>
      </c>
      <c r="N37" s="87">
        <v>13.772805648565793</v>
      </c>
      <c r="O37" s="87">
        <v>15.83993371394053</v>
      </c>
      <c r="P37" s="87">
        <v>11.282611210275793</v>
      </c>
      <c r="Q37" s="87">
        <v>18.176635841622488</v>
      </c>
    </row>
    <row r="38" spans="1:17" x14ac:dyDescent="0.25">
      <c r="A38" s="150" t="s">
        <v>29</v>
      </c>
      <c r="B38" s="87">
        <v>382.85653115210607</v>
      </c>
      <c r="C38" s="87">
        <v>394.48267203612858</v>
      </c>
      <c r="D38" s="87">
        <v>382.8654021567084</v>
      </c>
      <c r="E38" s="87">
        <v>468.95383252784575</v>
      </c>
      <c r="F38" s="87">
        <v>411.75356381328703</v>
      </c>
      <c r="G38" s="87">
        <v>378.52677792957974</v>
      </c>
      <c r="H38" s="87">
        <v>269.03834313787644</v>
      </c>
      <c r="I38" s="87">
        <v>231.27345410676875</v>
      </c>
      <c r="J38" s="87">
        <v>106.58857610701122</v>
      </c>
      <c r="K38" s="87">
        <v>132.67034766117214</v>
      </c>
      <c r="L38" s="87">
        <v>205.05343244336072</v>
      </c>
      <c r="M38" s="87">
        <v>113.79335325604893</v>
      </c>
      <c r="N38" s="87">
        <v>14.24160664469097</v>
      </c>
      <c r="O38" s="87">
        <v>14.184871627925826</v>
      </c>
      <c r="P38" s="87">
        <v>8.507232205563092</v>
      </c>
      <c r="Q38" s="87">
        <v>8.5145421082288415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214.54373375117331</v>
      </c>
      <c r="C40" s="87">
        <v>155.40074447729958</v>
      </c>
      <c r="D40" s="87">
        <v>218.98953281330898</v>
      </c>
      <c r="E40" s="87">
        <v>741.56554923091744</v>
      </c>
      <c r="F40" s="87">
        <v>747.6585592559918</v>
      </c>
      <c r="G40" s="87">
        <v>676.24940762503229</v>
      </c>
      <c r="H40" s="87">
        <v>851.18073149039685</v>
      </c>
      <c r="I40" s="87">
        <v>780.09436116905931</v>
      </c>
      <c r="J40" s="87">
        <v>732.2717191989924</v>
      </c>
      <c r="K40" s="87">
        <v>852.19729513089771</v>
      </c>
      <c r="L40" s="87">
        <v>1144.7464349185659</v>
      </c>
      <c r="M40" s="87">
        <v>1166.8885812527642</v>
      </c>
      <c r="N40" s="87">
        <v>1310.4469057330505</v>
      </c>
      <c r="O40" s="87">
        <v>1269.6328594298461</v>
      </c>
      <c r="P40" s="87">
        <v>1293.1623522672148</v>
      </c>
      <c r="Q40" s="87">
        <v>1359.6776513193518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157.93524126471925</v>
      </c>
      <c r="C44" s="204">
        <v>158.29998557960533</v>
      </c>
      <c r="D44" s="204">
        <v>154.67160428618197</v>
      </c>
      <c r="E44" s="204">
        <v>213.36486104418975</v>
      </c>
      <c r="F44" s="204">
        <v>218.91020904965663</v>
      </c>
      <c r="G44" s="204">
        <v>190.08097762782404</v>
      </c>
      <c r="H44" s="204">
        <v>204.19445823269533</v>
      </c>
      <c r="I44" s="204">
        <v>201.78384639505208</v>
      </c>
      <c r="J44" s="204">
        <v>183.1565568419841</v>
      </c>
      <c r="K44" s="204">
        <v>208.15323736968475</v>
      </c>
      <c r="L44" s="204">
        <v>240.51114067137891</v>
      </c>
      <c r="M44" s="204">
        <v>233.17401086120023</v>
      </c>
      <c r="N44" s="204">
        <v>240.77793312322646</v>
      </c>
      <c r="O44" s="204">
        <v>243.33817272463301</v>
      </c>
      <c r="P44" s="204">
        <v>248.63750028659365</v>
      </c>
      <c r="Q44" s="204">
        <v>256.44993468380358</v>
      </c>
    </row>
    <row r="45" spans="1:17" x14ac:dyDescent="0.25">
      <c r="A45" s="299" t="s">
        <v>271</v>
      </c>
      <c r="B45" s="298">
        <v>74.770395325161104</v>
      </c>
      <c r="C45" s="298">
        <v>73.735008508281709</v>
      </c>
      <c r="D45" s="298">
        <v>73.727995922653093</v>
      </c>
      <c r="E45" s="298">
        <v>104.8635352365371</v>
      </c>
      <c r="F45" s="298">
        <v>108.08258977290538</v>
      </c>
      <c r="G45" s="298">
        <v>94.742334971877924</v>
      </c>
      <c r="H45" s="298">
        <v>109.30425285550156</v>
      </c>
      <c r="I45" s="298">
        <v>106.9891634587529</v>
      </c>
      <c r="J45" s="298">
        <v>97.134952093238837</v>
      </c>
      <c r="K45" s="298">
        <v>108.90468731080581</v>
      </c>
      <c r="L45" s="298">
        <v>129.05400901042708</v>
      </c>
      <c r="M45" s="298">
        <v>128.26163008075736</v>
      </c>
      <c r="N45" s="298">
        <v>134.23472408997597</v>
      </c>
      <c r="O45" s="298">
        <v>136.31825478548177</v>
      </c>
      <c r="P45" s="298">
        <v>140.26323152679782</v>
      </c>
      <c r="Q45" s="298">
        <v>144.1468996555075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0</v>
      </c>
      <c r="C47" s="83">
        <v>0</v>
      </c>
      <c r="D47" s="83">
        <v>0</v>
      </c>
      <c r="E47" s="83">
        <v>0</v>
      </c>
      <c r="F47" s="83">
        <v>0</v>
      </c>
      <c r="G47" s="83">
        <v>0</v>
      </c>
      <c r="H47" s="83">
        <v>0</v>
      </c>
      <c r="I47" s="83">
        <v>0</v>
      </c>
      <c r="J47" s="83">
        <v>2.4412355989970078</v>
      </c>
      <c r="K47" s="83">
        <v>2.4520302945203531</v>
      </c>
      <c r="L47" s="83">
        <v>2.4282000662779617</v>
      </c>
      <c r="M47" s="83">
        <v>2.4276264814786628</v>
      </c>
      <c r="N47" s="83">
        <v>1.2148178467234358</v>
      </c>
      <c r="O47" s="83">
        <v>1.2168392507511305</v>
      </c>
      <c r="P47" s="83">
        <v>1.2128603934776627</v>
      </c>
      <c r="Q47" s="83">
        <v>1.2177554814595319</v>
      </c>
    </row>
    <row r="48" spans="1:17" x14ac:dyDescent="0.25">
      <c r="A48" s="154" t="s">
        <v>125</v>
      </c>
      <c r="B48" s="83">
        <v>9.3324976934783397</v>
      </c>
      <c r="C48" s="83">
        <v>11.97082852622421</v>
      </c>
      <c r="D48" s="83">
        <v>9.6209693214773484</v>
      </c>
      <c r="E48" s="83">
        <v>0</v>
      </c>
      <c r="F48" s="83">
        <v>6.0660998146034251</v>
      </c>
      <c r="G48" s="83">
        <v>0.11605893574032644</v>
      </c>
      <c r="H48" s="83">
        <v>8.4619949169083108E-2</v>
      </c>
      <c r="I48" s="83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65.437897631682759</v>
      </c>
      <c r="C50" s="83">
        <v>61.764179982057506</v>
      </c>
      <c r="D50" s="83">
        <v>64.107026601175747</v>
      </c>
      <c r="E50" s="83">
        <v>104.8635352365371</v>
      </c>
      <c r="F50" s="83">
        <v>102.01648995830196</v>
      </c>
      <c r="G50" s="83">
        <v>94.626276036137597</v>
      </c>
      <c r="H50" s="83">
        <v>109.21963290633248</v>
      </c>
      <c r="I50" s="83">
        <v>106.9891634587529</v>
      </c>
      <c r="J50" s="83">
        <v>94.693716494241826</v>
      </c>
      <c r="K50" s="83">
        <v>106.45265701628546</v>
      </c>
      <c r="L50" s="83">
        <v>126.62580894414913</v>
      </c>
      <c r="M50" s="83">
        <v>125.8340035992787</v>
      </c>
      <c r="N50" s="83">
        <v>133.01990624325254</v>
      </c>
      <c r="O50" s="83">
        <v>135.10141553473065</v>
      </c>
      <c r="P50" s="83">
        <v>139.05037113332017</v>
      </c>
      <c r="Q50" s="83">
        <v>142.92914417404796</v>
      </c>
    </row>
    <row r="51" spans="1:17" x14ac:dyDescent="0.25">
      <c r="A51" s="299" t="s">
        <v>270</v>
      </c>
      <c r="B51" s="298">
        <v>83.164845939558163</v>
      </c>
      <c r="C51" s="298">
        <v>84.564977071323625</v>
      </c>
      <c r="D51" s="298">
        <v>80.943608363528881</v>
      </c>
      <c r="E51" s="298">
        <v>108.50132580765265</v>
      </c>
      <c r="F51" s="298">
        <v>110.82761927675125</v>
      </c>
      <c r="G51" s="298">
        <v>95.338642655946103</v>
      </c>
      <c r="H51" s="298">
        <v>94.890205377193766</v>
      </c>
      <c r="I51" s="298">
        <v>94.794682936299182</v>
      </c>
      <c r="J51" s="298">
        <v>86.021604748745261</v>
      </c>
      <c r="K51" s="298">
        <v>99.248550058878919</v>
      </c>
      <c r="L51" s="298">
        <v>111.45713166095183</v>
      </c>
      <c r="M51" s="298">
        <v>104.91238078044287</v>
      </c>
      <c r="N51" s="298">
        <v>106.54320903325049</v>
      </c>
      <c r="O51" s="298">
        <v>107.01991793915123</v>
      </c>
      <c r="P51" s="298">
        <v>108.37426875979584</v>
      </c>
      <c r="Q51" s="298">
        <v>112.30303502829608</v>
      </c>
    </row>
    <row r="52" spans="1:17" x14ac:dyDescent="0.25">
      <c r="A52" s="150" t="s">
        <v>33</v>
      </c>
      <c r="B52" s="87">
        <v>16.640252435037848</v>
      </c>
      <c r="C52" s="87">
        <v>20.205244624272897</v>
      </c>
      <c r="D52" s="87">
        <v>13.862253376318169</v>
      </c>
      <c r="E52" s="87">
        <v>14.758054681664307</v>
      </c>
      <c r="F52" s="87">
        <v>17.360465480932348</v>
      </c>
      <c r="G52" s="87">
        <v>7.3861296503202736</v>
      </c>
      <c r="H52" s="87">
        <v>5.3248276421283256</v>
      </c>
      <c r="I52" s="87">
        <v>10.335999370149997</v>
      </c>
      <c r="J52" s="87">
        <v>11.752561204259109</v>
      </c>
      <c r="K52" s="87">
        <v>18.04090191463867</v>
      </c>
      <c r="L52" s="87">
        <v>11.326311714778459</v>
      </c>
      <c r="M52" s="87">
        <v>8.5485238607804348</v>
      </c>
      <c r="N52" s="87">
        <v>8.2488029969885819</v>
      </c>
      <c r="O52" s="87">
        <v>6.8290039471858792</v>
      </c>
      <c r="P52" s="87">
        <v>6.538966740984856</v>
      </c>
      <c r="Q52" s="87">
        <v>5.9545139171649897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1.1895768408248626E-14</v>
      </c>
      <c r="K54" s="87">
        <v>0</v>
      </c>
      <c r="L54" s="87">
        <v>0</v>
      </c>
      <c r="M54" s="87">
        <v>0</v>
      </c>
      <c r="N54" s="87">
        <v>0</v>
      </c>
      <c r="O54" s="87">
        <v>2.1217432139224687E-14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3.9501681236205242</v>
      </c>
      <c r="C55" s="87">
        <v>3.8424034975730166</v>
      </c>
      <c r="D55" s="87">
        <v>4.1787760817697244</v>
      </c>
      <c r="E55" s="87">
        <v>2.1028462199432751</v>
      </c>
      <c r="F55" s="87">
        <v>5.4122854929400388</v>
      </c>
      <c r="G55" s="87">
        <v>2.425464947690938</v>
      </c>
      <c r="H55" s="87">
        <v>1.2029191803668642</v>
      </c>
      <c r="I55" s="87">
        <v>1.0558061234835863</v>
      </c>
      <c r="J55" s="87">
        <v>0.94373851308254331</v>
      </c>
      <c r="K55" s="87">
        <v>0.89188863829590526</v>
      </c>
      <c r="L55" s="87">
        <v>0.82854384905186906</v>
      </c>
      <c r="M55" s="87">
        <v>0.84355314275040416</v>
      </c>
      <c r="N55" s="87">
        <v>1.0114522791550999</v>
      </c>
      <c r="O55" s="87">
        <v>1.2211042025829244</v>
      </c>
      <c r="P55" s="87">
        <v>0.87510278282562726</v>
      </c>
      <c r="Q55" s="87">
        <v>1.394331940910057</v>
      </c>
    </row>
    <row r="56" spans="1:17" x14ac:dyDescent="0.25">
      <c r="A56" s="150" t="s">
        <v>29</v>
      </c>
      <c r="B56" s="87">
        <v>40.102137289889384</v>
      </c>
      <c r="C56" s="87">
        <v>43.414725579192563</v>
      </c>
      <c r="D56" s="87">
        <v>40.01499326498918</v>
      </c>
      <c r="E56" s="87">
        <v>35.501396443344461</v>
      </c>
      <c r="F56" s="87">
        <v>31.271801556497568</v>
      </c>
      <c r="G56" s="87">
        <v>30.693030778065673</v>
      </c>
      <c r="H56" s="87">
        <v>21.221643144251971</v>
      </c>
      <c r="I56" s="87">
        <v>19.072063849835054</v>
      </c>
      <c r="J56" s="87">
        <v>9.3169743515617771</v>
      </c>
      <c r="K56" s="87">
        <v>10.819240345958217</v>
      </c>
      <c r="L56" s="87">
        <v>15.085401217996454</v>
      </c>
      <c r="M56" s="87">
        <v>8.4873342692853129</v>
      </c>
      <c r="N56" s="87">
        <v>1.0458802561483256</v>
      </c>
      <c r="O56" s="87">
        <v>1.0935150784573886</v>
      </c>
      <c r="P56" s="87">
        <v>0.65983861700841884</v>
      </c>
      <c r="Q56" s="87">
        <v>0.65315155825157334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22.472288091010402</v>
      </c>
      <c r="C58" s="87">
        <v>17.102603370285152</v>
      </c>
      <c r="D58" s="87">
        <v>22.887585640451803</v>
      </c>
      <c r="E58" s="87">
        <v>56.139028462700615</v>
      </c>
      <c r="F58" s="87">
        <v>56.783066746381301</v>
      </c>
      <c r="G58" s="87">
        <v>54.834017279869222</v>
      </c>
      <c r="H58" s="87">
        <v>67.140815410446606</v>
      </c>
      <c r="I58" s="87">
        <v>64.330813592830538</v>
      </c>
      <c r="J58" s="87">
        <v>64.008330679841819</v>
      </c>
      <c r="K58" s="87">
        <v>69.496519159986121</v>
      </c>
      <c r="L58" s="87">
        <v>84.216874879125058</v>
      </c>
      <c r="M58" s="87">
        <v>87.032969507626717</v>
      </c>
      <c r="N58" s="87">
        <v>96.237073500958488</v>
      </c>
      <c r="O58" s="87">
        <v>97.876294710925009</v>
      </c>
      <c r="P58" s="87">
        <v>100.30036061897694</v>
      </c>
      <c r="Q58" s="87">
        <v>104.30103761196946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0</v>
      </c>
      <c r="C62" s="302">
        <v>0</v>
      </c>
      <c r="D62" s="302">
        <v>0</v>
      </c>
      <c r="E62" s="302">
        <v>0</v>
      </c>
      <c r="F62" s="302">
        <v>0</v>
      </c>
      <c r="G62" s="302">
        <v>0</v>
      </c>
      <c r="H62" s="302">
        <v>0</v>
      </c>
      <c r="I62" s="302">
        <v>0</v>
      </c>
      <c r="J62" s="302">
        <v>0</v>
      </c>
      <c r="K62" s="302">
        <v>0</v>
      </c>
      <c r="L62" s="302">
        <v>0</v>
      </c>
      <c r="M62" s="302">
        <v>0</v>
      </c>
      <c r="N62" s="302">
        <v>0</v>
      </c>
      <c r="O62" s="302">
        <v>0</v>
      </c>
      <c r="P62" s="302">
        <v>0</v>
      </c>
      <c r="Q62" s="302">
        <v>0</v>
      </c>
    </row>
    <row r="63" spans="1:17" x14ac:dyDescent="0.25">
      <c r="A63" s="152" t="s">
        <v>268</v>
      </c>
      <c r="B63" s="151">
        <v>0</v>
      </c>
      <c r="C63" s="151">
        <v>0</v>
      </c>
      <c r="D63" s="151">
        <v>0</v>
      </c>
      <c r="E63" s="151">
        <v>0</v>
      </c>
      <c r="F63" s="151">
        <v>0</v>
      </c>
      <c r="G63" s="151">
        <v>0</v>
      </c>
      <c r="H63" s="151">
        <v>0</v>
      </c>
      <c r="I63" s="151">
        <v>0</v>
      </c>
      <c r="J63" s="151">
        <v>0</v>
      </c>
      <c r="K63" s="151">
        <v>0</v>
      </c>
      <c r="L63" s="151">
        <v>0</v>
      </c>
      <c r="M63" s="151">
        <v>0</v>
      </c>
      <c r="N63" s="151">
        <v>0</v>
      </c>
      <c r="O63" s="151">
        <v>0</v>
      </c>
      <c r="P63" s="151">
        <v>0</v>
      </c>
      <c r="Q63" s="151">
        <v>0</v>
      </c>
    </row>
    <row r="64" spans="1:17" x14ac:dyDescent="0.25">
      <c r="A64" s="301" t="s">
        <v>267</v>
      </c>
      <c r="B64" s="300">
        <v>0</v>
      </c>
      <c r="C64" s="300">
        <v>0</v>
      </c>
      <c r="D64" s="300">
        <v>0</v>
      </c>
      <c r="E64" s="300">
        <v>0</v>
      </c>
      <c r="F64" s="300">
        <v>0</v>
      </c>
      <c r="G64" s="300">
        <v>0</v>
      </c>
      <c r="H64" s="300">
        <v>0</v>
      </c>
      <c r="I64" s="300">
        <v>0</v>
      </c>
      <c r="J64" s="300">
        <v>0</v>
      </c>
      <c r="K64" s="300">
        <v>0</v>
      </c>
      <c r="L64" s="300">
        <v>0</v>
      </c>
      <c r="M64" s="300">
        <v>0</v>
      </c>
      <c r="N64" s="300">
        <v>0</v>
      </c>
      <c r="O64" s="300">
        <v>0</v>
      </c>
      <c r="P64" s="300">
        <v>0</v>
      </c>
      <c r="Q64" s="300">
        <v>0</v>
      </c>
    </row>
    <row r="65" spans="1:17" x14ac:dyDescent="0.25">
      <c r="A65" s="156" t="s">
        <v>259</v>
      </c>
      <c r="B65" s="204">
        <v>44.421376034517579</v>
      </c>
      <c r="C65" s="204">
        <v>43.956042399371995</v>
      </c>
      <c r="D65" s="204">
        <v>43.547007780542138</v>
      </c>
      <c r="E65" s="204">
        <v>62.134313550714346</v>
      </c>
      <c r="F65" s="204">
        <v>63.259103166213677</v>
      </c>
      <c r="G65" s="204">
        <v>55.631116842399017</v>
      </c>
      <c r="H65" s="204">
        <v>61.448710606052231</v>
      </c>
      <c r="I65" s="204">
        <v>60.47012208258726</v>
      </c>
      <c r="J65" s="204">
        <v>54.779337015613677</v>
      </c>
      <c r="K65" s="204">
        <v>61.935822120029464</v>
      </c>
      <c r="L65" s="204">
        <v>72.294898319621083</v>
      </c>
      <c r="M65" s="204">
        <v>70.769070151552796</v>
      </c>
      <c r="N65" s="204">
        <v>73.531686858459722</v>
      </c>
      <c r="O65" s="204">
        <v>74.456632804289526</v>
      </c>
      <c r="P65" s="204">
        <v>76.293377678208984</v>
      </c>
      <c r="Q65" s="204">
        <v>78.575220656715928</v>
      </c>
    </row>
    <row r="66" spans="1:17" x14ac:dyDescent="0.25">
      <c r="A66" s="299" t="s">
        <v>266</v>
      </c>
      <c r="B66" s="298">
        <v>29.134864143944242</v>
      </c>
      <c r="C66" s="298">
        <v>28.412172715944088</v>
      </c>
      <c r="D66" s="298">
        <v>28.668781076265393</v>
      </c>
      <c r="E66" s="298">
        <v>42.190708913881586</v>
      </c>
      <c r="F66" s="298">
        <v>42.887903042675106</v>
      </c>
      <c r="G66" s="298">
        <v>38.106942076892494</v>
      </c>
      <c r="H66" s="298">
        <v>44.006962997313444</v>
      </c>
      <c r="I66" s="298">
        <v>43.045932432527465</v>
      </c>
      <c r="J66" s="298">
        <v>38.967724921802095</v>
      </c>
      <c r="K66" s="298">
        <v>43.692968141801124</v>
      </c>
      <c r="L66" s="298">
        <v>51.807987664335258</v>
      </c>
      <c r="M66" s="298">
        <v>51.485148704332737</v>
      </c>
      <c r="N66" s="298">
        <v>53.948003231722801</v>
      </c>
      <c r="O66" s="298">
        <v>54.78532541926787</v>
      </c>
      <c r="P66" s="298">
        <v>56.373127369168238</v>
      </c>
      <c r="Q66" s="298">
        <v>57.932824691055302</v>
      </c>
    </row>
    <row r="67" spans="1:17" x14ac:dyDescent="0.25">
      <c r="A67" s="299" t="s">
        <v>265</v>
      </c>
      <c r="B67" s="298">
        <v>15.28651189057334</v>
      </c>
      <c r="C67" s="298">
        <v>15.543869683427904</v>
      </c>
      <c r="D67" s="298">
        <v>14.878226704276745</v>
      </c>
      <c r="E67" s="298">
        <v>19.94360463683276</v>
      </c>
      <c r="F67" s="298">
        <v>20.371200123538571</v>
      </c>
      <c r="G67" s="298">
        <v>17.524174765506523</v>
      </c>
      <c r="H67" s="298">
        <v>17.44174760873879</v>
      </c>
      <c r="I67" s="298">
        <v>17.424189650059795</v>
      </c>
      <c r="J67" s="298">
        <v>15.811612093811579</v>
      </c>
      <c r="K67" s="298">
        <v>18.242853978228339</v>
      </c>
      <c r="L67" s="298">
        <v>20.486910655285826</v>
      </c>
      <c r="M67" s="298">
        <v>19.28392144722006</v>
      </c>
      <c r="N67" s="298">
        <v>19.583683626736928</v>
      </c>
      <c r="O67" s="298">
        <v>19.671307385021652</v>
      </c>
      <c r="P67" s="298">
        <v>19.92025030904075</v>
      </c>
      <c r="Q67" s="298">
        <v>20.642395965660622</v>
      </c>
    </row>
    <row r="68" spans="1:17" x14ac:dyDescent="0.25">
      <c r="A68" s="150" t="s">
        <v>33</v>
      </c>
      <c r="B68" s="87">
        <v>3.0586411101538977</v>
      </c>
      <c r="C68" s="87">
        <v>3.7139215339299363</v>
      </c>
      <c r="D68" s="87">
        <v>2.5480177191843172</v>
      </c>
      <c r="E68" s="87">
        <v>2.7126747584785043</v>
      </c>
      <c r="F68" s="87">
        <v>3.1910233104144949</v>
      </c>
      <c r="G68" s="87">
        <v>1.357642853171346</v>
      </c>
      <c r="H68" s="87">
        <v>0.97875538813365937</v>
      </c>
      <c r="I68" s="87">
        <v>1.8998577522477149</v>
      </c>
      <c r="J68" s="87">
        <v>2.1602356688566031</v>
      </c>
      <c r="K68" s="87">
        <v>3.3160941804091384</v>
      </c>
      <c r="L68" s="87">
        <v>2.0818868447148224</v>
      </c>
      <c r="M68" s="87">
        <v>1.5713022752382948</v>
      </c>
      <c r="N68" s="87">
        <v>1.5162106497269952</v>
      </c>
      <c r="O68" s="87">
        <v>1.2552377012193119</v>
      </c>
      <c r="P68" s="87">
        <v>1.2019260266624578</v>
      </c>
      <c r="Q68" s="87">
        <v>1.0944978827169416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2.186558553266111E-15</v>
      </c>
      <c r="K70" s="87">
        <v>0</v>
      </c>
      <c r="L70" s="87">
        <v>0</v>
      </c>
      <c r="M70" s="87">
        <v>0</v>
      </c>
      <c r="N70" s="87">
        <v>0</v>
      </c>
      <c r="O70" s="87">
        <v>3.8999714966034157E-15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0.72607952686372434</v>
      </c>
      <c r="C71" s="87">
        <v>0.70627133484644267</v>
      </c>
      <c r="D71" s="87">
        <v>0.76809990495794012</v>
      </c>
      <c r="E71" s="87">
        <v>0.38652369738738257</v>
      </c>
      <c r="F71" s="87">
        <v>0.99483099629782168</v>
      </c>
      <c r="G71" s="87">
        <v>0.44582417419486114</v>
      </c>
      <c r="H71" s="87">
        <v>0.22110830779919913</v>
      </c>
      <c r="I71" s="87">
        <v>0.19406748943540134</v>
      </c>
      <c r="J71" s="87">
        <v>0.17346836681827135</v>
      </c>
      <c r="K71" s="87">
        <v>0.16393785283130716</v>
      </c>
      <c r="L71" s="87">
        <v>0.15229446116689443</v>
      </c>
      <c r="M71" s="87">
        <v>0.15505331611335241</v>
      </c>
      <c r="N71" s="87">
        <v>0.18591481914472577</v>
      </c>
      <c r="O71" s="87">
        <v>0.22445089270025434</v>
      </c>
      <c r="P71" s="87">
        <v>0.16085244845953287</v>
      </c>
      <c r="Q71" s="87">
        <v>0.25629184486938794</v>
      </c>
    </row>
    <row r="72" spans="1:17" x14ac:dyDescent="0.25">
      <c r="A72" s="150" t="s">
        <v>29</v>
      </c>
      <c r="B72" s="87">
        <v>7.371164962715441</v>
      </c>
      <c r="C72" s="87">
        <v>7.9800510816148744</v>
      </c>
      <c r="D72" s="87">
        <v>7.3551470388224827</v>
      </c>
      <c r="E72" s="87">
        <v>6.5255038079137018</v>
      </c>
      <c r="F72" s="87">
        <v>5.7480629096634583</v>
      </c>
      <c r="G72" s="87">
        <v>5.6416791812207263</v>
      </c>
      <c r="H72" s="87">
        <v>3.9007455205037012</v>
      </c>
      <c r="I72" s="87">
        <v>3.5056318270602498</v>
      </c>
      <c r="J72" s="87">
        <v>1.7125509895470219</v>
      </c>
      <c r="K72" s="87">
        <v>1.9886821688536604</v>
      </c>
      <c r="L72" s="87">
        <v>2.7728442527335182</v>
      </c>
      <c r="M72" s="87">
        <v>1.5600550299942009</v>
      </c>
      <c r="N72" s="87">
        <v>0.19224301796154097</v>
      </c>
      <c r="O72" s="87">
        <v>0.20099876408727846</v>
      </c>
      <c r="P72" s="87">
        <v>0.12128478987491105</v>
      </c>
      <c r="Q72" s="87">
        <v>0.12005564308765228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4.1306262908402767</v>
      </c>
      <c r="C74" s="87">
        <v>3.143625733036651</v>
      </c>
      <c r="D74" s="87">
        <v>4.2069620413120061</v>
      </c>
      <c r="E74" s="87">
        <v>10.31890237305317</v>
      </c>
      <c r="F74" s="87">
        <v>10.437282907162794</v>
      </c>
      <c r="G74" s="87">
        <v>10.079028556919589</v>
      </c>
      <c r="H74" s="87">
        <v>12.341138392302231</v>
      </c>
      <c r="I74" s="87">
        <v>11.824632581316431</v>
      </c>
      <c r="J74" s="87">
        <v>11.76535706858968</v>
      </c>
      <c r="K74" s="87">
        <v>12.774139776134234</v>
      </c>
      <c r="L74" s="87">
        <v>15.479885096670593</v>
      </c>
      <c r="M74" s="87">
        <v>15.99751082587421</v>
      </c>
      <c r="N74" s="87">
        <v>17.689315139903666</v>
      </c>
      <c r="O74" s="87">
        <v>17.990620027014803</v>
      </c>
      <c r="P74" s="87">
        <v>18.436187044043848</v>
      </c>
      <c r="Q74" s="87">
        <v>19.171550594986641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0</v>
      </c>
      <c r="C78" s="298">
        <v>0</v>
      </c>
      <c r="D78" s="298">
        <v>0</v>
      </c>
      <c r="E78" s="298">
        <v>0</v>
      </c>
      <c r="F78" s="298">
        <v>0</v>
      </c>
      <c r="G78" s="298">
        <v>0</v>
      </c>
      <c r="H78" s="298">
        <v>0</v>
      </c>
      <c r="I78" s="298">
        <v>0</v>
      </c>
      <c r="J78" s="298">
        <v>0</v>
      </c>
      <c r="K78" s="298">
        <v>0</v>
      </c>
      <c r="L78" s="298">
        <v>0</v>
      </c>
      <c r="M78" s="298">
        <v>0</v>
      </c>
      <c r="N78" s="298">
        <v>0</v>
      </c>
      <c r="O78" s="298">
        <v>0</v>
      </c>
      <c r="P78" s="298">
        <v>0</v>
      </c>
      <c r="Q78" s="298">
        <v>0</v>
      </c>
    </row>
    <row r="79" spans="1:17" x14ac:dyDescent="0.25">
      <c r="A79" s="243" t="s">
        <v>258</v>
      </c>
      <c r="B79" s="278">
        <v>0</v>
      </c>
      <c r="C79" s="278">
        <v>0</v>
      </c>
      <c r="D79" s="278">
        <v>0</v>
      </c>
      <c r="E79" s="278">
        <v>0</v>
      </c>
      <c r="F79" s="278">
        <v>0</v>
      </c>
      <c r="G79" s="278">
        <v>0</v>
      </c>
      <c r="H79" s="278">
        <v>0</v>
      </c>
      <c r="I79" s="278">
        <v>0</v>
      </c>
      <c r="J79" s="278">
        <v>0</v>
      </c>
      <c r="K79" s="278">
        <v>0</v>
      </c>
      <c r="L79" s="278">
        <v>0</v>
      </c>
      <c r="M79" s="278">
        <v>0</v>
      </c>
      <c r="N79" s="278">
        <v>0</v>
      </c>
      <c r="O79" s="278">
        <v>0</v>
      </c>
      <c r="P79" s="278">
        <v>0</v>
      </c>
      <c r="Q79" s="278">
        <v>0</v>
      </c>
    </row>
    <row r="81" spans="1:17" ht="12.75" x14ac:dyDescent="0.25">
      <c r="A81" s="80" t="s">
        <v>134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</v>
      </c>
      <c r="C83" s="77">
        <f t="shared" si="0"/>
        <v>1</v>
      </c>
      <c r="D83" s="77">
        <f t="shared" si="0"/>
        <v>1</v>
      </c>
      <c r="E83" s="77">
        <f t="shared" si="0"/>
        <v>1</v>
      </c>
      <c r="F83" s="77">
        <f t="shared" si="0"/>
        <v>1</v>
      </c>
      <c r="G83" s="77">
        <f t="shared" si="0"/>
        <v>1</v>
      </c>
      <c r="H83" s="77">
        <f t="shared" si="0"/>
        <v>1.0000000000000002</v>
      </c>
      <c r="I83" s="77">
        <f t="shared" si="0"/>
        <v>1</v>
      </c>
      <c r="J83" s="77">
        <f t="shared" si="0"/>
        <v>0.99999999999999978</v>
      </c>
      <c r="K83" s="77">
        <f t="shared" si="0"/>
        <v>0.99999999999999978</v>
      </c>
      <c r="L83" s="77">
        <f t="shared" si="0"/>
        <v>0.99999999999999989</v>
      </c>
      <c r="M83" s="77">
        <f t="shared" si="0"/>
        <v>1.0000000000000002</v>
      </c>
      <c r="N83" s="77">
        <f t="shared" si="0"/>
        <v>1</v>
      </c>
      <c r="O83" s="77">
        <f t="shared" si="0"/>
        <v>0.99999999999999978</v>
      </c>
      <c r="P83" s="77">
        <f t="shared" si="0"/>
        <v>1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0</v>
      </c>
      <c r="C84" s="203">
        <f t="shared" si="1"/>
        <v>0</v>
      </c>
      <c r="D84" s="203">
        <f t="shared" si="1"/>
        <v>0</v>
      </c>
      <c r="E84" s="203">
        <f t="shared" si="1"/>
        <v>0</v>
      </c>
      <c r="F84" s="203">
        <f t="shared" si="1"/>
        <v>0</v>
      </c>
      <c r="G84" s="203">
        <f t="shared" si="1"/>
        <v>0</v>
      </c>
      <c r="H84" s="203">
        <f t="shared" si="1"/>
        <v>0</v>
      </c>
      <c r="I84" s="203">
        <f t="shared" si="1"/>
        <v>0</v>
      </c>
      <c r="J84" s="203">
        <f t="shared" si="1"/>
        <v>0</v>
      </c>
      <c r="K84" s="203">
        <f t="shared" si="1"/>
        <v>0</v>
      </c>
      <c r="L84" s="203">
        <f t="shared" si="1"/>
        <v>0</v>
      </c>
      <c r="M84" s="203">
        <f t="shared" si="1"/>
        <v>0</v>
      </c>
      <c r="N84" s="203">
        <f t="shared" si="1"/>
        <v>0</v>
      </c>
      <c r="O84" s="203">
        <f t="shared" si="1"/>
        <v>0</v>
      </c>
      <c r="P84" s="203">
        <f t="shared" si="1"/>
        <v>0</v>
      </c>
      <c r="Q84" s="203">
        <f t="shared" si="1"/>
        <v>0</v>
      </c>
    </row>
    <row r="85" spans="1:17" x14ac:dyDescent="0.25">
      <c r="A85" s="76" t="s">
        <v>82</v>
      </c>
      <c r="B85" s="202">
        <f t="shared" ref="B85:Q85" si="2">IF(B$7=0,0,B$7/B$5)</f>
        <v>0</v>
      </c>
      <c r="C85" s="202">
        <f t="shared" si="2"/>
        <v>0</v>
      </c>
      <c r="D85" s="202">
        <f t="shared" si="2"/>
        <v>0</v>
      </c>
      <c r="E85" s="202">
        <f t="shared" si="2"/>
        <v>0</v>
      </c>
      <c r="F85" s="202">
        <f t="shared" si="2"/>
        <v>0</v>
      </c>
      <c r="G85" s="202">
        <f t="shared" si="2"/>
        <v>0</v>
      </c>
      <c r="H85" s="202">
        <f t="shared" si="2"/>
        <v>0</v>
      </c>
      <c r="I85" s="202">
        <f t="shared" si="2"/>
        <v>0</v>
      </c>
      <c r="J85" s="202">
        <f t="shared" si="2"/>
        <v>0</v>
      </c>
      <c r="K85" s="202">
        <f t="shared" si="2"/>
        <v>0</v>
      </c>
      <c r="L85" s="202">
        <f t="shared" si="2"/>
        <v>0</v>
      </c>
      <c r="M85" s="202">
        <f t="shared" si="2"/>
        <v>0</v>
      </c>
      <c r="N85" s="202">
        <f t="shared" si="2"/>
        <v>0</v>
      </c>
      <c r="O85" s="202">
        <f t="shared" si="2"/>
        <v>0</v>
      </c>
      <c r="P85" s="202">
        <f t="shared" si="2"/>
        <v>0</v>
      </c>
      <c r="Q85" s="202">
        <f t="shared" si="2"/>
        <v>0</v>
      </c>
    </row>
    <row r="86" spans="1:17" x14ac:dyDescent="0.25">
      <c r="A86" s="76" t="s">
        <v>81</v>
      </c>
      <c r="B86" s="202">
        <f t="shared" ref="B86:Q86" si="3">IF(B$8=0,0,B$8/B$5)</f>
        <v>0</v>
      </c>
      <c r="C86" s="202">
        <f t="shared" si="3"/>
        <v>0</v>
      </c>
      <c r="D86" s="202">
        <f t="shared" si="3"/>
        <v>0</v>
      </c>
      <c r="E86" s="202">
        <f t="shared" si="3"/>
        <v>0</v>
      </c>
      <c r="F86" s="202">
        <f t="shared" si="3"/>
        <v>0</v>
      </c>
      <c r="G86" s="202">
        <f t="shared" si="3"/>
        <v>0</v>
      </c>
      <c r="H86" s="202">
        <f t="shared" si="3"/>
        <v>0</v>
      </c>
      <c r="I86" s="202">
        <f t="shared" si="3"/>
        <v>0</v>
      </c>
      <c r="J86" s="202">
        <f t="shared" si="3"/>
        <v>0</v>
      </c>
      <c r="K86" s="202">
        <f t="shared" si="3"/>
        <v>0</v>
      </c>
      <c r="L86" s="202">
        <f t="shared" si="3"/>
        <v>0</v>
      </c>
      <c r="M86" s="202">
        <f t="shared" si="3"/>
        <v>0</v>
      </c>
      <c r="N86" s="202">
        <f t="shared" si="3"/>
        <v>0</v>
      </c>
      <c r="O86" s="202">
        <f t="shared" si="3"/>
        <v>0</v>
      </c>
      <c r="P86" s="202">
        <f t="shared" si="3"/>
        <v>0</v>
      </c>
      <c r="Q86" s="202">
        <f t="shared" si="3"/>
        <v>0</v>
      </c>
    </row>
    <row r="87" spans="1:17" x14ac:dyDescent="0.25">
      <c r="A87" s="76" t="s">
        <v>80</v>
      </c>
      <c r="B87" s="202">
        <f t="shared" ref="B87:Q87" si="4">IF(B$9=0,0,B$9/B$5)</f>
        <v>0</v>
      </c>
      <c r="C87" s="202">
        <f t="shared" si="4"/>
        <v>0</v>
      </c>
      <c r="D87" s="202">
        <f t="shared" si="4"/>
        <v>0</v>
      </c>
      <c r="E87" s="202">
        <f t="shared" si="4"/>
        <v>0</v>
      </c>
      <c r="F87" s="202">
        <f t="shared" si="4"/>
        <v>0</v>
      </c>
      <c r="G87" s="202">
        <f t="shared" si="4"/>
        <v>0</v>
      </c>
      <c r="H87" s="202">
        <f t="shared" si="4"/>
        <v>0</v>
      </c>
      <c r="I87" s="202">
        <f t="shared" si="4"/>
        <v>0</v>
      </c>
      <c r="J87" s="202">
        <f t="shared" si="4"/>
        <v>0</v>
      </c>
      <c r="K87" s="202">
        <f t="shared" si="4"/>
        <v>0</v>
      </c>
      <c r="L87" s="202">
        <f t="shared" si="4"/>
        <v>0</v>
      </c>
      <c r="M87" s="202">
        <f t="shared" si="4"/>
        <v>0</v>
      </c>
      <c r="N87" s="202">
        <f t="shared" si="4"/>
        <v>0</v>
      </c>
      <c r="O87" s="202">
        <f t="shared" si="4"/>
        <v>0</v>
      </c>
      <c r="P87" s="202">
        <f t="shared" si="4"/>
        <v>0</v>
      </c>
      <c r="Q87" s="202">
        <f t="shared" si="4"/>
        <v>0</v>
      </c>
    </row>
    <row r="88" spans="1:17" x14ac:dyDescent="0.25">
      <c r="A88" s="129" t="s">
        <v>79</v>
      </c>
      <c r="B88" s="201">
        <f t="shared" ref="B88:Q88" si="5">IF(B$10=0,0,B$10/B$5)</f>
        <v>1.6271615989799124E-2</v>
      </c>
      <c r="C88" s="201">
        <f t="shared" si="5"/>
        <v>1.6350581784382315E-2</v>
      </c>
      <c r="D88" s="201">
        <f t="shared" si="5"/>
        <v>1.6429687010410494E-2</v>
      </c>
      <c r="E88" s="201">
        <f t="shared" si="5"/>
        <v>1.3122231776771985E-2</v>
      </c>
      <c r="F88" s="201">
        <f t="shared" si="5"/>
        <v>1.3889822058221772E-2</v>
      </c>
      <c r="G88" s="201">
        <f t="shared" si="5"/>
        <v>1.5051477012556876E-2</v>
      </c>
      <c r="H88" s="201">
        <f t="shared" si="5"/>
        <v>1.2017957331421643E-2</v>
      </c>
      <c r="I88" s="201">
        <f t="shared" si="5"/>
        <v>1.2057115843291163E-2</v>
      </c>
      <c r="J88" s="201">
        <f t="shared" si="5"/>
        <v>1.217613278442287E-2</v>
      </c>
      <c r="K88" s="201">
        <f t="shared" si="5"/>
        <v>1.0987228330980358E-2</v>
      </c>
      <c r="L88" s="201">
        <f t="shared" si="5"/>
        <v>1.0143005600510568E-2</v>
      </c>
      <c r="M88" s="201">
        <f t="shared" si="5"/>
        <v>1.068258575965478E-2</v>
      </c>
      <c r="N88" s="201">
        <f t="shared" si="5"/>
        <v>1.1013256383486316E-2</v>
      </c>
      <c r="O88" s="201">
        <f t="shared" si="5"/>
        <v>1.1891491831728999E-2</v>
      </c>
      <c r="P88" s="201">
        <f t="shared" si="5"/>
        <v>1.1336559772629111E-2</v>
      </c>
      <c r="Q88" s="201">
        <f t="shared" si="5"/>
        <v>1.2102219389801862E-2</v>
      </c>
    </row>
    <row r="89" spans="1:17" x14ac:dyDescent="0.25">
      <c r="A89" s="127" t="s">
        <v>263</v>
      </c>
      <c r="B89" s="200">
        <f t="shared" ref="B89:Q89" si="6">IF(B$15=0,0,B$15/B$5)</f>
        <v>3.2988229845120606E-2</v>
      </c>
      <c r="C89" s="200">
        <f t="shared" si="6"/>
        <v>3.3352793513739099E-2</v>
      </c>
      <c r="D89" s="200">
        <f t="shared" si="6"/>
        <v>3.3283496025830202E-2</v>
      </c>
      <c r="E89" s="200">
        <f t="shared" si="6"/>
        <v>2.7498290253788426E-2</v>
      </c>
      <c r="F89" s="200">
        <f t="shared" si="6"/>
        <v>2.7782724094263706E-2</v>
      </c>
      <c r="G89" s="200">
        <f t="shared" si="6"/>
        <v>2.963360593538706E-2</v>
      </c>
      <c r="H89" s="200">
        <f t="shared" si="6"/>
        <v>3.2882148600724734E-2</v>
      </c>
      <c r="I89" s="200">
        <f t="shared" si="6"/>
        <v>3.3304113978064716E-2</v>
      </c>
      <c r="J89" s="200">
        <f t="shared" si="6"/>
        <v>3.4754521845138643E-2</v>
      </c>
      <c r="K89" s="200">
        <f t="shared" si="6"/>
        <v>3.2335337005426186E-2</v>
      </c>
      <c r="L89" s="200">
        <f t="shared" si="6"/>
        <v>3.1261699131289566E-2</v>
      </c>
      <c r="M89" s="200">
        <f t="shared" si="6"/>
        <v>3.2997662034430143E-2</v>
      </c>
      <c r="N89" s="200">
        <f t="shared" si="6"/>
        <v>3.3415668742323434E-2</v>
      </c>
      <c r="O89" s="200">
        <f t="shared" si="6"/>
        <v>3.4918772908882706E-2</v>
      </c>
      <c r="P89" s="200">
        <f t="shared" si="6"/>
        <v>3.5523592994908433E-2</v>
      </c>
      <c r="Q89" s="200">
        <f t="shared" si="6"/>
        <v>3.5003025344889659E-2</v>
      </c>
    </row>
    <row r="90" spans="1:17" x14ac:dyDescent="0.25">
      <c r="A90" s="142" t="s">
        <v>277</v>
      </c>
      <c r="B90" s="199">
        <f t="shared" ref="B90:Q90" si="7">IF(B$16=0,0,B$16/B$5)</f>
        <v>3.2988229845120606E-2</v>
      </c>
      <c r="C90" s="199">
        <f t="shared" si="7"/>
        <v>3.3352793513739099E-2</v>
      </c>
      <c r="D90" s="199">
        <f t="shared" si="7"/>
        <v>3.3283496025830202E-2</v>
      </c>
      <c r="E90" s="199">
        <f t="shared" si="7"/>
        <v>2.7498290253788426E-2</v>
      </c>
      <c r="F90" s="199">
        <f t="shared" si="7"/>
        <v>2.7782724094263706E-2</v>
      </c>
      <c r="G90" s="199">
        <f t="shared" si="7"/>
        <v>2.963360593538706E-2</v>
      </c>
      <c r="H90" s="199">
        <f t="shared" si="7"/>
        <v>3.2882148600724734E-2</v>
      </c>
      <c r="I90" s="199">
        <f t="shared" si="7"/>
        <v>3.3304113978064716E-2</v>
      </c>
      <c r="J90" s="199">
        <f t="shared" si="7"/>
        <v>3.4754521845138643E-2</v>
      </c>
      <c r="K90" s="199">
        <f t="shared" si="7"/>
        <v>3.2335337005426186E-2</v>
      </c>
      <c r="L90" s="199">
        <f t="shared" si="7"/>
        <v>3.1261699131289566E-2</v>
      </c>
      <c r="M90" s="199">
        <f t="shared" si="7"/>
        <v>3.2997662034430143E-2</v>
      </c>
      <c r="N90" s="199">
        <f t="shared" si="7"/>
        <v>3.3415668742323434E-2</v>
      </c>
      <c r="O90" s="199">
        <f t="shared" si="7"/>
        <v>3.4918772908882706E-2</v>
      </c>
      <c r="P90" s="199">
        <f t="shared" si="7"/>
        <v>3.5523592994908433E-2</v>
      </c>
      <c r="Q90" s="199">
        <f t="shared" si="7"/>
        <v>3.5003025344889659E-2</v>
      </c>
    </row>
    <row r="91" spans="1:17" x14ac:dyDescent="0.25">
      <c r="A91" s="142" t="s">
        <v>276</v>
      </c>
      <c r="B91" s="199">
        <f t="shared" ref="B91:Q91" si="8">IF(B$22=0,0,B$22/B$5)</f>
        <v>0</v>
      </c>
      <c r="C91" s="199">
        <f t="shared" si="8"/>
        <v>0</v>
      </c>
      <c r="D91" s="199">
        <f t="shared" si="8"/>
        <v>0</v>
      </c>
      <c r="E91" s="199">
        <f t="shared" si="8"/>
        <v>0</v>
      </c>
      <c r="F91" s="199">
        <f t="shared" si="8"/>
        <v>0</v>
      </c>
      <c r="G91" s="199">
        <f t="shared" si="8"/>
        <v>0</v>
      </c>
      <c r="H91" s="199">
        <f t="shared" si="8"/>
        <v>0</v>
      </c>
      <c r="I91" s="199">
        <f t="shared" si="8"/>
        <v>0</v>
      </c>
      <c r="J91" s="199">
        <f t="shared" si="8"/>
        <v>0</v>
      </c>
      <c r="K91" s="199">
        <f t="shared" si="8"/>
        <v>0</v>
      </c>
      <c r="L91" s="199">
        <f t="shared" si="8"/>
        <v>0</v>
      </c>
      <c r="M91" s="199">
        <f t="shared" si="8"/>
        <v>0</v>
      </c>
      <c r="N91" s="199">
        <f t="shared" si="8"/>
        <v>0</v>
      </c>
      <c r="O91" s="199">
        <f t="shared" si="8"/>
        <v>0</v>
      </c>
      <c r="P91" s="199">
        <f t="shared" si="8"/>
        <v>0</v>
      </c>
      <c r="Q91" s="199">
        <f t="shared" si="8"/>
        <v>0</v>
      </c>
    </row>
    <row r="92" spans="1:17" x14ac:dyDescent="0.25">
      <c r="A92" s="142" t="s">
        <v>275</v>
      </c>
      <c r="B92" s="199">
        <f t="shared" ref="B92:Q92" si="9">IF(B$23=0,0,B$23/B$5)</f>
        <v>0</v>
      </c>
      <c r="C92" s="199">
        <f t="shared" si="9"/>
        <v>0</v>
      </c>
      <c r="D92" s="199">
        <f t="shared" si="9"/>
        <v>0</v>
      </c>
      <c r="E92" s="199">
        <f t="shared" si="9"/>
        <v>0</v>
      </c>
      <c r="F92" s="199">
        <f t="shared" si="9"/>
        <v>0</v>
      </c>
      <c r="G92" s="199">
        <f t="shared" si="9"/>
        <v>0</v>
      </c>
      <c r="H92" s="199">
        <f t="shared" si="9"/>
        <v>0</v>
      </c>
      <c r="I92" s="199">
        <f t="shared" si="9"/>
        <v>0</v>
      </c>
      <c r="J92" s="199">
        <f t="shared" si="9"/>
        <v>0</v>
      </c>
      <c r="K92" s="199">
        <f t="shared" si="9"/>
        <v>0</v>
      </c>
      <c r="L92" s="199">
        <f t="shared" si="9"/>
        <v>0</v>
      </c>
      <c r="M92" s="199">
        <f t="shared" si="9"/>
        <v>0</v>
      </c>
      <c r="N92" s="199">
        <f t="shared" si="9"/>
        <v>0</v>
      </c>
      <c r="O92" s="199">
        <f t="shared" si="9"/>
        <v>0</v>
      </c>
      <c r="P92" s="199">
        <f t="shared" si="9"/>
        <v>0</v>
      </c>
      <c r="Q92" s="199">
        <f t="shared" si="9"/>
        <v>0</v>
      </c>
    </row>
    <row r="93" spans="1:17" x14ac:dyDescent="0.25">
      <c r="A93" s="127" t="s">
        <v>262</v>
      </c>
      <c r="B93" s="200">
        <f t="shared" ref="B93:Q93" si="10">IF(B$24=0,0,B$24/B$5)</f>
        <v>5.5888043024637422E-2</v>
      </c>
      <c r="C93" s="200">
        <f t="shared" si="10"/>
        <v>5.6505679984626536E-2</v>
      </c>
      <c r="D93" s="200">
        <f t="shared" si="10"/>
        <v>5.6388277474581749E-2</v>
      </c>
      <c r="E93" s="200">
        <f t="shared" si="10"/>
        <v>4.7212281803685557E-2</v>
      </c>
      <c r="F93" s="200">
        <f t="shared" si="10"/>
        <v>4.7068972382327212E-2</v>
      </c>
      <c r="G93" s="200">
        <f t="shared" si="10"/>
        <v>5.0204701836616523E-2</v>
      </c>
      <c r="H93" s="200">
        <f t="shared" si="10"/>
        <v>5.5708322161204027E-2</v>
      </c>
      <c r="I93" s="200">
        <f t="shared" si="10"/>
        <v>6.0023192923693784E-2</v>
      </c>
      <c r="J93" s="200">
        <f t="shared" si="10"/>
        <v>6.2967193704751012E-2</v>
      </c>
      <c r="K93" s="200">
        <f t="shared" si="10"/>
        <v>5.7814708685267502E-2</v>
      </c>
      <c r="L93" s="200">
        <f t="shared" si="10"/>
        <v>5.7247308296046649E-2</v>
      </c>
      <c r="M93" s="200">
        <f t="shared" si="10"/>
        <v>6.046279930977573E-2</v>
      </c>
      <c r="N93" s="200">
        <f t="shared" si="10"/>
        <v>6.109262233409625E-2</v>
      </c>
      <c r="O93" s="200">
        <f t="shared" si="10"/>
        <v>6.3558070829101504E-2</v>
      </c>
      <c r="P93" s="200">
        <f t="shared" si="10"/>
        <v>6.5226145297689581E-2</v>
      </c>
      <c r="Q93" s="200">
        <f t="shared" si="10"/>
        <v>6.358613217294258E-2</v>
      </c>
    </row>
    <row r="94" spans="1:17" x14ac:dyDescent="0.25">
      <c r="A94" s="142" t="s">
        <v>274</v>
      </c>
      <c r="B94" s="199">
        <f t="shared" ref="B94:Q94" si="11">IF(B$25=0,0,B$25/B$5)</f>
        <v>5.5888043024637422E-2</v>
      </c>
      <c r="C94" s="199">
        <f t="shared" si="11"/>
        <v>5.6505679984626536E-2</v>
      </c>
      <c r="D94" s="199">
        <f t="shared" si="11"/>
        <v>5.6388277474581749E-2</v>
      </c>
      <c r="E94" s="199">
        <f t="shared" si="11"/>
        <v>4.7212281803685557E-2</v>
      </c>
      <c r="F94" s="199">
        <f t="shared" si="11"/>
        <v>4.7068972382327212E-2</v>
      </c>
      <c r="G94" s="199">
        <f t="shared" si="11"/>
        <v>5.0204701836616523E-2</v>
      </c>
      <c r="H94" s="199">
        <f t="shared" si="11"/>
        <v>5.5708322161204027E-2</v>
      </c>
      <c r="I94" s="199">
        <f t="shared" si="11"/>
        <v>6.0023192923693784E-2</v>
      </c>
      <c r="J94" s="199">
        <f t="shared" si="11"/>
        <v>6.2967193704751012E-2</v>
      </c>
      <c r="K94" s="199">
        <f t="shared" si="11"/>
        <v>5.7814708685267502E-2</v>
      </c>
      <c r="L94" s="199">
        <f t="shared" si="11"/>
        <v>5.7247308296046649E-2</v>
      </c>
      <c r="M94" s="199">
        <f t="shared" si="11"/>
        <v>6.046279930977573E-2</v>
      </c>
      <c r="N94" s="199">
        <f t="shared" si="11"/>
        <v>6.109262233409625E-2</v>
      </c>
      <c r="O94" s="199">
        <f t="shared" si="11"/>
        <v>6.3558070829101504E-2</v>
      </c>
      <c r="P94" s="199">
        <f t="shared" si="11"/>
        <v>6.5226145297689581E-2</v>
      </c>
      <c r="Q94" s="199">
        <f t="shared" si="11"/>
        <v>6.358613217294258E-2</v>
      </c>
    </row>
    <row r="95" spans="1:17" x14ac:dyDescent="0.25">
      <c r="A95" s="142" t="s">
        <v>273</v>
      </c>
      <c r="B95" s="199">
        <f t="shared" ref="B95:Q95" si="12">IF(B$31=0,0,B$31/B$5)</f>
        <v>0</v>
      </c>
      <c r="C95" s="199">
        <f t="shared" si="12"/>
        <v>0</v>
      </c>
      <c r="D95" s="199">
        <f t="shared" si="12"/>
        <v>0</v>
      </c>
      <c r="E95" s="199">
        <f t="shared" si="12"/>
        <v>0</v>
      </c>
      <c r="F95" s="199">
        <f t="shared" si="12"/>
        <v>0</v>
      </c>
      <c r="G95" s="199">
        <f t="shared" si="12"/>
        <v>0</v>
      </c>
      <c r="H95" s="199">
        <f t="shared" si="12"/>
        <v>0</v>
      </c>
      <c r="I95" s="199">
        <f t="shared" si="12"/>
        <v>0</v>
      </c>
      <c r="J95" s="199">
        <f t="shared" si="12"/>
        <v>0</v>
      </c>
      <c r="K95" s="199">
        <f t="shared" si="12"/>
        <v>0</v>
      </c>
      <c r="L95" s="199">
        <f t="shared" si="12"/>
        <v>0</v>
      </c>
      <c r="M95" s="199">
        <f t="shared" si="12"/>
        <v>0</v>
      </c>
      <c r="N95" s="199">
        <f t="shared" si="12"/>
        <v>0</v>
      </c>
      <c r="O95" s="199">
        <f t="shared" si="12"/>
        <v>0</v>
      </c>
      <c r="P95" s="199">
        <f t="shared" si="12"/>
        <v>0</v>
      </c>
      <c r="Q95" s="199">
        <f t="shared" si="12"/>
        <v>0</v>
      </c>
    </row>
    <row r="96" spans="1:17" x14ac:dyDescent="0.25">
      <c r="A96" s="142" t="s">
        <v>272</v>
      </c>
      <c r="B96" s="199">
        <f t="shared" ref="B96:Q96" si="13">IF(B$32=0,0,B$32/B$5)</f>
        <v>0</v>
      </c>
      <c r="C96" s="199">
        <f t="shared" si="13"/>
        <v>0</v>
      </c>
      <c r="D96" s="199">
        <f t="shared" si="13"/>
        <v>0</v>
      </c>
      <c r="E96" s="199">
        <f t="shared" si="13"/>
        <v>0</v>
      </c>
      <c r="F96" s="199">
        <f t="shared" si="13"/>
        <v>0</v>
      </c>
      <c r="G96" s="199">
        <f t="shared" si="13"/>
        <v>0</v>
      </c>
      <c r="H96" s="199">
        <f t="shared" si="13"/>
        <v>0</v>
      </c>
      <c r="I96" s="199">
        <f t="shared" si="13"/>
        <v>0</v>
      </c>
      <c r="J96" s="199">
        <f t="shared" si="13"/>
        <v>0</v>
      </c>
      <c r="K96" s="199">
        <f t="shared" si="13"/>
        <v>0</v>
      </c>
      <c r="L96" s="199">
        <f t="shared" si="13"/>
        <v>0</v>
      </c>
      <c r="M96" s="199">
        <f t="shared" si="13"/>
        <v>0</v>
      </c>
      <c r="N96" s="199">
        <f t="shared" si="13"/>
        <v>0</v>
      </c>
      <c r="O96" s="199">
        <f t="shared" si="13"/>
        <v>0</v>
      </c>
      <c r="P96" s="199">
        <f t="shared" si="13"/>
        <v>0</v>
      </c>
      <c r="Q96" s="199">
        <f t="shared" si="13"/>
        <v>0</v>
      </c>
    </row>
    <row r="97" spans="1:17" x14ac:dyDescent="0.25">
      <c r="A97" s="127" t="s">
        <v>261</v>
      </c>
      <c r="B97" s="200">
        <f t="shared" ref="B97:Q97" si="14">IF(B$33=0,0,B$33/B$5)</f>
        <v>0.71310665146268459</v>
      </c>
      <c r="C97" s="200">
        <f t="shared" si="14"/>
        <v>0.70754930849945485</v>
      </c>
      <c r="D97" s="200">
        <f t="shared" si="14"/>
        <v>0.71173654886444293</v>
      </c>
      <c r="E97" s="200">
        <f t="shared" si="14"/>
        <v>0.76509914982878247</v>
      </c>
      <c r="F97" s="200">
        <f t="shared" si="14"/>
        <v>0.76360432133201739</v>
      </c>
      <c r="G97" s="200">
        <f t="shared" si="14"/>
        <v>0.74865725826900242</v>
      </c>
      <c r="H97" s="200">
        <f t="shared" si="14"/>
        <v>0.73670990853950169</v>
      </c>
      <c r="I97" s="200">
        <f t="shared" si="14"/>
        <v>0.72842860120448705</v>
      </c>
      <c r="J97" s="200">
        <f t="shared" si="14"/>
        <v>0.71679656038374284</v>
      </c>
      <c r="K97" s="200">
        <f t="shared" si="14"/>
        <v>0.7356121823749423</v>
      </c>
      <c r="L97" s="200">
        <f t="shared" si="14"/>
        <v>0.74709519553425996</v>
      </c>
      <c r="M97" s="200">
        <f t="shared" si="14"/>
        <v>0.73667438700024823</v>
      </c>
      <c r="N97" s="200">
        <f t="shared" si="14"/>
        <v>0.73519899042702974</v>
      </c>
      <c r="O97" s="200">
        <f t="shared" si="14"/>
        <v>0.72391408741303853</v>
      </c>
      <c r="P97" s="200">
        <f t="shared" si="14"/>
        <v>0.72038822866280816</v>
      </c>
      <c r="Q97" s="200">
        <f t="shared" si="14"/>
        <v>0.72369558731319672</v>
      </c>
    </row>
    <row r="98" spans="1:17" x14ac:dyDescent="0.25">
      <c r="A98" s="127" t="s">
        <v>260</v>
      </c>
      <c r="B98" s="200">
        <f t="shared" ref="B98:Q98" si="15">IF(B$44=0,0,B$44/B$5)</f>
        <v>0.14184865020019441</v>
      </c>
      <c r="C98" s="200">
        <f t="shared" si="15"/>
        <v>0.1457659809806203</v>
      </c>
      <c r="D98" s="200">
        <f t="shared" si="15"/>
        <v>0.14214249124299083</v>
      </c>
      <c r="E98" s="200">
        <f t="shared" si="15"/>
        <v>0.11389926418788192</v>
      </c>
      <c r="F98" s="200">
        <f t="shared" si="15"/>
        <v>0.11455180156896494</v>
      </c>
      <c r="G98" s="200">
        <f t="shared" si="15"/>
        <v>0.12103079855821484</v>
      </c>
      <c r="H98" s="200">
        <f t="shared" si="15"/>
        <v>0.12505005967540289</v>
      </c>
      <c r="I98" s="200">
        <f t="shared" si="15"/>
        <v>0.1278678353005899</v>
      </c>
      <c r="J98" s="200">
        <f t="shared" si="15"/>
        <v>0.13340591394614229</v>
      </c>
      <c r="K98" s="200">
        <f t="shared" si="15"/>
        <v>0.12581453398225947</v>
      </c>
      <c r="L98" s="200">
        <f t="shared" si="15"/>
        <v>0.11860229725788458</v>
      </c>
      <c r="M98" s="200">
        <f t="shared" si="15"/>
        <v>0.12211904026716393</v>
      </c>
      <c r="N98" s="200">
        <f t="shared" si="15"/>
        <v>0.12201656340902785</v>
      </c>
      <c r="O98" s="200">
        <f t="shared" si="15"/>
        <v>0.12689135152040992</v>
      </c>
      <c r="P98" s="200">
        <f t="shared" si="15"/>
        <v>0.12819069449343573</v>
      </c>
      <c r="Q98" s="200">
        <f t="shared" si="15"/>
        <v>0.12677093505168707</v>
      </c>
    </row>
    <row r="99" spans="1:17" x14ac:dyDescent="0.25">
      <c r="A99" s="142" t="s">
        <v>271</v>
      </c>
      <c r="B99" s="199">
        <f t="shared" ref="B99:Q99" si="16">IF(B$45=0,0,B$45/B$5)</f>
        <v>6.7154610756138405E-2</v>
      </c>
      <c r="C99" s="199">
        <f t="shared" si="16"/>
        <v>6.789675822439746E-2</v>
      </c>
      <c r="D99" s="199">
        <f t="shared" si="16"/>
        <v>6.7755688338297218E-2</v>
      </c>
      <c r="E99" s="199">
        <f t="shared" si="16"/>
        <v>5.5978662302355028E-2</v>
      </c>
      <c r="F99" s="199">
        <f t="shared" si="16"/>
        <v>5.6557688334751131E-2</v>
      </c>
      <c r="G99" s="199">
        <f t="shared" si="16"/>
        <v>6.0325554939895103E-2</v>
      </c>
      <c r="H99" s="199">
        <f t="shared" si="16"/>
        <v>6.6938659651475371E-2</v>
      </c>
      <c r="I99" s="199">
        <f t="shared" si="16"/>
        <v>6.7797660598203191E-2</v>
      </c>
      <c r="J99" s="199">
        <f t="shared" si="16"/>
        <v>7.0750276613317981E-2</v>
      </c>
      <c r="K99" s="199">
        <f t="shared" si="16"/>
        <v>6.5825507475331904E-2</v>
      </c>
      <c r="L99" s="199">
        <f t="shared" si="16"/>
        <v>6.3639887517268054E-2</v>
      </c>
      <c r="M99" s="199">
        <f t="shared" si="16"/>
        <v>6.7173811998661376E-2</v>
      </c>
      <c r="N99" s="199">
        <f t="shared" si="16"/>
        <v>6.8024754225444156E-2</v>
      </c>
      <c r="O99" s="199">
        <f t="shared" si="16"/>
        <v>7.1084644850225503E-2</v>
      </c>
      <c r="P99" s="199">
        <f t="shared" si="16"/>
        <v>7.2315885739635058E-2</v>
      </c>
      <c r="Q99" s="199">
        <f t="shared" si="16"/>
        <v>7.125615873781109E-2</v>
      </c>
    </row>
    <row r="100" spans="1:17" x14ac:dyDescent="0.25">
      <c r="A100" s="142" t="s">
        <v>270</v>
      </c>
      <c r="B100" s="199">
        <f t="shared" ref="B100:Q100" si="17">IF(B$51=0,0,B$51/B$5)</f>
        <v>7.4694039444056032E-2</v>
      </c>
      <c r="C100" s="199">
        <f t="shared" si="17"/>
        <v>7.7869222756222836E-2</v>
      </c>
      <c r="D100" s="199">
        <f t="shared" si="17"/>
        <v>7.4386802904693614E-2</v>
      </c>
      <c r="E100" s="199">
        <f t="shared" si="17"/>
        <v>5.792060188552689E-2</v>
      </c>
      <c r="F100" s="199">
        <f t="shared" si="17"/>
        <v>5.7994113234213801E-2</v>
      </c>
      <c r="G100" s="199">
        <f t="shared" si="17"/>
        <v>6.0705243618319742E-2</v>
      </c>
      <c r="H100" s="199">
        <f t="shared" si="17"/>
        <v>5.8111400023927513E-2</v>
      </c>
      <c r="I100" s="199">
        <f t="shared" si="17"/>
        <v>6.0070174702386708E-2</v>
      </c>
      <c r="J100" s="199">
        <f t="shared" si="17"/>
        <v>6.2655637332824296E-2</v>
      </c>
      <c r="K100" s="199">
        <f t="shared" si="17"/>
        <v>5.9989026506927556E-2</v>
      </c>
      <c r="L100" s="199">
        <f t="shared" si="17"/>
        <v>5.496240974061653E-2</v>
      </c>
      <c r="M100" s="199">
        <f t="shared" si="17"/>
        <v>5.4945228268502545E-2</v>
      </c>
      <c r="N100" s="199">
        <f t="shared" si="17"/>
        <v>5.3991809183583685E-2</v>
      </c>
      <c r="O100" s="199">
        <f t="shared" si="17"/>
        <v>5.5806706670184406E-2</v>
      </c>
      <c r="P100" s="199">
        <f t="shared" si="17"/>
        <v>5.5874808753800694E-2</v>
      </c>
      <c r="Q100" s="199">
        <f t="shared" si="17"/>
        <v>5.5514776313875976E-2</v>
      </c>
    </row>
    <row r="101" spans="1:17" x14ac:dyDescent="0.25">
      <c r="A101" s="142" t="s">
        <v>269</v>
      </c>
      <c r="B101" s="199">
        <f t="shared" ref="B101:Q101" si="18">IF(B$62=0,0,B$62/B$5)</f>
        <v>0</v>
      </c>
      <c r="C101" s="199">
        <f t="shared" si="18"/>
        <v>0</v>
      </c>
      <c r="D101" s="199">
        <f t="shared" si="18"/>
        <v>0</v>
      </c>
      <c r="E101" s="199">
        <f t="shared" si="18"/>
        <v>0</v>
      </c>
      <c r="F101" s="199">
        <f t="shared" si="18"/>
        <v>0</v>
      </c>
      <c r="G101" s="199">
        <f t="shared" si="18"/>
        <v>0</v>
      </c>
      <c r="H101" s="199">
        <f t="shared" si="18"/>
        <v>0</v>
      </c>
      <c r="I101" s="199">
        <f t="shared" si="18"/>
        <v>0</v>
      </c>
      <c r="J101" s="199">
        <f t="shared" si="18"/>
        <v>0</v>
      </c>
      <c r="K101" s="199">
        <f t="shared" si="18"/>
        <v>0</v>
      </c>
      <c r="L101" s="199">
        <f t="shared" si="18"/>
        <v>0</v>
      </c>
      <c r="M101" s="199">
        <f t="shared" si="18"/>
        <v>0</v>
      </c>
      <c r="N101" s="199">
        <f t="shared" si="18"/>
        <v>0</v>
      </c>
      <c r="O101" s="199">
        <f t="shared" si="18"/>
        <v>0</v>
      </c>
      <c r="P101" s="199">
        <f t="shared" si="18"/>
        <v>0</v>
      </c>
      <c r="Q101" s="199">
        <f t="shared" si="18"/>
        <v>0</v>
      </c>
    </row>
    <row r="102" spans="1:17" x14ac:dyDescent="0.25">
      <c r="A102" s="142" t="s">
        <v>268</v>
      </c>
      <c r="B102" s="199">
        <f t="shared" ref="B102:Q102" si="19">IF(B$63=0,0,B$63/B$5)</f>
        <v>0</v>
      </c>
      <c r="C102" s="199">
        <f t="shared" si="19"/>
        <v>0</v>
      </c>
      <c r="D102" s="199">
        <f t="shared" si="19"/>
        <v>0</v>
      </c>
      <c r="E102" s="199">
        <f t="shared" si="19"/>
        <v>0</v>
      </c>
      <c r="F102" s="199">
        <f t="shared" si="19"/>
        <v>0</v>
      </c>
      <c r="G102" s="199">
        <f t="shared" si="19"/>
        <v>0</v>
      </c>
      <c r="H102" s="199">
        <f t="shared" si="19"/>
        <v>0</v>
      </c>
      <c r="I102" s="199">
        <f t="shared" si="19"/>
        <v>0</v>
      </c>
      <c r="J102" s="199">
        <f t="shared" si="19"/>
        <v>0</v>
      </c>
      <c r="K102" s="199">
        <f t="shared" si="19"/>
        <v>0</v>
      </c>
      <c r="L102" s="199">
        <f t="shared" si="19"/>
        <v>0</v>
      </c>
      <c r="M102" s="199">
        <f t="shared" si="19"/>
        <v>0</v>
      </c>
      <c r="N102" s="199">
        <f t="shared" si="19"/>
        <v>0</v>
      </c>
      <c r="O102" s="199">
        <f t="shared" si="19"/>
        <v>0</v>
      </c>
      <c r="P102" s="199">
        <f t="shared" si="19"/>
        <v>0</v>
      </c>
      <c r="Q102" s="199">
        <f t="shared" si="19"/>
        <v>0</v>
      </c>
    </row>
    <row r="103" spans="1:17" x14ac:dyDescent="0.25">
      <c r="A103" s="142" t="s">
        <v>267</v>
      </c>
      <c r="B103" s="199">
        <f t="shared" ref="B103:Q103" si="20">IF(B$64=0,0,B$64/B$5)</f>
        <v>0</v>
      </c>
      <c r="C103" s="199">
        <f t="shared" si="20"/>
        <v>0</v>
      </c>
      <c r="D103" s="199">
        <f t="shared" si="20"/>
        <v>0</v>
      </c>
      <c r="E103" s="199">
        <f t="shared" si="20"/>
        <v>0</v>
      </c>
      <c r="F103" s="199">
        <f t="shared" si="20"/>
        <v>0</v>
      </c>
      <c r="G103" s="199">
        <f t="shared" si="20"/>
        <v>0</v>
      </c>
      <c r="H103" s="199">
        <f t="shared" si="20"/>
        <v>0</v>
      </c>
      <c r="I103" s="199">
        <f t="shared" si="20"/>
        <v>0</v>
      </c>
      <c r="J103" s="199">
        <f t="shared" si="20"/>
        <v>0</v>
      </c>
      <c r="K103" s="199">
        <f t="shared" si="20"/>
        <v>0</v>
      </c>
      <c r="L103" s="199">
        <f t="shared" si="20"/>
        <v>0</v>
      </c>
      <c r="M103" s="199">
        <f t="shared" si="20"/>
        <v>0</v>
      </c>
      <c r="N103" s="199">
        <f t="shared" si="20"/>
        <v>0</v>
      </c>
      <c r="O103" s="199">
        <f t="shared" si="20"/>
        <v>0</v>
      </c>
      <c r="P103" s="199">
        <f t="shared" si="20"/>
        <v>0</v>
      </c>
      <c r="Q103" s="199">
        <f t="shared" si="20"/>
        <v>0</v>
      </c>
    </row>
    <row r="104" spans="1:17" x14ac:dyDescent="0.25">
      <c r="A104" s="127" t="s">
        <v>259</v>
      </c>
      <c r="B104" s="200">
        <f t="shared" ref="B104:Q104" si="21">IF(B$65=0,0,B$65/B$5)</f>
        <v>3.9896809477563841E-2</v>
      </c>
      <c r="C104" s="200">
        <f t="shared" si="21"/>
        <v>4.0475655237177006E-2</v>
      </c>
      <c r="D104" s="200">
        <f t="shared" si="21"/>
        <v>4.0019499381743692E-2</v>
      </c>
      <c r="E104" s="200">
        <f t="shared" si="21"/>
        <v>3.3168782149089603E-2</v>
      </c>
      <c r="F104" s="200">
        <f t="shared" si="21"/>
        <v>3.3102358564204917E-2</v>
      </c>
      <c r="G104" s="200">
        <f t="shared" si="21"/>
        <v>3.5422158388222227E-2</v>
      </c>
      <c r="H104" s="200">
        <f t="shared" si="21"/>
        <v>3.7631603691745126E-2</v>
      </c>
      <c r="I104" s="200">
        <f t="shared" si="21"/>
        <v>3.8319140749873387E-2</v>
      </c>
      <c r="J104" s="200">
        <f t="shared" si="21"/>
        <v>3.9899677335802228E-2</v>
      </c>
      <c r="K104" s="200">
        <f t="shared" si="21"/>
        <v>3.7436009621123992E-2</v>
      </c>
      <c r="L104" s="200">
        <f t="shared" si="21"/>
        <v>3.5650494180008672E-2</v>
      </c>
      <c r="M104" s="200">
        <f t="shared" si="21"/>
        <v>3.7063525628727265E-2</v>
      </c>
      <c r="N104" s="200">
        <f t="shared" si="21"/>
        <v>3.7262898704036367E-2</v>
      </c>
      <c r="O104" s="200">
        <f t="shared" si="21"/>
        <v>3.8826225496838292E-2</v>
      </c>
      <c r="P104" s="200">
        <f t="shared" si="21"/>
        <v>3.9334778778528978E-2</v>
      </c>
      <c r="Q104" s="200">
        <f t="shared" si="21"/>
        <v>3.8842100727482141E-2</v>
      </c>
    </row>
    <row r="105" spans="1:17" x14ac:dyDescent="0.25">
      <c r="A105" s="142" t="s">
        <v>266</v>
      </c>
      <c r="B105" s="199">
        <f t="shared" ref="B105:Q105" si="22">IF(B$66=0,0,B$66/B$5)</f>
        <v>2.616731465055061E-2</v>
      </c>
      <c r="C105" s="199">
        <f t="shared" si="22"/>
        <v>2.6162530669642591E-2</v>
      </c>
      <c r="D105" s="199">
        <f t="shared" si="22"/>
        <v>2.6346477634901801E-2</v>
      </c>
      <c r="E105" s="199">
        <f t="shared" si="22"/>
        <v>2.2522409160245761E-2</v>
      </c>
      <c r="F105" s="199">
        <f t="shared" si="22"/>
        <v>2.2442473470659873E-2</v>
      </c>
      <c r="G105" s="199">
        <f t="shared" si="22"/>
        <v>2.4263941019960412E-2</v>
      </c>
      <c r="H105" s="199">
        <f t="shared" si="22"/>
        <v>2.6950160139390836E-2</v>
      </c>
      <c r="I105" s="199">
        <f t="shared" si="22"/>
        <v>2.7277655258224429E-2</v>
      </c>
      <c r="J105" s="199">
        <f t="shared" si="22"/>
        <v>2.8382958531371787E-2</v>
      </c>
      <c r="K105" s="199">
        <f t="shared" si="22"/>
        <v>2.6409439961287993E-2</v>
      </c>
      <c r="L105" s="199">
        <f t="shared" si="22"/>
        <v>2.5547865833349798E-2</v>
      </c>
      <c r="M105" s="199">
        <f t="shared" si="22"/>
        <v>2.6964055404647719E-2</v>
      </c>
      <c r="N105" s="199">
        <f t="shared" si="22"/>
        <v>2.7338676230537689E-2</v>
      </c>
      <c r="O105" s="199">
        <f t="shared" si="22"/>
        <v>2.8568407118776076E-2</v>
      </c>
      <c r="P105" s="199">
        <f t="shared" si="22"/>
        <v>2.9064442571578711E-2</v>
      </c>
      <c r="Q105" s="199">
        <f t="shared" si="22"/>
        <v>2.8637942003478221E-2</v>
      </c>
    </row>
    <row r="106" spans="1:17" x14ac:dyDescent="0.25">
      <c r="A106" s="142" t="s">
        <v>265</v>
      </c>
      <c r="B106" s="199">
        <f t="shared" ref="B106:Q106" si="23">IF(B$67=0,0,B$67/B$5)</f>
        <v>1.3729494827013236E-2</v>
      </c>
      <c r="C106" s="199">
        <f t="shared" si="23"/>
        <v>1.4313124567534412E-2</v>
      </c>
      <c r="D106" s="199">
        <f t="shared" si="23"/>
        <v>1.3673021746841891E-2</v>
      </c>
      <c r="E106" s="199">
        <f t="shared" si="23"/>
        <v>1.0646372988843841E-2</v>
      </c>
      <c r="F106" s="199">
        <f t="shared" si="23"/>
        <v>1.0659885093545046E-2</v>
      </c>
      <c r="G106" s="199">
        <f t="shared" si="23"/>
        <v>1.1158217368261817E-2</v>
      </c>
      <c r="H106" s="199">
        <f t="shared" si="23"/>
        <v>1.0681443552354293E-2</v>
      </c>
      <c r="I106" s="199">
        <f t="shared" si="23"/>
        <v>1.1041485491648956E-2</v>
      </c>
      <c r="J106" s="199">
        <f t="shared" si="23"/>
        <v>1.1516718804430434E-2</v>
      </c>
      <c r="K106" s="199">
        <f t="shared" si="23"/>
        <v>1.1026569659836E-2</v>
      </c>
      <c r="L106" s="199">
        <f t="shared" si="23"/>
        <v>1.0102628346658874E-2</v>
      </c>
      <c r="M106" s="199">
        <f t="shared" si="23"/>
        <v>1.0099470224079546E-2</v>
      </c>
      <c r="N106" s="199">
        <f t="shared" si="23"/>
        <v>9.9242224734986811E-3</v>
      </c>
      <c r="O106" s="199">
        <f t="shared" si="23"/>
        <v>1.0257818378062215E-2</v>
      </c>
      <c r="P106" s="199">
        <f t="shared" si="23"/>
        <v>1.0270336206950273E-2</v>
      </c>
      <c r="Q106" s="199">
        <f t="shared" si="23"/>
        <v>1.0204158724003921E-2</v>
      </c>
    </row>
    <row r="107" spans="1:17" x14ac:dyDescent="0.25">
      <c r="A107" s="142" t="s">
        <v>264</v>
      </c>
      <c r="B107" s="199">
        <f t="shared" ref="B107:Q107" si="24">IF(B$78=0,0,B$78/B$5)</f>
        <v>0</v>
      </c>
      <c r="C107" s="199">
        <f t="shared" si="24"/>
        <v>0</v>
      </c>
      <c r="D107" s="199">
        <f t="shared" si="24"/>
        <v>0</v>
      </c>
      <c r="E107" s="199">
        <f t="shared" si="24"/>
        <v>0</v>
      </c>
      <c r="F107" s="199">
        <f t="shared" si="24"/>
        <v>0</v>
      </c>
      <c r="G107" s="199">
        <f t="shared" si="24"/>
        <v>0</v>
      </c>
      <c r="H107" s="199">
        <f t="shared" si="24"/>
        <v>0</v>
      </c>
      <c r="I107" s="199">
        <f t="shared" si="24"/>
        <v>0</v>
      </c>
      <c r="J107" s="199">
        <f t="shared" si="24"/>
        <v>0</v>
      </c>
      <c r="K107" s="199">
        <f t="shared" si="24"/>
        <v>0</v>
      </c>
      <c r="L107" s="199">
        <f t="shared" si="24"/>
        <v>0</v>
      </c>
      <c r="M107" s="199">
        <f t="shared" si="24"/>
        <v>0</v>
      </c>
      <c r="N107" s="199">
        <f t="shared" si="24"/>
        <v>0</v>
      </c>
      <c r="O107" s="199">
        <f t="shared" si="24"/>
        <v>0</v>
      </c>
      <c r="P107" s="199">
        <f t="shared" si="24"/>
        <v>0</v>
      </c>
      <c r="Q107" s="199">
        <f t="shared" si="24"/>
        <v>0</v>
      </c>
    </row>
    <row r="108" spans="1:17" x14ac:dyDescent="0.25">
      <c r="A108" s="72" t="s">
        <v>258</v>
      </c>
      <c r="B108" s="71">
        <f t="shared" ref="B108:Q108" si="25">IF(B$79=0,0,B$79/B$5)</f>
        <v>0</v>
      </c>
      <c r="C108" s="71">
        <f t="shared" si="25"/>
        <v>0</v>
      </c>
      <c r="D108" s="71">
        <f t="shared" si="25"/>
        <v>0</v>
      </c>
      <c r="E108" s="71">
        <f t="shared" si="25"/>
        <v>0</v>
      </c>
      <c r="F108" s="71">
        <f t="shared" si="25"/>
        <v>0</v>
      </c>
      <c r="G108" s="71">
        <f t="shared" si="25"/>
        <v>0</v>
      </c>
      <c r="H108" s="71">
        <f t="shared" si="25"/>
        <v>0</v>
      </c>
      <c r="I108" s="71">
        <f t="shared" si="25"/>
        <v>0</v>
      </c>
      <c r="J108" s="71">
        <f t="shared" si="25"/>
        <v>0</v>
      </c>
      <c r="K108" s="71">
        <f t="shared" si="25"/>
        <v>0</v>
      </c>
      <c r="L108" s="71">
        <f t="shared" si="25"/>
        <v>0</v>
      </c>
      <c r="M108" s="71">
        <f t="shared" si="25"/>
        <v>0</v>
      </c>
      <c r="N108" s="71">
        <f t="shared" si="25"/>
        <v>0</v>
      </c>
      <c r="O108" s="71">
        <f t="shared" si="25"/>
        <v>0</v>
      </c>
      <c r="P108" s="71">
        <f t="shared" si="25"/>
        <v>0</v>
      </c>
      <c r="Q108" s="71">
        <f t="shared" si="25"/>
        <v>0</v>
      </c>
    </row>
    <row r="110" spans="1:17" ht="12.75" x14ac:dyDescent="0.25">
      <c r="A110" s="266" t="s">
        <v>133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>IF(B$5=0,0,B$5/FBT_fec!B$5)</f>
        <v>1.5351478372956984</v>
      </c>
      <c r="C112" s="230">
        <f>IF(C$5=0,0,C$5/FBT_fec!C$5)</f>
        <v>1.519197529721696</v>
      </c>
      <c r="D112" s="230">
        <f>IF(D$5=0,0,D$5/FBT_fec!D$5)</f>
        <v>1.515552023040508</v>
      </c>
      <c r="E112" s="230">
        <f>IF(E$5=0,0,E$5/FBT_fec!E$5)</f>
        <v>1.7980779406117011</v>
      </c>
      <c r="F112" s="230">
        <f>IF(F$5=0,0,F$5/FBT_fec!F$5)</f>
        <v>1.8079617415935796</v>
      </c>
      <c r="G112" s="230">
        <f>IF(G$5=0,0,G$5/FBT_fec!G$5)</f>
        <v>1.664126347766802</v>
      </c>
      <c r="H112" s="230">
        <f>IF(H$5=0,0,H$5/FBT_fec!H$5)</f>
        <v>1.5040030539627676</v>
      </c>
      <c r="I112" s="230">
        <f>IF(I$5=0,0,I$5/FBT_fec!I$5)</f>
        <v>1.4901294326967074</v>
      </c>
      <c r="J112" s="230">
        <f>IF(J$5=0,0,J$5/FBT_fec!J$5)</f>
        <v>1.4261045444280944</v>
      </c>
      <c r="K112" s="230">
        <f>IF(K$5=0,0,K$5/FBT_fec!K$5)</f>
        <v>1.5156701030257476</v>
      </c>
      <c r="L112" s="230">
        <f>IF(L$5=0,0,L$5/FBT_fec!L$5)</f>
        <v>1.5795389647609288</v>
      </c>
      <c r="M112" s="230">
        <f>IF(M$5=0,0,M$5/FBT_fec!M$5)</f>
        <v>1.4895224740905173</v>
      </c>
      <c r="N112" s="230">
        <f>IF(N$5=0,0,N$5/FBT_fec!N$5)</f>
        <v>1.4688683433244818</v>
      </c>
      <c r="O112" s="230">
        <f>IF(O$5=0,0,O$5/FBT_fec!O$5)</f>
        <v>1.4028130489523019</v>
      </c>
      <c r="P112" s="230">
        <f>IF(P$5=0,0,P$5/FBT_fec!P$5)</f>
        <v>1.3801115219534701</v>
      </c>
      <c r="Q112" s="230">
        <f>IF(Q$5=0,0,Q$5/FBT_fec!Q$5)</f>
        <v>1.3921483016099336</v>
      </c>
    </row>
    <row r="113" spans="1:17" x14ac:dyDescent="0.25">
      <c r="A113" s="132" t="s">
        <v>83</v>
      </c>
      <c r="B113" s="275">
        <f>IF(B$6=0,0,B$6/FBT_fec!B$6)</f>
        <v>0</v>
      </c>
      <c r="C113" s="275">
        <f>IF(C$6=0,0,C$6/FBT_fec!C$6)</f>
        <v>0</v>
      </c>
      <c r="D113" s="275">
        <f>IF(D$6=0,0,D$6/FBT_fec!D$6)</f>
        <v>0</v>
      </c>
      <c r="E113" s="275">
        <f>IF(E$6=0,0,E$6/FBT_fec!E$6)</f>
        <v>0</v>
      </c>
      <c r="F113" s="275">
        <f>IF(F$6=0,0,F$6/FBT_fec!F$6)</f>
        <v>0</v>
      </c>
      <c r="G113" s="275">
        <f>IF(G$6=0,0,G$6/FBT_fec!G$6)</f>
        <v>0</v>
      </c>
      <c r="H113" s="275">
        <f>IF(H$6=0,0,H$6/FBT_fec!H$6)</f>
        <v>0</v>
      </c>
      <c r="I113" s="275">
        <f>IF(I$6=0,0,I$6/FBT_fec!I$6)</f>
        <v>0</v>
      </c>
      <c r="J113" s="275">
        <f>IF(J$6=0,0,J$6/FBT_fec!J$6)</f>
        <v>0</v>
      </c>
      <c r="K113" s="275">
        <f>IF(K$6=0,0,K$6/FBT_fec!K$6)</f>
        <v>0</v>
      </c>
      <c r="L113" s="275">
        <f>IF(L$6=0,0,L$6/FBT_fec!L$6)</f>
        <v>0</v>
      </c>
      <c r="M113" s="275">
        <f>IF(M$6=0,0,M$6/FBT_fec!M$6)</f>
        <v>0</v>
      </c>
      <c r="N113" s="275">
        <f>IF(N$6=0,0,N$6/FBT_fec!N$6)</f>
        <v>0</v>
      </c>
      <c r="O113" s="275">
        <f>IF(O$6=0,0,O$6/FBT_fec!O$6)</f>
        <v>0</v>
      </c>
      <c r="P113" s="275">
        <f>IF(P$6=0,0,P$6/FBT_fec!P$6)</f>
        <v>0</v>
      </c>
      <c r="Q113" s="275">
        <f>IF(Q$6=0,0,Q$6/FBT_fec!Q$6)</f>
        <v>0</v>
      </c>
    </row>
    <row r="114" spans="1:17" x14ac:dyDescent="0.25">
      <c r="A114" s="76" t="s">
        <v>82</v>
      </c>
      <c r="B114" s="274">
        <f>IF(B$7=0,0,B$7/FBT_fec!B$7)</f>
        <v>0</v>
      </c>
      <c r="C114" s="274">
        <f>IF(C$7=0,0,C$7/FBT_fec!C$7)</f>
        <v>0</v>
      </c>
      <c r="D114" s="274">
        <f>IF(D$7=0,0,D$7/FBT_fec!D$7)</f>
        <v>0</v>
      </c>
      <c r="E114" s="274">
        <f>IF(E$7=0,0,E$7/FBT_fec!E$7)</f>
        <v>0</v>
      </c>
      <c r="F114" s="274">
        <f>IF(F$7=0,0,F$7/FBT_fec!F$7)</f>
        <v>0</v>
      </c>
      <c r="G114" s="274">
        <f>IF(G$7=0,0,G$7/FBT_fec!G$7)</f>
        <v>0</v>
      </c>
      <c r="H114" s="274">
        <f>IF(H$7=0,0,H$7/FBT_fec!H$7)</f>
        <v>0</v>
      </c>
      <c r="I114" s="274">
        <f>IF(I$7=0,0,I$7/FBT_fec!I$7)</f>
        <v>0</v>
      </c>
      <c r="J114" s="274">
        <f>IF(J$7=0,0,J$7/FBT_fec!J$7)</f>
        <v>0</v>
      </c>
      <c r="K114" s="274">
        <f>IF(K$7=0,0,K$7/FBT_fec!K$7)</f>
        <v>0</v>
      </c>
      <c r="L114" s="274">
        <f>IF(L$7=0,0,L$7/FBT_fec!L$7)</f>
        <v>0</v>
      </c>
      <c r="M114" s="274">
        <f>IF(M$7=0,0,M$7/FBT_fec!M$7)</f>
        <v>0</v>
      </c>
      <c r="N114" s="274">
        <f>IF(N$7=0,0,N$7/FBT_fec!N$7)</f>
        <v>0</v>
      </c>
      <c r="O114" s="274">
        <f>IF(O$7=0,0,O$7/FBT_fec!O$7)</f>
        <v>0</v>
      </c>
      <c r="P114" s="274">
        <f>IF(P$7=0,0,P$7/FBT_fec!P$7)</f>
        <v>0</v>
      </c>
      <c r="Q114" s="274">
        <f>IF(Q$7=0,0,Q$7/FBT_fec!Q$7)</f>
        <v>0</v>
      </c>
    </row>
    <row r="115" spans="1:17" x14ac:dyDescent="0.25">
      <c r="A115" s="76" t="s">
        <v>81</v>
      </c>
      <c r="B115" s="274">
        <f>IF(B$8=0,0,B$8/FBT_fec!B$8)</f>
        <v>0</v>
      </c>
      <c r="C115" s="274">
        <f>IF(C$8=0,0,C$8/FBT_fec!C$8)</f>
        <v>0</v>
      </c>
      <c r="D115" s="274">
        <f>IF(D$8=0,0,D$8/FBT_fec!D$8)</f>
        <v>0</v>
      </c>
      <c r="E115" s="274">
        <f>IF(E$8=0,0,E$8/FBT_fec!E$8)</f>
        <v>0</v>
      </c>
      <c r="F115" s="274">
        <f>IF(F$8=0,0,F$8/FBT_fec!F$8)</f>
        <v>0</v>
      </c>
      <c r="G115" s="274">
        <f>IF(G$8=0,0,G$8/FBT_fec!G$8)</f>
        <v>0</v>
      </c>
      <c r="H115" s="274">
        <f>IF(H$8=0,0,H$8/FBT_fec!H$8)</f>
        <v>0</v>
      </c>
      <c r="I115" s="274">
        <f>IF(I$8=0,0,I$8/FBT_fec!I$8)</f>
        <v>0</v>
      </c>
      <c r="J115" s="274">
        <f>IF(J$8=0,0,J$8/FBT_fec!J$8)</f>
        <v>0</v>
      </c>
      <c r="K115" s="274">
        <f>IF(K$8=0,0,K$8/FBT_fec!K$8)</f>
        <v>0</v>
      </c>
      <c r="L115" s="274">
        <f>IF(L$8=0,0,L$8/FBT_fec!L$8)</f>
        <v>0</v>
      </c>
      <c r="M115" s="274">
        <f>IF(M$8=0,0,M$8/FBT_fec!M$8)</f>
        <v>0</v>
      </c>
      <c r="N115" s="274">
        <f>IF(N$8=0,0,N$8/FBT_fec!N$8)</f>
        <v>0</v>
      </c>
      <c r="O115" s="274">
        <f>IF(O$8=0,0,O$8/FBT_fec!O$8)</f>
        <v>0</v>
      </c>
      <c r="P115" s="274">
        <f>IF(P$8=0,0,P$8/FBT_fec!P$8)</f>
        <v>0</v>
      </c>
      <c r="Q115" s="274">
        <f>IF(Q$8=0,0,Q$8/FBT_fec!Q$8)</f>
        <v>0</v>
      </c>
    </row>
    <row r="116" spans="1:17" x14ac:dyDescent="0.25">
      <c r="A116" s="76" t="s">
        <v>80</v>
      </c>
      <c r="B116" s="274">
        <f>IF(B$9=0,0,B$9/FBT_fec!B$9)</f>
        <v>0</v>
      </c>
      <c r="C116" s="274">
        <f>IF(C$9=0,0,C$9/FBT_fec!C$9)</f>
        <v>0</v>
      </c>
      <c r="D116" s="274">
        <f>IF(D$9=0,0,D$9/FBT_fec!D$9)</f>
        <v>0</v>
      </c>
      <c r="E116" s="274">
        <f>IF(E$9=0,0,E$9/FBT_fec!E$9)</f>
        <v>0</v>
      </c>
      <c r="F116" s="274">
        <f>IF(F$9=0,0,F$9/FBT_fec!F$9)</f>
        <v>0</v>
      </c>
      <c r="G116" s="274">
        <f>IF(G$9=0,0,G$9/FBT_fec!G$9)</f>
        <v>0</v>
      </c>
      <c r="H116" s="274">
        <f>IF(H$9=0,0,H$9/FBT_fec!H$9)</f>
        <v>0</v>
      </c>
      <c r="I116" s="274">
        <f>IF(I$9=0,0,I$9/FBT_fec!I$9)</f>
        <v>0</v>
      </c>
      <c r="J116" s="274">
        <f>IF(J$9=0,0,J$9/FBT_fec!J$9)</f>
        <v>0</v>
      </c>
      <c r="K116" s="274">
        <f>IF(K$9=0,0,K$9/FBT_fec!K$9)</f>
        <v>0</v>
      </c>
      <c r="L116" s="274">
        <f>IF(L$9=0,0,L$9/FBT_fec!L$9)</f>
        <v>0</v>
      </c>
      <c r="M116" s="274">
        <f>IF(M$9=0,0,M$9/FBT_fec!M$9)</f>
        <v>0</v>
      </c>
      <c r="N116" s="274">
        <f>IF(N$9=0,0,N$9/FBT_fec!N$9)</f>
        <v>0</v>
      </c>
      <c r="O116" s="274">
        <f>IF(O$9=0,0,O$9/FBT_fec!O$9)</f>
        <v>0</v>
      </c>
      <c r="P116" s="274">
        <f>IF(P$9=0,0,P$9/FBT_fec!P$9)</f>
        <v>0</v>
      </c>
      <c r="Q116" s="274">
        <f>IF(Q$9=0,0,Q$9/FBT_fec!Q$9)</f>
        <v>0</v>
      </c>
    </row>
    <row r="117" spans="1:17" x14ac:dyDescent="0.25">
      <c r="A117" s="129" t="s">
        <v>79</v>
      </c>
      <c r="B117" s="273">
        <f>IF(B$10=0,0,B$10/FBT_fec!B$10)</f>
        <v>1.3161761278050184</v>
      </c>
      <c r="C117" s="273">
        <f>IF(C$10=0,0,C$10/FBT_fec!C$10)</f>
        <v>1.3088219621153616</v>
      </c>
      <c r="D117" s="273">
        <f>IF(D$10=0,0,D$10/FBT_fec!D$10)</f>
        <v>1.31199825299704</v>
      </c>
      <c r="E117" s="273">
        <f>IF(E$10=0,0,E$10/FBT_fec!E$10)</f>
        <v>1.2432238568788552</v>
      </c>
      <c r="F117" s="273">
        <f>IF(F$10=0,0,F$10/FBT_fec!F$10)</f>
        <v>1.3231803300883844</v>
      </c>
      <c r="G117" s="273">
        <f>IF(G$10=0,0,G$10/FBT_fec!G$10)</f>
        <v>1.3197708580662342</v>
      </c>
      <c r="H117" s="273">
        <f>IF(H$10=0,0,H$10/FBT_fec!H$10)</f>
        <v>0.95238488430658186</v>
      </c>
      <c r="I117" s="273">
        <f>IF(I$10=0,0,I$10/FBT_fec!I$10)</f>
        <v>0.9466742069552937</v>
      </c>
      <c r="J117" s="273">
        <f>IF(J$10=0,0,J$10/FBT_fec!J$10)</f>
        <v>0.9149426178477158</v>
      </c>
      <c r="K117" s="273">
        <f>IF(K$10=0,0,K$10/FBT_fec!K$10)</f>
        <v>0.87745722046732866</v>
      </c>
      <c r="L117" s="273">
        <f>IF(L$10=0,0,L$10/FBT_fec!L$10)</f>
        <v>0.8441704137803</v>
      </c>
      <c r="M117" s="273">
        <f>IF(M$10=0,0,M$10/FBT_fec!M$10)</f>
        <v>0.83841022528503728</v>
      </c>
      <c r="N117" s="273">
        <f>IF(N$10=0,0,N$10/FBT_fec!N$10)</f>
        <v>0.85237703182118807</v>
      </c>
      <c r="O117" s="273">
        <f>IF(O$10=0,0,O$10/FBT_fec!O$10)</f>
        <v>0.87896029438789869</v>
      </c>
      <c r="P117" s="273">
        <f>IF(P$10=0,0,P$10/FBT_fec!P$10)</f>
        <v>0.82438215430274842</v>
      </c>
      <c r="Q117" s="273">
        <f>IF(Q$10=0,0,Q$10/FBT_fec!Q$10)</f>
        <v>0.88773561064705309</v>
      </c>
    </row>
    <row r="118" spans="1:17" x14ac:dyDescent="0.25">
      <c r="A118" s="127" t="s">
        <v>263</v>
      </c>
      <c r="B118" s="296">
        <f>IF(B$15=0,0,B$15/FBT_fec!B$15)</f>
        <v>0.8380559926224217</v>
      </c>
      <c r="C118" s="296">
        <f>IF(C$15=0,0,C$15/FBT_fec!C$15)</f>
        <v>0.83851392507740397</v>
      </c>
      <c r="D118" s="296">
        <f>IF(D$15=0,0,D$15/FBT_fec!D$15)</f>
        <v>0.83476379527375011</v>
      </c>
      <c r="E118" s="296">
        <f>IF(E$15=0,0,E$15/FBT_fec!E$15)</f>
        <v>0.81823494579329037</v>
      </c>
      <c r="F118" s="296">
        <f>IF(F$15=0,0,F$15/FBT_fec!F$15)</f>
        <v>0.83124277032989657</v>
      </c>
      <c r="G118" s="296">
        <f>IF(G$15=0,0,G$15/FBT_fec!G$15)</f>
        <v>0.81608353743997653</v>
      </c>
      <c r="H118" s="296">
        <f>IF(H$15=0,0,H$15/FBT_fec!H$15)</f>
        <v>0.81841338719644829</v>
      </c>
      <c r="I118" s="296">
        <f>IF(I$15=0,0,I$15/FBT_fec!I$15)</f>
        <v>0.82126950294984769</v>
      </c>
      <c r="J118" s="296">
        <f>IF(J$15=0,0,J$15/FBT_fec!J$15)</f>
        <v>0.82021272089996089</v>
      </c>
      <c r="K118" s="296">
        <f>IF(K$15=0,0,K$15/FBT_fec!K$15)</f>
        <v>0.81104676185018176</v>
      </c>
      <c r="L118" s="296">
        <f>IF(L$15=0,0,L$15/FBT_fec!L$15)</f>
        <v>0.81715932633536115</v>
      </c>
      <c r="M118" s="296">
        <f>IF(M$15=0,0,M$15/FBT_fec!M$15)</f>
        <v>0.81338104868331407</v>
      </c>
      <c r="N118" s="296">
        <f>IF(N$15=0,0,N$15/FBT_fec!N$15)</f>
        <v>0.81226332969060544</v>
      </c>
      <c r="O118" s="296">
        <f>IF(O$15=0,0,O$15/FBT_fec!O$15)</f>
        <v>0.81062984587225684</v>
      </c>
      <c r="P118" s="296">
        <f>IF(P$15=0,0,P$15/FBT_fec!P$15)</f>
        <v>0.81132505174962966</v>
      </c>
      <c r="Q118" s="296">
        <f>IF(Q$15=0,0,Q$15/FBT_fec!Q$15)</f>
        <v>0.80640814065449218</v>
      </c>
    </row>
    <row r="119" spans="1:17" x14ac:dyDescent="0.25">
      <c r="A119" s="127" t="s">
        <v>262</v>
      </c>
      <c r="B119" s="296">
        <f>IF(B$24=0,0,B$24/FBT_fec!B$24)</f>
        <v>1.7037825767301049</v>
      </c>
      <c r="C119" s="296">
        <f>IF(C$24=0,0,C$24/FBT_fec!C$24)</f>
        <v>1.7047135614673792</v>
      </c>
      <c r="D119" s="296">
        <f>IF(D$24=0,0,D$24/FBT_fec!D$24)</f>
        <v>1.6970894816013677</v>
      </c>
      <c r="E119" s="296">
        <f>IF(E$24=0,0,E$24/FBT_fec!E$24)</f>
        <v>1.6858097788284445</v>
      </c>
      <c r="F119" s="296">
        <f>IF(F$24=0,0,F$24/FBT_fec!F$24)</f>
        <v>1.6899311759459321</v>
      </c>
      <c r="G119" s="296">
        <f>IF(G$24=0,0,G$24/FBT_fec!G$24)</f>
        <v>1.6591121887877722</v>
      </c>
      <c r="H119" s="296">
        <f>IF(H$24=0,0,H$24/FBT_fec!H$24)</f>
        <v>1.6638488143312042</v>
      </c>
      <c r="I119" s="296">
        <f>IF(I$24=0,0,I$24/FBT_fec!I$24)</f>
        <v>1.7761848106947655</v>
      </c>
      <c r="J119" s="296">
        <f>IF(J$24=0,0,J$24/FBT_fec!J$24)</f>
        <v>1.7832439821029917</v>
      </c>
      <c r="K119" s="296">
        <f>IF(K$24=0,0,K$24/FBT_fec!K$24)</f>
        <v>1.7401556294389304</v>
      </c>
      <c r="L119" s="296">
        <f>IF(L$24=0,0,L$24/FBT_fec!L$24)</f>
        <v>1.7956863452078324</v>
      </c>
      <c r="M119" s="296">
        <f>IF(M$24=0,0,M$24/FBT_fec!M$24)</f>
        <v>1.7884647121095993</v>
      </c>
      <c r="N119" s="296">
        <f>IF(N$24=0,0,N$24/FBT_fec!N$24)</f>
        <v>1.7820369439001067</v>
      </c>
      <c r="O119" s="296">
        <f>IF(O$24=0,0,O$24/FBT_fec!O$24)</f>
        <v>1.7705800588551461</v>
      </c>
      <c r="P119" s="296">
        <f>IF(P$24=0,0,P$24/FBT_fec!P$24)</f>
        <v>1.7876436896457546</v>
      </c>
      <c r="Q119" s="296">
        <f>IF(Q$24=0,0,Q$24/FBT_fec!Q$24)</f>
        <v>1.7578951800340741</v>
      </c>
    </row>
    <row r="120" spans="1:17" x14ac:dyDescent="0.25">
      <c r="A120" s="127" t="s">
        <v>261</v>
      </c>
      <c r="B120" s="296">
        <f>IF(B$33=0,0,B$33/FBT_fec!B$33)</f>
        <v>3.0418051720012875</v>
      </c>
      <c r="C120" s="296">
        <f>IF(C$33=0,0,C$33/FBT_fec!C$33)</f>
        <v>3.1381617715922472</v>
      </c>
      <c r="D120" s="296">
        <f>IF(D$33=0,0,D$33/FBT_fec!D$33)</f>
        <v>2.9906251707310747</v>
      </c>
      <c r="E120" s="296">
        <f>IF(E$33=0,0,E$33/FBT_fec!E$33)</f>
        <v>2.7627196804752536</v>
      </c>
      <c r="F120" s="296">
        <f>IF(F$33=0,0,F$33/FBT_fec!F$33)</f>
        <v>2.7814316391949485</v>
      </c>
      <c r="G120" s="296">
        <f>IF(G$33=0,0,G$33/FBT_fec!G$33)</f>
        <v>2.6798330894340929</v>
      </c>
      <c r="H120" s="296">
        <f>IF(H$33=0,0,H$33/FBT_fec!H$33)</f>
        <v>2.3184903838136655</v>
      </c>
      <c r="I120" s="296">
        <f>IF(I$33=0,0,I$33/FBT_fec!I$33)</f>
        <v>2.3745325656559153</v>
      </c>
      <c r="J120" s="296">
        <f>IF(J$33=0,0,J$33/FBT_fec!J$33)</f>
        <v>2.370318783126018</v>
      </c>
      <c r="K120" s="296">
        <f>IF(K$33=0,0,K$33/FBT_fec!K$33)</f>
        <v>2.4119691053613606</v>
      </c>
      <c r="L120" s="296">
        <f>IF(L$33=0,0,L$33/FBT_fec!L$33)</f>
        <v>2.3029862838081776</v>
      </c>
      <c r="M120" s="296">
        <f>IF(M$33=0,0,M$33/FBT_fec!M$33)</f>
        <v>2.1710622925406393</v>
      </c>
      <c r="N120" s="296">
        <f>IF(N$33=0,0,N$33/FBT_fec!N$33)</f>
        <v>2.1038074737871333</v>
      </c>
      <c r="O120" s="296">
        <f>IF(O$33=0,0,O$33/FBT_fec!O$33)</f>
        <v>2.0767366791127144</v>
      </c>
      <c r="P120" s="296">
        <f>IF(P$33=0,0,P$33/FBT_fec!P$33)</f>
        <v>2.0456224133811789</v>
      </c>
      <c r="Q120" s="296">
        <f>IF(Q$33=0,0,Q$33/FBT_fec!Q$33)</f>
        <v>2.0501674703651358</v>
      </c>
    </row>
    <row r="121" spans="1:17" x14ac:dyDescent="0.25">
      <c r="A121" s="127" t="s">
        <v>260</v>
      </c>
      <c r="B121" s="296">
        <f>IF(B$44=0,0,B$44/FBT_fec!B$44)</f>
        <v>2.2759717997116207</v>
      </c>
      <c r="C121" s="296">
        <f>IF(C$44=0,0,C$44/FBT_fec!C$44)</f>
        <v>2.3145250702497218</v>
      </c>
      <c r="D121" s="296">
        <f>IF(D$44=0,0,D$44/FBT_fec!D$44)</f>
        <v>2.2515740540485791</v>
      </c>
      <c r="E121" s="296">
        <f>IF(E$44=0,0,E$44/FBT_fec!E$44)</f>
        <v>2.1405279129843371</v>
      </c>
      <c r="F121" s="296">
        <f>IF(F$44=0,0,F$44/FBT_fec!F$44)</f>
        <v>2.1646247705526767</v>
      </c>
      <c r="G121" s="296">
        <f>IF(G$44=0,0,G$44/FBT_fec!G$44)</f>
        <v>2.10510449965986</v>
      </c>
      <c r="H121" s="296">
        <f>IF(H$44=0,0,H$44/FBT_fec!H$44)</f>
        <v>1.9657309947608745</v>
      </c>
      <c r="I121" s="296">
        <f>IF(I$44=0,0,I$44/FBT_fec!I$44)</f>
        <v>1.9914837632325209</v>
      </c>
      <c r="J121" s="296">
        <f>IF(J$44=0,0,J$44/FBT_fec!J$44)</f>
        <v>1.988464813137315</v>
      </c>
      <c r="K121" s="296">
        <f>IF(K$44=0,0,K$44/FBT_fec!K$44)</f>
        <v>1.9930902356054672</v>
      </c>
      <c r="L121" s="296">
        <f>IF(L$44=0,0,L$44/FBT_fec!L$44)</f>
        <v>1.9580100153944575</v>
      </c>
      <c r="M121" s="296">
        <f>IF(M$44=0,0,M$44/FBT_fec!M$44)</f>
        <v>1.9011741772824158</v>
      </c>
      <c r="N121" s="296">
        <f>IF(N$44=0,0,N$44/FBT_fec!N$44)</f>
        <v>1.8732387114171949</v>
      </c>
      <c r="O121" s="296">
        <f>IF(O$44=0,0,O$44/FBT_fec!O$44)</f>
        <v>1.8604726248347399</v>
      </c>
      <c r="P121" s="296">
        <f>IF(P$44=0,0,P$44/FBT_fec!P$44)</f>
        <v>1.8491074402645651</v>
      </c>
      <c r="Q121" s="296">
        <f>IF(Q$44=0,0,Q$44/FBT_fec!Q$44)</f>
        <v>1.8445764498796389</v>
      </c>
    </row>
    <row r="122" spans="1:17" x14ac:dyDescent="0.25">
      <c r="A122" s="127" t="s">
        <v>259</v>
      </c>
      <c r="B122" s="296">
        <f>IF(B$65=0,0,B$65/FBT_fec!B$65)</f>
        <v>0.70713932563011517</v>
      </c>
      <c r="C122" s="296">
        <f>IF(C$65=0,0,C$65/FBT_fec!C$65)</f>
        <v>0.70994507647095417</v>
      </c>
      <c r="D122" s="296">
        <f>IF(D$65=0,0,D$65/FBT_fec!D$65)</f>
        <v>0.70025967565651281</v>
      </c>
      <c r="E122" s="296">
        <f>IF(E$65=0,0,E$65/FBT_fec!E$65)</f>
        <v>0.68858040060561487</v>
      </c>
      <c r="F122" s="296">
        <f>IF(F$65=0,0,F$65/FBT_fec!F$65)</f>
        <v>0.6909789111945186</v>
      </c>
      <c r="G122" s="296">
        <f>IF(G$65=0,0,G$65/FBT_fec!G$65)</f>
        <v>0.68057804586554993</v>
      </c>
      <c r="H122" s="296">
        <f>IF(H$65=0,0,H$65/FBT_fec!H$65)</f>
        <v>0.65345857689856912</v>
      </c>
      <c r="I122" s="296">
        <f>IF(I$65=0,0,I$65/FBT_fec!I$65)</f>
        <v>0.65925946408095748</v>
      </c>
      <c r="J122" s="296">
        <f>IF(J$65=0,0,J$65/FBT_fec!J$65)</f>
        <v>0.65695763688064945</v>
      </c>
      <c r="K122" s="296">
        <f>IF(K$65=0,0,K$65/FBT_fec!K$65)</f>
        <v>0.65510490692718071</v>
      </c>
      <c r="L122" s="296">
        <f>IF(L$65=0,0,L$65/FBT_fec!L$65)</f>
        <v>0.65014842704529319</v>
      </c>
      <c r="M122" s="296">
        <f>IF(M$65=0,0,M$65/FBT_fec!M$65)</f>
        <v>0.6373975754038288</v>
      </c>
      <c r="N122" s="296">
        <f>IF(N$65=0,0,N$65/FBT_fec!N$65)</f>
        <v>0.63194040639750071</v>
      </c>
      <c r="O122" s="296">
        <f>IF(O$65=0,0,O$65/FBT_fec!O$65)</f>
        <v>0.62884206858821279</v>
      </c>
      <c r="P122" s="296">
        <f>IF(P$65=0,0,P$65/FBT_fec!P$65)</f>
        <v>0.62676900520780632</v>
      </c>
      <c r="Q122" s="296">
        <f>IF(Q$65=0,0,Q$65/FBT_fec!Q$65)</f>
        <v>0.62431652463268184</v>
      </c>
    </row>
    <row r="123" spans="1:17" x14ac:dyDescent="0.25">
      <c r="A123" s="72" t="s">
        <v>258</v>
      </c>
      <c r="B123" s="295">
        <f>IF(B$79=0,0,B$79/FBT_fec!B$79)</f>
        <v>0</v>
      </c>
      <c r="C123" s="295">
        <f>IF(C$79=0,0,C$79/FBT_fec!C$79)</f>
        <v>0</v>
      </c>
      <c r="D123" s="295">
        <f>IF(D$79=0,0,D$79/FBT_fec!D$79)</f>
        <v>0</v>
      </c>
      <c r="E123" s="295">
        <f>IF(E$79=0,0,E$79/FBT_fec!E$79)</f>
        <v>0</v>
      </c>
      <c r="F123" s="295">
        <f>IF(F$79=0,0,F$79/FBT_fec!F$79)</f>
        <v>0</v>
      </c>
      <c r="G123" s="295">
        <f>IF(G$79=0,0,G$79/FBT_fec!G$79)</f>
        <v>0</v>
      </c>
      <c r="H123" s="295">
        <f>IF(H$79=0,0,H$79/FBT_fec!H$79)</f>
        <v>0</v>
      </c>
      <c r="I123" s="295">
        <f>IF(I$79=0,0,I$79/FBT_fec!I$79)</f>
        <v>0</v>
      </c>
      <c r="J123" s="295">
        <f>IF(J$79=0,0,J$79/FBT_fec!J$79)</f>
        <v>0</v>
      </c>
      <c r="K123" s="295">
        <f>IF(K$79=0,0,K$79/FBT_fec!K$79)</f>
        <v>0</v>
      </c>
      <c r="L123" s="295">
        <f>IF(L$79=0,0,L$79/FBT_fec!L$79)</f>
        <v>0</v>
      </c>
      <c r="M123" s="295">
        <f>IF(M$79=0,0,M$79/FBT_fec!M$79)</f>
        <v>0</v>
      </c>
      <c r="N123" s="295">
        <f>IF(N$79=0,0,N$79/FBT_fec!N$79)</f>
        <v>0</v>
      </c>
      <c r="O123" s="295">
        <f>IF(O$79=0,0,O$79/FBT_fec!O$79)</f>
        <v>0</v>
      </c>
      <c r="P123" s="295">
        <f>IF(P$79=0,0,P$79/FBT_fec!P$79)</f>
        <v>0</v>
      </c>
      <c r="Q123" s="295">
        <f>IF(Q$79=0,0,Q$79/FBT_fec!Q$79)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4932.9504217634767</v>
      </c>
      <c r="C3" s="46">
        <v>4919.311204686066</v>
      </c>
      <c r="D3" s="46">
        <v>4749.2768714566701</v>
      </c>
      <c r="E3" s="46">
        <v>4624.8014522350804</v>
      </c>
      <c r="F3" s="46">
        <v>4359.656050813709</v>
      </c>
      <c r="G3" s="46">
        <v>4236.5567965132113</v>
      </c>
      <c r="H3" s="46">
        <v>4110.9312430774471</v>
      </c>
      <c r="I3" s="46">
        <v>3862.691865928788</v>
      </c>
      <c r="J3" s="46">
        <v>3693.8251309976372</v>
      </c>
      <c r="K3" s="46">
        <v>2932.2320446490407</v>
      </c>
      <c r="L3" s="46">
        <v>3198</v>
      </c>
      <c r="M3" s="46">
        <v>3441.3881823806109</v>
      </c>
      <c r="N3" s="46">
        <v>3465.1976518897663</v>
      </c>
      <c r="O3" s="46">
        <v>3423.0409646829862</v>
      </c>
      <c r="P3" s="46">
        <v>3469.7744930831909</v>
      </c>
      <c r="Q3" s="46">
        <v>3016.9834854125834</v>
      </c>
    </row>
    <row r="5" spans="1:17" x14ac:dyDescent="0.25">
      <c r="A5" s="31" t="s">
        <v>257</v>
      </c>
      <c r="B5" s="46">
        <v>5244.9653373961792</v>
      </c>
      <c r="C5" s="46">
        <v>5278.4815845534267</v>
      </c>
      <c r="D5" s="46">
        <v>5863.4946027709566</v>
      </c>
      <c r="E5" s="46">
        <v>5848.8036041231717</v>
      </c>
      <c r="F5" s="46">
        <v>5633.2538035867474</v>
      </c>
      <c r="G5" s="46">
        <v>4840.4582531982351</v>
      </c>
      <c r="H5" s="46">
        <v>6008.1766309914728</v>
      </c>
      <c r="I5" s="46">
        <v>6146.3020679831006</v>
      </c>
      <c r="J5" s="46">
        <v>5167.1646154241598</v>
      </c>
      <c r="K5" s="46">
        <v>4794.1328946820795</v>
      </c>
      <c r="L5" s="46">
        <v>5065.7230392999754</v>
      </c>
      <c r="M5" s="46">
        <v>4571.1884375676336</v>
      </c>
      <c r="N5" s="46">
        <v>7630.9033581456042</v>
      </c>
      <c r="O5" s="46">
        <v>9643.134922142719</v>
      </c>
      <c r="P5" s="46">
        <v>9515.3656419214149</v>
      </c>
      <c r="Q5" s="46">
        <v>7972.8812900179473</v>
      </c>
    </row>
    <row r="6" spans="1:17" x14ac:dyDescent="0.25">
      <c r="A6" s="294" t="s">
        <v>256</v>
      </c>
      <c r="B6" s="293">
        <v>6556.2066717452235</v>
      </c>
      <c r="C6" s="293">
        <v>6541.50529100312</v>
      </c>
      <c r="D6" s="293">
        <v>6321.276959075085</v>
      </c>
      <c r="E6" s="293">
        <v>6494.8747638281302</v>
      </c>
      <c r="F6" s="293">
        <v>6187.6223918941951</v>
      </c>
      <c r="G6" s="293">
        <v>5483.6225663473697</v>
      </c>
      <c r="H6" s="293">
        <v>6536.2712152823478</v>
      </c>
      <c r="I6" s="293">
        <v>6507.2374407761918</v>
      </c>
      <c r="J6" s="293">
        <v>5798.9393842637546</v>
      </c>
      <c r="K6" s="293">
        <v>6229.7730356335969</v>
      </c>
      <c r="L6" s="293">
        <v>5363.5335860783107</v>
      </c>
      <c r="M6" s="293">
        <v>4928.5838924004493</v>
      </c>
      <c r="N6" s="293">
        <v>8351.2813352562152</v>
      </c>
      <c r="O6" s="293">
        <v>10229.901093952181</v>
      </c>
      <c r="P6" s="293">
        <v>10295.718901710277</v>
      </c>
      <c r="Q6" s="293">
        <v>8984.6758085735455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173.59780475304524</v>
      </c>
      <c r="F7" s="291">
        <v>0</v>
      </c>
      <c r="G7" s="291">
        <v>0</v>
      </c>
      <c r="H7" s="291">
        <v>1052.6486489349782</v>
      </c>
      <c r="I7" s="291">
        <v>341.69045411367506</v>
      </c>
      <c r="J7" s="291">
        <v>0</v>
      </c>
      <c r="K7" s="291">
        <v>430.8336513698423</v>
      </c>
      <c r="L7" s="291">
        <v>0</v>
      </c>
      <c r="M7" s="291">
        <v>289.16407176579605</v>
      </c>
      <c r="N7" s="291">
        <v>3422.697442855766</v>
      </c>
      <c r="O7" s="291">
        <v>1878.6197586959661</v>
      </c>
      <c r="P7" s="291">
        <v>1028.0556074360838</v>
      </c>
      <c r="Q7" s="291">
        <v>0</v>
      </c>
    </row>
    <row r="8" spans="1:17" x14ac:dyDescent="0.25">
      <c r="A8" s="290" t="s">
        <v>254</v>
      </c>
      <c r="B8" s="289"/>
      <c r="C8" s="289">
        <f>B6+C7-C6</f>
        <v>14.701380742103538</v>
      </c>
      <c r="D8" s="289">
        <f t="shared" ref="D8:Q8" si="0">C6+D7-D6</f>
        <v>220.228331928035</v>
      </c>
      <c r="E8" s="289">
        <f t="shared" si="0"/>
        <v>0</v>
      </c>
      <c r="F8" s="289">
        <f t="shared" si="0"/>
        <v>307.25237193393514</v>
      </c>
      <c r="G8" s="289">
        <f t="shared" si="0"/>
        <v>703.99982554682538</v>
      </c>
      <c r="H8" s="289">
        <f t="shared" si="0"/>
        <v>0</v>
      </c>
      <c r="I8" s="289">
        <f t="shared" si="0"/>
        <v>370.72422861983159</v>
      </c>
      <c r="J8" s="289">
        <f t="shared" si="0"/>
        <v>708.29805651243714</v>
      </c>
      <c r="K8" s="289">
        <f t="shared" si="0"/>
        <v>0</v>
      </c>
      <c r="L8" s="289">
        <f t="shared" si="0"/>
        <v>866.23944955528623</v>
      </c>
      <c r="M8" s="289">
        <f t="shared" si="0"/>
        <v>724.11376544365703</v>
      </c>
      <c r="N8" s="289">
        <f t="shared" si="0"/>
        <v>0</v>
      </c>
      <c r="O8" s="289">
        <f t="shared" si="0"/>
        <v>0</v>
      </c>
      <c r="P8" s="289">
        <f t="shared" si="0"/>
        <v>962.23779967798873</v>
      </c>
      <c r="Q8" s="289">
        <f t="shared" si="0"/>
        <v>1311.0430931367318</v>
      </c>
    </row>
    <row r="9" spans="1:17" x14ac:dyDescent="0.25">
      <c r="A9" s="288" t="s">
        <v>253</v>
      </c>
      <c r="B9" s="287">
        <f>B6-B5</f>
        <v>1311.2413343490443</v>
      </c>
      <c r="C9" s="287">
        <f t="shared" ref="C9:Q9" si="1">C6-C5</f>
        <v>1263.0237064496932</v>
      </c>
      <c r="D9" s="287">
        <f t="shared" si="1"/>
        <v>457.78235630412837</v>
      </c>
      <c r="E9" s="287">
        <f t="shared" si="1"/>
        <v>646.07115970495852</v>
      </c>
      <c r="F9" s="287">
        <f t="shared" si="1"/>
        <v>554.36858830744768</v>
      </c>
      <c r="G9" s="287">
        <f t="shared" si="1"/>
        <v>643.16431314913461</v>
      </c>
      <c r="H9" s="287">
        <f t="shared" si="1"/>
        <v>528.09458429087499</v>
      </c>
      <c r="I9" s="287">
        <f t="shared" si="1"/>
        <v>360.93537279309112</v>
      </c>
      <c r="J9" s="287">
        <f t="shared" si="1"/>
        <v>631.7747688395948</v>
      </c>
      <c r="K9" s="287">
        <f t="shared" si="1"/>
        <v>1435.6401409515174</v>
      </c>
      <c r="L9" s="287">
        <f t="shared" si="1"/>
        <v>297.81054677833527</v>
      </c>
      <c r="M9" s="287">
        <f t="shared" si="1"/>
        <v>357.39545483281563</v>
      </c>
      <c r="N9" s="287">
        <f t="shared" si="1"/>
        <v>720.37797711061103</v>
      </c>
      <c r="O9" s="287">
        <f t="shared" si="1"/>
        <v>586.76617180946232</v>
      </c>
      <c r="P9" s="287">
        <f t="shared" si="1"/>
        <v>780.35325978886249</v>
      </c>
      <c r="Q9" s="287">
        <f t="shared" si="1"/>
        <v>1011.7945185555982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207.05506620136708</v>
      </c>
      <c r="C12" s="38">
        <v>207.80250999999998</v>
      </c>
      <c r="D12" s="38">
        <v>226.90346999999997</v>
      </c>
      <c r="E12" s="38">
        <v>226.80343999999999</v>
      </c>
      <c r="F12" s="38">
        <v>219.30554000000001</v>
      </c>
      <c r="G12" s="38">
        <v>190.21622777597884</v>
      </c>
      <c r="H12" s="38">
        <v>228.90550999999999</v>
      </c>
      <c r="I12" s="38">
        <v>231.89728000000002</v>
      </c>
      <c r="J12" s="38">
        <v>196.30180000000001</v>
      </c>
      <c r="K12" s="38">
        <v>182.40854000000002</v>
      </c>
      <c r="L12" s="38">
        <v>192.65316128980942</v>
      </c>
      <c r="M12" s="38">
        <v>167.93325681929517</v>
      </c>
      <c r="N12" s="38">
        <v>266.07229001224061</v>
      </c>
      <c r="O12" s="38">
        <v>322.89547063034001</v>
      </c>
      <c r="P12" s="38">
        <v>311.55263473700819</v>
      </c>
      <c r="Q12" s="38">
        <v>266.14832769252268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0</v>
      </c>
      <c r="C14" s="51">
        <v>17.30367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3.0977299999999999</v>
      </c>
      <c r="L14" s="51">
        <v>5.0875094600322015</v>
      </c>
      <c r="M14" s="51">
        <v>4.0604607517202824</v>
      </c>
      <c r="N14" s="51">
        <v>4.0607185361988813</v>
      </c>
      <c r="O14" s="51">
        <v>5.0876415265306925</v>
      </c>
      <c r="P14" s="51">
        <v>6.1124294546317488</v>
      </c>
      <c r="Q14" s="51">
        <v>7.1175490683997014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0</v>
      </c>
      <c r="C17" s="51">
        <v>17.30367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3.0977299999999999</v>
      </c>
      <c r="L17" s="51">
        <v>5.0875094600322015</v>
      </c>
      <c r="M17" s="51">
        <v>4.0604607517202824</v>
      </c>
      <c r="N17" s="51">
        <v>4.0607185361988813</v>
      </c>
      <c r="O17" s="51">
        <v>5.0876415265306925</v>
      </c>
      <c r="P17" s="51">
        <v>6.1124294546317488</v>
      </c>
      <c r="Q17" s="51">
        <v>7.1175490683997014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109.11741510911888</v>
      </c>
      <c r="C20" s="51">
        <v>101.79635</v>
      </c>
      <c r="D20" s="51">
        <v>144.43898999999999</v>
      </c>
      <c r="E20" s="51">
        <v>140.74208999999999</v>
      </c>
      <c r="F20" s="51">
        <v>131.54337000000001</v>
      </c>
      <c r="G20" s="51">
        <v>104.75814764787012</v>
      </c>
      <c r="H20" s="51">
        <v>127.44774</v>
      </c>
      <c r="I20" s="51">
        <v>128.80152000000001</v>
      </c>
      <c r="J20" s="51">
        <v>102.00398</v>
      </c>
      <c r="K20" s="51">
        <v>91.901300000000006</v>
      </c>
      <c r="L20" s="51">
        <v>96.326382709558814</v>
      </c>
      <c r="M20" s="51">
        <v>97.926467434558845</v>
      </c>
      <c r="N20" s="51">
        <v>98.977689525169282</v>
      </c>
      <c r="O20" s="51">
        <v>125.53724477501424</v>
      </c>
      <c r="P20" s="51">
        <v>117.46617494101046</v>
      </c>
      <c r="Q20" s="51">
        <v>73.302903421785246</v>
      </c>
    </row>
    <row r="21" spans="1:17" x14ac:dyDescent="0.25">
      <c r="A21" s="53" t="s">
        <v>66</v>
      </c>
      <c r="B21" s="51">
        <v>109.11741510911888</v>
      </c>
      <c r="C21" s="51">
        <v>101.79635</v>
      </c>
      <c r="D21" s="51">
        <v>144.43898999999999</v>
      </c>
      <c r="E21" s="51">
        <v>140.74208999999999</v>
      </c>
      <c r="F21" s="51">
        <v>131.54337000000001</v>
      </c>
      <c r="G21" s="51">
        <v>104.75814764787012</v>
      </c>
      <c r="H21" s="51">
        <v>127.44774</v>
      </c>
      <c r="I21" s="51">
        <v>128.80152000000001</v>
      </c>
      <c r="J21" s="51">
        <v>102.00398</v>
      </c>
      <c r="K21" s="51">
        <v>91.901300000000006</v>
      </c>
      <c r="L21" s="51">
        <v>96.326382709558814</v>
      </c>
      <c r="M21" s="51">
        <v>97.926467434558845</v>
      </c>
      <c r="N21" s="51">
        <v>98.977689525169282</v>
      </c>
      <c r="O21" s="51">
        <v>125.53724477501424</v>
      </c>
      <c r="P21" s="51">
        <v>117.46617494101046</v>
      </c>
      <c r="Q21" s="51">
        <v>73.302903421785246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97.937651092248188</v>
      </c>
      <c r="C30" s="62">
        <v>88.702489999999997</v>
      </c>
      <c r="D30" s="62">
        <v>82.464479999999995</v>
      </c>
      <c r="E30" s="62">
        <v>86.061350000000004</v>
      </c>
      <c r="F30" s="62">
        <v>87.762169999999998</v>
      </c>
      <c r="G30" s="62">
        <v>85.458080128108733</v>
      </c>
      <c r="H30" s="62">
        <v>101.45777</v>
      </c>
      <c r="I30" s="62">
        <v>103.09576</v>
      </c>
      <c r="J30" s="62">
        <v>94.297820000000002</v>
      </c>
      <c r="K30" s="62">
        <v>87.409509999999997</v>
      </c>
      <c r="L30" s="62">
        <v>91.239269120218424</v>
      </c>
      <c r="M30" s="62">
        <v>65.946328633016037</v>
      </c>
      <c r="N30" s="62">
        <v>163.03388195087248</v>
      </c>
      <c r="O30" s="62">
        <v>192.27058432879505</v>
      </c>
      <c r="P30" s="62">
        <v>187.97403034136596</v>
      </c>
      <c r="Q30" s="62">
        <v>185.72787520233774</v>
      </c>
    </row>
    <row r="32" spans="1:17" x14ac:dyDescent="0.25">
      <c r="A32" s="31" t="s">
        <v>63</v>
      </c>
      <c r="B32" s="70">
        <v>256.2944171977399</v>
      </c>
      <c r="C32" s="70">
        <v>292.78196865597602</v>
      </c>
      <c r="D32" s="70">
        <v>339.25754862925203</v>
      </c>
      <c r="E32" s="70">
        <v>330.57428913313203</v>
      </c>
      <c r="F32" s="70">
        <v>308.96838343047608</v>
      </c>
      <c r="G32" s="70">
        <v>246.0553924529496</v>
      </c>
      <c r="H32" s="70">
        <v>299.34858898375205</v>
      </c>
      <c r="I32" s="70">
        <v>302.52834040809608</v>
      </c>
      <c r="J32" s="70">
        <v>239.58641780330402</v>
      </c>
      <c r="K32" s="70">
        <v>225.46775134256404</v>
      </c>
      <c r="L32" s="70">
        <v>242.03449180500343</v>
      </c>
      <c r="M32" s="70">
        <v>242.60642726546033</v>
      </c>
      <c r="N32" s="70">
        <v>245.07633200094401</v>
      </c>
      <c r="O32" s="70">
        <v>310.64522245345017</v>
      </c>
      <c r="P32" s="70">
        <v>294.86725693105905</v>
      </c>
      <c r="Q32" s="70">
        <v>194.25509642171713</v>
      </c>
    </row>
    <row r="34" spans="1:17" x14ac:dyDescent="0.25">
      <c r="A34" s="184" t="s">
        <v>252</v>
      </c>
      <c r="B34" s="190">
        <f t="shared" ref="B34:Q34" si="2">IF(B$12=0,"",B$12/B$3*1000)</f>
        <v>41.973879422722256</v>
      </c>
      <c r="C34" s="190">
        <f t="shared" si="2"/>
        <v>42.242196387585778</v>
      </c>
      <c r="D34" s="190">
        <f t="shared" si="2"/>
        <v>47.776424946647822</v>
      </c>
      <c r="E34" s="190">
        <f t="shared" si="2"/>
        <v>49.040686901356622</v>
      </c>
      <c r="F34" s="190">
        <f t="shared" si="2"/>
        <v>50.303404085986934</v>
      </c>
      <c r="G34" s="190">
        <f t="shared" si="2"/>
        <v>44.898779105836937</v>
      </c>
      <c r="H34" s="190">
        <f t="shared" si="2"/>
        <v>55.682154836683942</v>
      </c>
      <c r="I34" s="190">
        <f t="shared" si="2"/>
        <v>60.035148556753981</v>
      </c>
      <c r="J34" s="190">
        <f t="shared" si="2"/>
        <v>53.14323040164664</v>
      </c>
      <c r="K34" s="190">
        <f t="shared" si="2"/>
        <v>62.208084906811159</v>
      </c>
      <c r="L34" s="190">
        <f t="shared" si="2"/>
        <v>60.241764005568925</v>
      </c>
      <c r="M34" s="190">
        <f t="shared" si="2"/>
        <v>48.798115155706107</v>
      </c>
      <c r="N34" s="190">
        <f t="shared" si="2"/>
        <v>76.784159733900452</v>
      </c>
      <c r="O34" s="190">
        <f t="shared" si="2"/>
        <v>94.330004800349784</v>
      </c>
      <c r="P34" s="190">
        <f t="shared" si="2"/>
        <v>89.790456226498762</v>
      </c>
      <c r="Q34" s="190">
        <f t="shared" si="2"/>
        <v>88.21670021707989</v>
      </c>
    </row>
    <row r="35" spans="1:17" x14ac:dyDescent="0.25">
      <c r="A35" s="286" t="s">
        <v>251</v>
      </c>
      <c r="B35" s="285">
        <f t="shared" ref="B35:Q35" si="3">IF(B$12=0,"",B$12/B$5*1000)</f>
        <v>39.476917935964451</v>
      </c>
      <c r="C35" s="285">
        <f t="shared" si="3"/>
        <v>39.367857341417739</v>
      </c>
      <c r="D35" s="285">
        <f t="shared" si="3"/>
        <v>38.697651378884274</v>
      </c>
      <c r="E35" s="285">
        <f t="shared" si="3"/>
        <v>38.77774932297482</v>
      </c>
      <c r="F35" s="285">
        <f t="shared" si="3"/>
        <v>38.930527124548526</v>
      </c>
      <c r="G35" s="285">
        <f t="shared" si="3"/>
        <v>39.297152836778899</v>
      </c>
      <c r="H35" s="285">
        <f t="shared" si="3"/>
        <v>38.0989980919096</v>
      </c>
      <c r="I35" s="285">
        <f t="shared" si="3"/>
        <v>37.729561195500558</v>
      </c>
      <c r="J35" s="285">
        <f t="shared" si="3"/>
        <v>37.990235382482794</v>
      </c>
      <c r="K35" s="285">
        <f t="shared" si="3"/>
        <v>38.04828610452951</v>
      </c>
      <c r="L35" s="285">
        <f t="shared" si="3"/>
        <v>38.030733183634901</v>
      </c>
      <c r="M35" s="285">
        <f t="shared" si="3"/>
        <v>36.73732971477628</v>
      </c>
      <c r="N35" s="285">
        <f t="shared" si="3"/>
        <v>34.867731580982728</v>
      </c>
      <c r="O35" s="285">
        <f t="shared" si="3"/>
        <v>33.484491634447878</v>
      </c>
      <c r="P35" s="285">
        <f t="shared" si="3"/>
        <v>32.742056003020515</v>
      </c>
      <c r="Q35" s="285">
        <f t="shared" si="3"/>
        <v>33.381699540132445</v>
      </c>
    </row>
    <row r="36" spans="1:17" x14ac:dyDescent="0.25">
      <c r="A36" s="286" t="s">
        <v>250</v>
      </c>
      <c r="B36" s="285">
        <f>IF(TRE_ued!B$5=0,"",TRE_ued!B$5/B$5*1000)</f>
        <v>17.035318416505646</v>
      </c>
      <c r="C36" s="285">
        <f>IF(TRE_ued!C$5=0,"",TRE_ued!C$5/C$5*1000)</f>
        <v>17.035318416505643</v>
      </c>
      <c r="D36" s="285">
        <f>IF(TRE_ued!D$5=0,"",TRE_ued!D$5/D$5*1000)</f>
        <v>17.035318416505646</v>
      </c>
      <c r="E36" s="285">
        <f>IF(TRE_ued!E$5=0,"",TRE_ued!E$5/E$5*1000)</f>
        <v>17.035318416505643</v>
      </c>
      <c r="F36" s="285">
        <f>IF(TRE_ued!F$5=0,"",TRE_ued!F$5/F$5*1000)</f>
        <v>17.035318416505646</v>
      </c>
      <c r="G36" s="285">
        <f>IF(TRE_ued!G$5=0,"",TRE_ued!G$5/G$5*1000)</f>
        <v>17.035318416505643</v>
      </c>
      <c r="H36" s="285">
        <f>IF(TRE_ued!H$5=0,"",TRE_ued!H$5/H$5*1000)</f>
        <v>17.035318416505646</v>
      </c>
      <c r="I36" s="285">
        <f>IF(TRE_ued!I$5=0,"",TRE_ued!I$5/I$5*1000)</f>
        <v>17.035318416505646</v>
      </c>
      <c r="J36" s="285">
        <f>IF(TRE_ued!J$5=0,"",TRE_ued!J$5/J$5*1000)</f>
        <v>17.035318416505646</v>
      </c>
      <c r="K36" s="285">
        <f>IF(TRE_ued!K$5=0,"",TRE_ued!K$5/K$5*1000)</f>
        <v>17.035318416505646</v>
      </c>
      <c r="L36" s="285">
        <f>IF(TRE_ued!L$5=0,"",TRE_ued!L$5/L$5*1000)</f>
        <v>17.035318416505646</v>
      </c>
      <c r="M36" s="285">
        <f>IF(TRE_ued!M$5=0,"",TRE_ued!M$5/M$5*1000)</f>
        <v>17.03531841650565</v>
      </c>
      <c r="N36" s="285">
        <f>IF(TRE_ued!N$5=0,"",TRE_ued!N$5/N$5*1000)</f>
        <v>17.035318416505646</v>
      </c>
      <c r="O36" s="285">
        <f>IF(TRE_ued!O$5=0,"",TRE_ued!O$5/O$5*1000)</f>
        <v>17.035318416505646</v>
      </c>
      <c r="P36" s="285">
        <f>IF(TRE_ued!P$5=0,"",TRE_ued!P$5/P$5*1000)</f>
        <v>17.035318416505646</v>
      </c>
      <c r="Q36" s="285">
        <f>IF(TRE_ued!Q$5=0,"",TRE_ued!Q$5/Q$5*1000)</f>
        <v>17.035318416505646</v>
      </c>
    </row>
    <row r="37" spans="1:17" x14ac:dyDescent="0.25">
      <c r="A37" s="284" t="s">
        <v>60</v>
      </c>
      <c r="B37" s="283">
        <f t="shared" ref="B37:Q37" si="4">IF(B$12=0,"",B$32/B$12)</f>
        <v>1.2378079990976223</v>
      </c>
      <c r="C37" s="283">
        <f t="shared" si="4"/>
        <v>1.4089433696252083</v>
      </c>
      <c r="D37" s="283">
        <f t="shared" si="4"/>
        <v>1.4951624522500784</v>
      </c>
      <c r="E37" s="283">
        <f t="shared" si="4"/>
        <v>1.4575364868060734</v>
      </c>
      <c r="F37" s="283">
        <f t="shared" si="4"/>
        <v>1.4088489667450994</v>
      </c>
      <c r="G37" s="283">
        <f t="shared" si="4"/>
        <v>1.2935562613655318</v>
      </c>
      <c r="H37" s="283">
        <f t="shared" si="4"/>
        <v>1.3077386777791067</v>
      </c>
      <c r="I37" s="283">
        <f t="shared" si="4"/>
        <v>1.3045790809107207</v>
      </c>
      <c r="J37" s="283">
        <f t="shared" si="4"/>
        <v>1.2205003611953837</v>
      </c>
      <c r="K37" s="283">
        <f t="shared" si="4"/>
        <v>1.236059185291237</v>
      </c>
      <c r="L37" s="283">
        <f t="shared" si="4"/>
        <v>1.256322451106366</v>
      </c>
      <c r="M37" s="283">
        <f t="shared" si="4"/>
        <v>1.4446598122402718</v>
      </c>
      <c r="N37" s="283">
        <f t="shared" si="4"/>
        <v>0.92108927235402571</v>
      </c>
      <c r="O37" s="283">
        <f t="shared" si="4"/>
        <v>0.96206125730727798</v>
      </c>
      <c r="P37" s="283">
        <f t="shared" si="4"/>
        <v>0.94644443363467678</v>
      </c>
      <c r="Q37" s="283">
        <f t="shared" si="4"/>
        <v>0.72987532217800455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207.05506620136708</v>
      </c>
      <c r="C5" s="96">
        <v>207.80250999999998</v>
      </c>
      <c r="D5" s="96">
        <v>226.90347</v>
      </c>
      <c r="E5" s="96">
        <v>226.80344000000002</v>
      </c>
      <c r="F5" s="96">
        <v>219.30554000000004</v>
      </c>
      <c r="G5" s="96">
        <v>190.21622777597884</v>
      </c>
      <c r="H5" s="96">
        <v>228.90550999999999</v>
      </c>
      <c r="I5" s="96">
        <v>231.89728000000005</v>
      </c>
      <c r="J5" s="96">
        <v>196.30179999999999</v>
      </c>
      <c r="K5" s="96">
        <v>182.40854000000004</v>
      </c>
      <c r="L5" s="96">
        <v>192.65316128980945</v>
      </c>
      <c r="M5" s="96">
        <v>167.93325681929517</v>
      </c>
      <c r="N5" s="96">
        <v>266.07229001224061</v>
      </c>
      <c r="O5" s="96">
        <v>322.89547063034001</v>
      </c>
      <c r="P5" s="96">
        <v>311.55263473700813</v>
      </c>
      <c r="Q5" s="96">
        <v>266.14832769252268</v>
      </c>
    </row>
    <row r="6" spans="1:17" x14ac:dyDescent="0.25">
      <c r="A6" s="132" t="s">
        <v>83</v>
      </c>
      <c r="B6" s="160">
        <v>5.1921831188616165</v>
      </c>
      <c r="C6" s="160">
        <v>5.2109262732541071</v>
      </c>
      <c r="D6" s="160">
        <v>5.6899084294772235</v>
      </c>
      <c r="E6" s="160">
        <v>5.6874000432449616</v>
      </c>
      <c r="F6" s="160">
        <v>5.4993801579017481</v>
      </c>
      <c r="G6" s="160">
        <v>4.7699266910545779</v>
      </c>
      <c r="H6" s="160">
        <v>5.7401122640512412</v>
      </c>
      <c r="I6" s="160">
        <v>5.8151349040402076</v>
      </c>
      <c r="J6" s="160">
        <v>4.9225305657139229</v>
      </c>
      <c r="K6" s="160">
        <v>4.5741384622925052</v>
      </c>
      <c r="L6" s="160">
        <v>4.8310360629933156</v>
      </c>
      <c r="M6" s="160">
        <v>4.2111513480409579</v>
      </c>
      <c r="N6" s="160">
        <v>6.6721190548163785</v>
      </c>
      <c r="O6" s="160">
        <v>8.0970364189652422</v>
      </c>
      <c r="P6" s="160">
        <v>7.8125996161096234</v>
      </c>
      <c r="Q6" s="160">
        <v>6.674025801495902</v>
      </c>
    </row>
    <row r="7" spans="1:17" x14ac:dyDescent="0.25">
      <c r="A7" s="76" t="s">
        <v>82</v>
      </c>
      <c r="B7" s="159">
        <v>6.4902288985770209</v>
      </c>
      <c r="C7" s="159">
        <v>6.5136578415676336</v>
      </c>
      <c r="D7" s="159">
        <v>7.1123855368465287</v>
      </c>
      <c r="E7" s="159">
        <v>7.1092500540562016</v>
      </c>
      <c r="F7" s="159">
        <v>6.8742251973771848</v>
      </c>
      <c r="G7" s="159">
        <v>5.9624083638182226</v>
      </c>
      <c r="H7" s="159">
        <v>7.1751403300640515</v>
      </c>
      <c r="I7" s="159">
        <v>7.2689186300502602</v>
      </c>
      <c r="J7" s="159">
        <v>6.1531632071424038</v>
      </c>
      <c r="K7" s="159">
        <v>5.7176730778656308</v>
      </c>
      <c r="L7" s="159">
        <v>6.0387950787416438</v>
      </c>
      <c r="M7" s="159">
        <v>5.2639391850511972</v>
      </c>
      <c r="N7" s="159">
        <v>8.3401488185204737</v>
      </c>
      <c r="O7" s="159">
        <v>10.121295523706552</v>
      </c>
      <c r="P7" s="159">
        <v>9.7657495201370299</v>
      </c>
      <c r="Q7" s="159">
        <v>8.3425322518698781</v>
      </c>
    </row>
    <row r="8" spans="1:17" x14ac:dyDescent="0.25">
      <c r="A8" s="76" t="s">
        <v>81</v>
      </c>
      <c r="B8" s="159">
        <v>8.9240647355434017</v>
      </c>
      <c r="C8" s="159">
        <v>8.9562795321554951</v>
      </c>
      <c r="D8" s="159">
        <v>9.7795301131639771</v>
      </c>
      <c r="E8" s="159">
        <v>9.7752188243272755</v>
      </c>
      <c r="F8" s="159">
        <v>9.4520596463936286</v>
      </c>
      <c r="G8" s="159">
        <v>8.1983115002500551</v>
      </c>
      <c r="H8" s="159">
        <v>9.8658179538380697</v>
      </c>
      <c r="I8" s="159">
        <v>9.9947631163191062</v>
      </c>
      <c r="J8" s="159">
        <v>8.4605994098208051</v>
      </c>
      <c r="K8" s="159">
        <v>7.8618004820652416</v>
      </c>
      <c r="L8" s="159">
        <v>8.303343233269759</v>
      </c>
      <c r="M8" s="159">
        <v>7.2379163794453962</v>
      </c>
      <c r="N8" s="159">
        <v>11.467704625465649</v>
      </c>
      <c r="O8" s="159">
        <v>13.916781345096506</v>
      </c>
      <c r="P8" s="159">
        <v>13.427905590188415</v>
      </c>
      <c r="Q8" s="159">
        <v>11.470981846321079</v>
      </c>
    </row>
    <row r="9" spans="1:17" x14ac:dyDescent="0.25">
      <c r="A9" s="76" t="s">
        <v>80</v>
      </c>
      <c r="B9" s="159">
        <v>5.6789502862548931</v>
      </c>
      <c r="C9" s="159">
        <v>5.6994506113716792</v>
      </c>
      <c r="D9" s="159">
        <v>6.2233373447407123</v>
      </c>
      <c r="E9" s="159">
        <v>6.2205937972991761</v>
      </c>
      <c r="F9" s="159">
        <v>6.0149470477050366</v>
      </c>
      <c r="G9" s="159">
        <v>5.2171073183409442</v>
      </c>
      <c r="H9" s="159">
        <v>6.2782477888060448</v>
      </c>
      <c r="I9" s="159">
        <v>6.360303801293977</v>
      </c>
      <c r="J9" s="159">
        <v>5.3840178062496031</v>
      </c>
      <c r="K9" s="159">
        <v>5.0029639431324266</v>
      </c>
      <c r="L9" s="159">
        <v>5.2839456938989384</v>
      </c>
      <c r="M9" s="159">
        <v>4.6059467869197972</v>
      </c>
      <c r="N9" s="159">
        <v>7.2976302162054134</v>
      </c>
      <c r="O9" s="159">
        <v>8.8561335832432313</v>
      </c>
      <c r="P9" s="159">
        <v>8.5450308301199005</v>
      </c>
      <c r="Q9" s="159">
        <v>7.2997157203861418</v>
      </c>
    </row>
    <row r="10" spans="1:17" x14ac:dyDescent="0.25">
      <c r="A10" s="129" t="s">
        <v>79</v>
      </c>
      <c r="B10" s="158">
        <v>4.3809045065394887</v>
      </c>
      <c r="C10" s="158">
        <v>4.3967190430581526</v>
      </c>
      <c r="D10" s="158">
        <v>4.8008602373714071</v>
      </c>
      <c r="E10" s="158">
        <v>4.7987437864879361</v>
      </c>
      <c r="F10" s="158">
        <v>4.6401020082295998</v>
      </c>
      <c r="G10" s="158">
        <v>4.0246256455772995</v>
      </c>
      <c r="H10" s="158">
        <v>4.8432197227932345</v>
      </c>
      <c r="I10" s="158">
        <v>4.9065200752839253</v>
      </c>
      <c r="J10" s="158">
        <v>4.1533851648211222</v>
      </c>
      <c r="K10" s="158">
        <v>3.8594293275593006</v>
      </c>
      <c r="L10" s="158">
        <v>4.0761866781506093</v>
      </c>
      <c r="M10" s="158">
        <v>3.5531589499095579</v>
      </c>
      <c r="N10" s="158">
        <v>5.6296004525013181</v>
      </c>
      <c r="O10" s="158">
        <v>6.8318744785019216</v>
      </c>
      <c r="P10" s="158">
        <v>6.5918809260924949</v>
      </c>
      <c r="Q10" s="158">
        <v>5.6312092700121656</v>
      </c>
    </row>
    <row r="11" spans="1:17" x14ac:dyDescent="0.25">
      <c r="A11" s="92" t="s">
        <v>125</v>
      </c>
      <c r="B11" s="91">
        <v>0</v>
      </c>
      <c r="C11" s="91">
        <v>0.87934380861163053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0.77188586551186011</v>
      </c>
      <c r="L11" s="91">
        <v>0.81523733563012191</v>
      </c>
      <c r="M11" s="91">
        <v>0.71063178998191168</v>
      </c>
      <c r="N11" s="91">
        <v>1.1259200905002638</v>
      </c>
      <c r="O11" s="91">
        <v>1.3663748957003845</v>
      </c>
      <c r="P11" s="91">
        <v>1.318376185218499</v>
      </c>
      <c r="Q11" s="91">
        <v>1.1262418540024333</v>
      </c>
    </row>
    <row r="12" spans="1:17" x14ac:dyDescent="0.25">
      <c r="A12" s="92" t="s">
        <v>26</v>
      </c>
      <c r="B12" s="91">
        <v>1.3142713519618465</v>
      </c>
      <c r="C12" s="91">
        <v>1.3190157129174458</v>
      </c>
      <c r="D12" s="91">
        <v>1.4402580712114221</v>
      </c>
      <c r="E12" s="91">
        <v>1.4396231359463807</v>
      </c>
      <c r="F12" s="91">
        <v>1.39203060246888</v>
      </c>
      <c r="G12" s="91">
        <v>1.2073876936731898</v>
      </c>
      <c r="H12" s="91">
        <v>1.4529659168379703</v>
      </c>
      <c r="I12" s="91">
        <v>1.4719560225851775</v>
      </c>
      <c r="J12" s="91">
        <v>1.2460155494463365</v>
      </c>
      <c r="K12" s="91">
        <v>1.1578287982677902</v>
      </c>
      <c r="L12" s="91">
        <v>1.2228560034451827</v>
      </c>
      <c r="M12" s="91">
        <v>1.0659476849728673</v>
      </c>
      <c r="N12" s="91">
        <v>1.6888801357503958</v>
      </c>
      <c r="O12" s="91">
        <v>2.0495623435505763</v>
      </c>
      <c r="P12" s="91">
        <v>1.9775642778277485</v>
      </c>
      <c r="Q12" s="91">
        <v>1.68936278100365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3.0666331545776422</v>
      </c>
      <c r="C14" s="157">
        <v>2.1983595215290763</v>
      </c>
      <c r="D14" s="157">
        <v>3.360602166159985</v>
      </c>
      <c r="E14" s="157">
        <v>3.3591206505415556</v>
      </c>
      <c r="F14" s="157">
        <v>3.2480714057607196</v>
      </c>
      <c r="G14" s="157">
        <v>2.8172379519041097</v>
      </c>
      <c r="H14" s="157">
        <v>3.3902538059552643</v>
      </c>
      <c r="I14" s="157">
        <v>3.4345640526987475</v>
      </c>
      <c r="J14" s="157">
        <v>2.9073696153747859</v>
      </c>
      <c r="K14" s="157">
        <v>1.9297146637796503</v>
      </c>
      <c r="L14" s="157">
        <v>2.0380933390753047</v>
      </c>
      <c r="M14" s="157">
        <v>1.776579474954779</v>
      </c>
      <c r="N14" s="157">
        <v>2.8148002262506591</v>
      </c>
      <c r="O14" s="157">
        <v>3.4159372392509608</v>
      </c>
      <c r="P14" s="157">
        <v>3.2959404630462474</v>
      </c>
      <c r="Q14" s="157">
        <v>2.8156046350060828</v>
      </c>
    </row>
    <row r="15" spans="1:17" x14ac:dyDescent="0.25">
      <c r="A15" s="156" t="s">
        <v>283</v>
      </c>
      <c r="B15" s="204">
        <v>17.446956939227565</v>
      </c>
      <c r="C15" s="204">
        <v>17.509938348030957</v>
      </c>
      <c r="D15" s="204">
        <v>19.119431091829885</v>
      </c>
      <c r="E15" s="204">
        <v>19.111002323895597</v>
      </c>
      <c r="F15" s="204">
        <v>18.479211270266358</v>
      </c>
      <c r="G15" s="204">
        <v>16.02807598980591</v>
      </c>
      <c r="H15" s="204">
        <v>19.288127788372638</v>
      </c>
      <c r="I15" s="204">
        <v>19.540221510683736</v>
      </c>
      <c r="J15" s="204">
        <v>16.540860914565002</v>
      </c>
      <c r="K15" s="204">
        <v>15.370181474489112</v>
      </c>
      <c r="L15" s="204">
        <v>16.233417857839285</v>
      </c>
      <c r="M15" s="204">
        <v>14.150459363988951</v>
      </c>
      <c r="N15" s="204">
        <v>22.419889895621306</v>
      </c>
      <c r="O15" s="204">
        <v>27.207947505521918</v>
      </c>
      <c r="P15" s="204">
        <v>26.252172923279993</v>
      </c>
      <c r="Q15" s="204">
        <v>22.42629701309966</v>
      </c>
    </row>
    <row r="16" spans="1:17" x14ac:dyDescent="0.25">
      <c r="A16" s="152" t="s">
        <v>289</v>
      </c>
      <c r="B16" s="264">
        <v>12.212869857459296</v>
      </c>
      <c r="C16" s="264">
        <v>12.256956843621671</v>
      </c>
      <c r="D16" s="264">
        <v>13.383601764280918</v>
      </c>
      <c r="E16" s="264">
        <v>13.377701626726919</v>
      </c>
      <c r="F16" s="264">
        <v>12.935447889186451</v>
      </c>
      <c r="G16" s="264">
        <v>11.219653192864136</v>
      </c>
      <c r="H16" s="264">
        <v>13.501689451860846</v>
      </c>
      <c r="I16" s="264">
        <v>13.678155057478616</v>
      </c>
      <c r="J16" s="264">
        <v>11.578602640195502</v>
      </c>
      <c r="K16" s="264">
        <v>10.759127032142379</v>
      </c>
      <c r="L16" s="264">
        <v>11.363392500487501</v>
      </c>
      <c r="M16" s="264">
        <v>9.9053215547922662</v>
      </c>
      <c r="N16" s="264">
        <v>15.693922926934915</v>
      </c>
      <c r="O16" s="264">
        <v>19.045563253865343</v>
      </c>
      <c r="P16" s="264">
        <v>18.376521046295995</v>
      </c>
      <c r="Q16" s="264">
        <v>15.698407909169763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1.7879711948298376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0.19103597215813348</v>
      </c>
      <c r="L19" s="83">
        <v>0.4294097836743232</v>
      </c>
      <c r="M19" s="83">
        <v>0.25750100757403255</v>
      </c>
      <c r="N19" s="83">
        <v>0.40555913870572935</v>
      </c>
      <c r="O19" s="83">
        <v>0.48060169342277592</v>
      </c>
      <c r="P19" s="83">
        <v>0.68627839747604891</v>
      </c>
      <c r="Q19" s="83">
        <v>1.3157054439956843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12.212869857459296</v>
      </c>
      <c r="C21" s="83">
        <v>10.468985648791833</v>
      </c>
      <c r="D21" s="83">
        <v>13.383601764280918</v>
      </c>
      <c r="E21" s="83">
        <v>13.377701626726919</v>
      </c>
      <c r="F21" s="83">
        <v>12.935447889186451</v>
      </c>
      <c r="G21" s="83">
        <v>11.219653192864136</v>
      </c>
      <c r="H21" s="83">
        <v>13.501689451860846</v>
      </c>
      <c r="I21" s="83">
        <v>13.678155057478616</v>
      </c>
      <c r="J21" s="83">
        <v>11.578602640195502</v>
      </c>
      <c r="K21" s="83">
        <v>10.568091059984246</v>
      </c>
      <c r="L21" s="83">
        <v>10.933982716813178</v>
      </c>
      <c r="M21" s="83">
        <v>9.6478205472182328</v>
      </c>
      <c r="N21" s="83">
        <v>15.288363788229185</v>
      </c>
      <c r="O21" s="83">
        <v>18.564961560442566</v>
      </c>
      <c r="P21" s="83">
        <v>17.690242648819947</v>
      </c>
      <c r="Q21" s="83">
        <v>14.382702465174079</v>
      </c>
    </row>
    <row r="22" spans="1:17" x14ac:dyDescent="0.25">
      <c r="A22" s="152" t="s">
        <v>288</v>
      </c>
      <c r="B22" s="264">
        <v>5.2340870817682692</v>
      </c>
      <c r="C22" s="264">
        <v>5.252981504409286</v>
      </c>
      <c r="D22" s="264">
        <v>5.7358293275489656</v>
      </c>
      <c r="E22" s="264">
        <v>5.7333006971686791</v>
      </c>
      <c r="F22" s="264">
        <v>5.5437633810799065</v>
      </c>
      <c r="G22" s="264">
        <v>4.8084227969417723</v>
      </c>
      <c r="H22" s="264">
        <v>5.7864383365117913</v>
      </c>
      <c r="I22" s="264">
        <v>5.862066453205121</v>
      </c>
      <c r="J22" s="264">
        <v>4.9622582743695007</v>
      </c>
      <c r="K22" s="264">
        <v>4.6110544423467337</v>
      </c>
      <c r="L22" s="264">
        <v>4.8700253573517855</v>
      </c>
      <c r="M22" s="264">
        <v>4.2451378091966845</v>
      </c>
      <c r="N22" s="264">
        <v>6.7259669686863921</v>
      </c>
      <c r="O22" s="264">
        <v>8.1623842516565759</v>
      </c>
      <c r="P22" s="264">
        <v>7.8756518769839987</v>
      </c>
      <c r="Q22" s="264">
        <v>6.7278891039298978</v>
      </c>
    </row>
    <row r="23" spans="1:17" x14ac:dyDescent="0.25">
      <c r="A23" s="156" t="s">
        <v>282</v>
      </c>
      <c r="B23" s="204">
        <v>8.7234784696137826</v>
      </c>
      <c r="C23" s="204">
        <v>8.7549691740154767</v>
      </c>
      <c r="D23" s="204">
        <v>9.5597155459149441</v>
      </c>
      <c r="E23" s="204">
        <v>9.5555011619477987</v>
      </c>
      <c r="F23" s="204">
        <v>9.2396056351331772</v>
      </c>
      <c r="G23" s="204">
        <v>8.0140379949029548</v>
      </c>
      <c r="H23" s="204">
        <v>9.6440638941863206</v>
      </c>
      <c r="I23" s="204">
        <v>9.770110755341868</v>
      </c>
      <c r="J23" s="204">
        <v>8.2704304572825009</v>
      </c>
      <c r="K23" s="204">
        <v>7.6850907372445567</v>
      </c>
      <c r="L23" s="204">
        <v>8.1167089289196426</v>
      </c>
      <c r="M23" s="204">
        <v>7.0752296819944753</v>
      </c>
      <c r="N23" s="204">
        <v>11.209944947810653</v>
      </c>
      <c r="O23" s="204">
        <v>13.603973752760961</v>
      </c>
      <c r="P23" s="204">
        <v>13.126086461639998</v>
      </c>
      <c r="Q23" s="204">
        <v>11.213148506549828</v>
      </c>
    </row>
    <row r="24" spans="1:17" x14ac:dyDescent="0.25">
      <c r="A24" s="152" t="s">
        <v>287</v>
      </c>
      <c r="B24" s="151">
        <v>6.1064349287296471</v>
      </c>
      <c r="C24" s="151">
        <v>6.1284784218108337</v>
      </c>
      <c r="D24" s="151">
        <v>6.69180088214046</v>
      </c>
      <c r="E24" s="151">
        <v>6.6888508133634579</v>
      </c>
      <c r="F24" s="151">
        <v>6.4677239445932235</v>
      </c>
      <c r="G24" s="151">
        <v>5.6098265964320682</v>
      </c>
      <c r="H24" s="151">
        <v>6.7508447259304232</v>
      </c>
      <c r="I24" s="151">
        <v>6.8390775287393071</v>
      </c>
      <c r="J24" s="151">
        <v>5.7893013200977501</v>
      </c>
      <c r="K24" s="151">
        <v>5.3795635160711894</v>
      </c>
      <c r="L24" s="151">
        <v>5.6816962502437498</v>
      </c>
      <c r="M24" s="151">
        <v>4.9526607773961322</v>
      </c>
      <c r="N24" s="151">
        <v>7.8469614634674567</v>
      </c>
      <c r="O24" s="151">
        <v>9.5227816269326713</v>
      </c>
      <c r="P24" s="151">
        <v>9.1882605231479975</v>
      </c>
      <c r="Q24" s="151">
        <v>7.8492039545848797</v>
      </c>
    </row>
    <row r="25" spans="1:17" x14ac:dyDescent="0.25">
      <c r="A25" s="152" t="s">
        <v>286</v>
      </c>
      <c r="B25" s="151">
        <v>2.6170435408841355</v>
      </c>
      <c r="C25" s="151">
        <v>2.6264907522046435</v>
      </c>
      <c r="D25" s="151">
        <v>2.8679146637744837</v>
      </c>
      <c r="E25" s="151">
        <v>2.86665034858434</v>
      </c>
      <c r="F25" s="151">
        <v>2.7718816905399537</v>
      </c>
      <c r="G25" s="151">
        <v>2.4042113984708871</v>
      </c>
      <c r="H25" s="151">
        <v>2.8932191682558965</v>
      </c>
      <c r="I25" s="151">
        <v>2.9310332266025609</v>
      </c>
      <c r="J25" s="151">
        <v>2.4811291371847508</v>
      </c>
      <c r="K25" s="151">
        <v>2.3055272211733673</v>
      </c>
      <c r="L25" s="151">
        <v>2.4350126786758932</v>
      </c>
      <c r="M25" s="151">
        <v>2.1225689045983431</v>
      </c>
      <c r="N25" s="151">
        <v>3.3629834843431969</v>
      </c>
      <c r="O25" s="151">
        <v>4.0811921258282888</v>
      </c>
      <c r="P25" s="151">
        <v>3.9378259384920002</v>
      </c>
      <c r="Q25" s="151">
        <v>3.3639445519649493</v>
      </c>
    </row>
    <row r="26" spans="1:17" x14ac:dyDescent="0.25">
      <c r="A26" s="156" t="s">
        <v>281</v>
      </c>
      <c r="B26" s="204">
        <v>55.8302622055282</v>
      </c>
      <c r="C26" s="204">
        <v>56.031802713699044</v>
      </c>
      <c r="D26" s="204">
        <v>61.182179493855628</v>
      </c>
      <c r="E26" s="204">
        <v>61.155207436465908</v>
      </c>
      <c r="F26" s="204">
        <v>59.133476064852324</v>
      </c>
      <c r="G26" s="204">
        <v>51.289843167378905</v>
      </c>
      <c r="H26" s="204">
        <v>61.722008922792433</v>
      </c>
      <c r="I26" s="204">
        <v>62.528708834187952</v>
      </c>
      <c r="J26" s="204">
        <v>52.930754926608003</v>
      </c>
      <c r="K26" s="204">
        <v>49.184580718365154</v>
      </c>
      <c r="L26" s="204">
        <v>51.946937145085705</v>
      </c>
      <c r="M26" s="204">
        <v>45.281469964764639</v>
      </c>
      <c r="N26" s="204">
        <v>71.743647665988192</v>
      </c>
      <c r="O26" s="204">
        <v>87.065432017670133</v>
      </c>
      <c r="P26" s="204">
        <v>84.006953354495977</v>
      </c>
      <c r="Q26" s="204">
        <v>71.7641504419189</v>
      </c>
    </row>
    <row r="27" spans="1:17" x14ac:dyDescent="0.25">
      <c r="A27" s="152" t="s">
        <v>285</v>
      </c>
      <c r="B27" s="264">
        <v>33.569032592682213</v>
      </c>
      <c r="C27" s="264">
        <v>32.810868940141269</v>
      </c>
      <c r="D27" s="264">
        <v>36.986977104993926</v>
      </c>
      <c r="E27" s="264">
        <v>36.770759630136396</v>
      </c>
      <c r="F27" s="264">
        <v>35.555154264402951</v>
      </c>
      <c r="G27" s="264">
        <v>30.839017209358879</v>
      </c>
      <c r="H27" s="264">
        <v>37.111560063744101</v>
      </c>
      <c r="I27" s="264">
        <v>37.596604098079084</v>
      </c>
      <c r="J27" s="264">
        <v>31.825647365679753</v>
      </c>
      <c r="K27" s="264">
        <v>28.801301290838683</v>
      </c>
      <c r="L27" s="264">
        <v>30.418870426463243</v>
      </c>
      <c r="M27" s="264">
        <v>26.515734002389959</v>
      </c>
      <c r="N27" s="264">
        <v>42.01134546543679</v>
      </c>
      <c r="O27" s="264">
        <v>50.983411933846803</v>
      </c>
      <c r="P27" s="264">
        <v>49.192440776156523</v>
      </c>
      <c r="Q27" s="264">
        <v>42.023351395308588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0</v>
      </c>
      <c r="C30" s="83">
        <v>4.786252353726602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0.51138764093754607</v>
      </c>
      <c r="L30" s="83">
        <v>1.1494947982202028</v>
      </c>
      <c r="M30" s="83">
        <v>0.68930909354246017</v>
      </c>
      <c r="N30" s="83">
        <v>1.085648576340944</v>
      </c>
      <c r="O30" s="83">
        <v>1.2865313451365032</v>
      </c>
      <c r="P30" s="83">
        <v>1.8371110254626137</v>
      </c>
      <c r="Q30" s="83">
        <v>3.5220356437199545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33.569032592682213</v>
      </c>
      <c r="C32" s="83">
        <v>28.02461658641467</v>
      </c>
      <c r="D32" s="83">
        <v>36.986977104993926</v>
      </c>
      <c r="E32" s="83">
        <v>36.770759630136396</v>
      </c>
      <c r="F32" s="83">
        <v>35.555154264402951</v>
      </c>
      <c r="G32" s="83">
        <v>30.839017209358879</v>
      </c>
      <c r="H32" s="83">
        <v>37.111560063744101</v>
      </c>
      <c r="I32" s="83">
        <v>37.596604098079084</v>
      </c>
      <c r="J32" s="83">
        <v>31.825647365679753</v>
      </c>
      <c r="K32" s="83">
        <v>28.289913649901138</v>
      </c>
      <c r="L32" s="83">
        <v>29.26937562824304</v>
      </c>
      <c r="M32" s="83">
        <v>25.8264249088475</v>
      </c>
      <c r="N32" s="83">
        <v>40.925696889095846</v>
      </c>
      <c r="O32" s="83">
        <v>49.6968805887103</v>
      </c>
      <c r="P32" s="83">
        <v>47.355329750693912</v>
      </c>
      <c r="Q32" s="83">
        <v>38.501315751588635</v>
      </c>
    </row>
    <row r="33" spans="1:17" x14ac:dyDescent="0.25">
      <c r="A33" s="152" t="s">
        <v>284</v>
      </c>
      <c r="B33" s="264">
        <v>22.261229612845984</v>
      </c>
      <c r="C33" s="264">
        <v>23.220933773557775</v>
      </c>
      <c r="D33" s="264">
        <v>24.195202388861698</v>
      </c>
      <c r="E33" s="264">
        <v>24.384447806329511</v>
      </c>
      <c r="F33" s="264">
        <v>23.578321800449373</v>
      </c>
      <c r="G33" s="264">
        <v>20.45082595802003</v>
      </c>
      <c r="H33" s="264">
        <v>24.610448859048333</v>
      </c>
      <c r="I33" s="264">
        <v>24.932104736108865</v>
      </c>
      <c r="J33" s="264">
        <v>21.10510756092825</v>
      </c>
      <c r="K33" s="264">
        <v>20.383279427526467</v>
      </c>
      <c r="L33" s="264">
        <v>21.528066718622462</v>
      </c>
      <c r="M33" s="264">
        <v>18.765735962374677</v>
      </c>
      <c r="N33" s="264">
        <v>29.732302200551395</v>
      </c>
      <c r="O33" s="264">
        <v>36.082020083823323</v>
      </c>
      <c r="P33" s="264">
        <v>34.814512578339453</v>
      </c>
      <c r="Q33" s="264">
        <v>29.740799046610306</v>
      </c>
    </row>
    <row r="34" spans="1:17" x14ac:dyDescent="0.25">
      <c r="A34" s="156" t="s">
        <v>280</v>
      </c>
      <c r="B34" s="204">
        <v>55.914806378285874</v>
      </c>
      <c r="C34" s="204">
        <v>65.705356272897149</v>
      </c>
      <c r="D34" s="204">
        <v>85.936352177373266</v>
      </c>
      <c r="E34" s="204">
        <v>82.465154793826827</v>
      </c>
      <c r="F34" s="204">
        <v>75.193013299348507</v>
      </c>
      <c r="G34" s="204">
        <v>55.882262955541847</v>
      </c>
      <c r="H34" s="204">
        <v>68.630679841626659</v>
      </c>
      <c r="I34" s="204">
        <v>69.215727293117823</v>
      </c>
      <c r="J34" s="204">
        <v>51.564413124580653</v>
      </c>
      <c r="K34" s="204">
        <v>48.129323497168116</v>
      </c>
      <c r="L34" s="204">
        <v>51.911839653321209</v>
      </c>
      <c r="M34" s="204">
        <v>58.836632376746003</v>
      </c>
      <c r="N34" s="204">
        <v>34.671377979278333</v>
      </c>
      <c r="O34" s="204">
        <v>47.657192247649164</v>
      </c>
      <c r="P34" s="204">
        <v>43.525441586995441</v>
      </c>
      <c r="Q34" s="204">
        <v>12.033884596115627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</v>
      </c>
      <c r="C38" s="87">
        <v>9.8501026428319314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1.6234205213924606</v>
      </c>
      <c r="L38" s="87">
        <v>2.6933675425075538</v>
      </c>
      <c r="M38" s="87">
        <v>2.4030188606218785</v>
      </c>
      <c r="N38" s="87">
        <v>1.443590730651944</v>
      </c>
      <c r="O38" s="87">
        <v>1.9541335922710292</v>
      </c>
      <c r="P38" s="87">
        <v>2.2706638464745872</v>
      </c>
      <c r="Q38" s="87">
        <v>1.1535661266816288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55.914806378285874</v>
      </c>
      <c r="C41" s="87">
        <v>55.855253630065221</v>
      </c>
      <c r="D41" s="87">
        <v>85.936352177373266</v>
      </c>
      <c r="E41" s="87">
        <v>82.465154793826827</v>
      </c>
      <c r="F41" s="87">
        <v>75.193013299348507</v>
      </c>
      <c r="G41" s="87">
        <v>55.882262955541847</v>
      </c>
      <c r="H41" s="87">
        <v>68.630679841626659</v>
      </c>
      <c r="I41" s="87">
        <v>69.215727293117823</v>
      </c>
      <c r="J41" s="87">
        <v>51.564413124580653</v>
      </c>
      <c r="K41" s="87">
        <v>46.505902975775655</v>
      </c>
      <c r="L41" s="87">
        <v>49.218472110813657</v>
      </c>
      <c r="M41" s="87">
        <v>56.433613516124126</v>
      </c>
      <c r="N41" s="87">
        <v>33.227787248626392</v>
      </c>
      <c r="O41" s="87">
        <v>45.703058655378136</v>
      </c>
      <c r="P41" s="87">
        <v>41.254777740520858</v>
      </c>
      <c r="Q41" s="87">
        <v>10.880318469433998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15.702261245304808</v>
      </c>
      <c r="C45" s="204">
        <v>15.758944513227856</v>
      </c>
      <c r="D45" s="204">
        <v>15.207487982646896</v>
      </c>
      <c r="E45" s="204">
        <v>17.199902091506033</v>
      </c>
      <c r="F45" s="204">
        <v>16.631290143239717</v>
      </c>
      <c r="G45" s="204">
        <v>14.425268390825318</v>
      </c>
      <c r="H45" s="204">
        <v>17.359315009535372</v>
      </c>
      <c r="I45" s="204">
        <v>17.58619935961536</v>
      </c>
      <c r="J45" s="204">
        <v>14.886774823108501</v>
      </c>
      <c r="K45" s="204">
        <v>13.8331633270402</v>
      </c>
      <c r="L45" s="204">
        <v>14.610076072055355</v>
      </c>
      <c r="M45" s="204">
        <v>12.735413427590053</v>
      </c>
      <c r="N45" s="204">
        <v>20.177900906059172</v>
      </c>
      <c r="O45" s="204">
        <v>24.487152754969724</v>
      </c>
      <c r="P45" s="204">
        <v>23.626955630951993</v>
      </c>
      <c r="Q45" s="204">
        <v>20.183667311789691</v>
      </c>
    </row>
    <row r="46" spans="1:17" x14ac:dyDescent="0.25">
      <c r="A46" s="72" t="s">
        <v>278</v>
      </c>
      <c r="B46" s="306">
        <v>22.770969417630422</v>
      </c>
      <c r="C46" s="306">
        <v>13.264465676722448</v>
      </c>
      <c r="D46" s="306">
        <v>2.2922820467795058</v>
      </c>
      <c r="E46" s="306">
        <v>3.7254656869422611</v>
      </c>
      <c r="F46" s="306">
        <v>8.1482295295527436</v>
      </c>
      <c r="G46" s="306">
        <v>16.404359758482805</v>
      </c>
      <c r="H46" s="306">
        <v>18.35877648393393</v>
      </c>
      <c r="I46" s="306">
        <v>18.9106717200658</v>
      </c>
      <c r="J46" s="306">
        <v>23.034869600107484</v>
      </c>
      <c r="K46" s="306">
        <v>21.190194952777762</v>
      </c>
      <c r="L46" s="306">
        <v>21.300874885533975</v>
      </c>
      <c r="M46" s="306">
        <v>4.9819393548441511</v>
      </c>
      <c r="N46" s="306">
        <v>66.442325449973765</v>
      </c>
      <c r="O46" s="306">
        <v>75.050651002254625</v>
      </c>
      <c r="P46" s="306">
        <v>74.871858296997331</v>
      </c>
      <c r="Q46" s="306">
        <v>89.108714932963849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0.99999999999999989</v>
      </c>
      <c r="C50" s="77">
        <f t="shared" si="0"/>
        <v>1</v>
      </c>
      <c r="D50" s="77">
        <f t="shared" si="0"/>
        <v>0.99999999999999989</v>
      </c>
      <c r="E50" s="77">
        <f t="shared" si="0"/>
        <v>0.99999999999999978</v>
      </c>
      <c r="F50" s="77">
        <f t="shared" si="0"/>
        <v>0.99999999999999989</v>
      </c>
      <c r="G50" s="77">
        <f t="shared" si="0"/>
        <v>1</v>
      </c>
      <c r="H50" s="77">
        <f t="shared" si="0"/>
        <v>1</v>
      </c>
      <c r="I50" s="77">
        <f t="shared" si="0"/>
        <v>0.99999999999999978</v>
      </c>
      <c r="J50" s="77">
        <f t="shared" si="0"/>
        <v>1</v>
      </c>
      <c r="K50" s="77">
        <f t="shared" si="0"/>
        <v>0.99999999999999978</v>
      </c>
      <c r="L50" s="77">
        <f t="shared" si="0"/>
        <v>0.99999999999999989</v>
      </c>
      <c r="M50" s="77">
        <f t="shared" si="0"/>
        <v>1</v>
      </c>
      <c r="N50" s="77">
        <f t="shared" si="0"/>
        <v>1</v>
      </c>
      <c r="O50" s="77">
        <f t="shared" si="0"/>
        <v>0.99999999999999978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2.507633942079962E-2</v>
      </c>
      <c r="C51" s="203">
        <f t="shared" si="1"/>
        <v>2.507633942079962E-2</v>
      </c>
      <c r="D51" s="203">
        <f t="shared" si="1"/>
        <v>2.5076339420799617E-2</v>
      </c>
      <c r="E51" s="203">
        <f t="shared" si="1"/>
        <v>2.5076339420799617E-2</v>
      </c>
      <c r="F51" s="203">
        <f t="shared" si="1"/>
        <v>2.5076339420799617E-2</v>
      </c>
      <c r="G51" s="203">
        <f t="shared" si="1"/>
        <v>2.507633942079962E-2</v>
      </c>
      <c r="H51" s="203">
        <f t="shared" si="1"/>
        <v>2.507633942079962E-2</v>
      </c>
      <c r="I51" s="203">
        <f t="shared" si="1"/>
        <v>2.5076339420799617E-2</v>
      </c>
      <c r="J51" s="203">
        <f t="shared" si="1"/>
        <v>2.507633942079962E-2</v>
      </c>
      <c r="K51" s="203">
        <f t="shared" si="1"/>
        <v>2.507633942079962E-2</v>
      </c>
      <c r="L51" s="203">
        <f t="shared" si="1"/>
        <v>2.5076339420799617E-2</v>
      </c>
      <c r="M51" s="203">
        <f t="shared" si="1"/>
        <v>2.507633942079962E-2</v>
      </c>
      <c r="N51" s="203">
        <f t="shared" si="1"/>
        <v>2.507633942079962E-2</v>
      </c>
      <c r="O51" s="203">
        <f t="shared" si="1"/>
        <v>2.5076339420799624E-2</v>
      </c>
      <c r="P51" s="203">
        <f t="shared" si="1"/>
        <v>2.5076339420799624E-2</v>
      </c>
      <c r="Q51" s="203">
        <f t="shared" si="1"/>
        <v>2.507633942079962E-2</v>
      </c>
    </row>
    <row r="52" spans="1:17" x14ac:dyDescent="0.25">
      <c r="A52" s="76" t="s">
        <v>82</v>
      </c>
      <c r="B52" s="202">
        <f t="shared" ref="B52:Q52" si="2">IF(B$7=0,0,B$7/B$5)</f>
        <v>3.1345424275999526E-2</v>
      </c>
      <c r="C52" s="202">
        <f t="shared" si="2"/>
        <v>3.1345424275999526E-2</v>
      </c>
      <c r="D52" s="202">
        <f t="shared" si="2"/>
        <v>3.1345424275999519E-2</v>
      </c>
      <c r="E52" s="202">
        <f t="shared" si="2"/>
        <v>3.1345424275999519E-2</v>
      </c>
      <c r="F52" s="202">
        <f t="shared" si="2"/>
        <v>3.1345424275999519E-2</v>
      </c>
      <c r="G52" s="202">
        <f t="shared" si="2"/>
        <v>3.1345424275999526E-2</v>
      </c>
      <c r="H52" s="202">
        <f t="shared" si="2"/>
        <v>3.1345424275999526E-2</v>
      </c>
      <c r="I52" s="202">
        <f t="shared" si="2"/>
        <v>3.1345424275999526E-2</v>
      </c>
      <c r="J52" s="202">
        <f t="shared" si="2"/>
        <v>3.1345424275999526E-2</v>
      </c>
      <c r="K52" s="202">
        <f t="shared" si="2"/>
        <v>3.1345424275999519E-2</v>
      </c>
      <c r="L52" s="202">
        <f t="shared" si="2"/>
        <v>3.1345424275999519E-2</v>
      </c>
      <c r="M52" s="202">
        <f t="shared" si="2"/>
        <v>3.1345424275999526E-2</v>
      </c>
      <c r="N52" s="202">
        <f t="shared" si="2"/>
        <v>3.1345424275999526E-2</v>
      </c>
      <c r="O52" s="202">
        <f t="shared" si="2"/>
        <v>3.1345424275999526E-2</v>
      </c>
      <c r="P52" s="202">
        <f t="shared" si="2"/>
        <v>3.1345424275999532E-2</v>
      </c>
      <c r="Q52" s="202">
        <f t="shared" si="2"/>
        <v>3.1345424275999526E-2</v>
      </c>
    </row>
    <row r="53" spans="1:17" x14ac:dyDescent="0.25">
      <c r="A53" s="76" t="s">
        <v>81</v>
      </c>
      <c r="B53" s="202">
        <f t="shared" ref="B53:Q53" si="3">IF(B$8=0,0,B$8/B$5)</f>
        <v>4.3099958379499342E-2</v>
      </c>
      <c r="C53" s="202">
        <f t="shared" si="3"/>
        <v>4.3099958379499342E-2</v>
      </c>
      <c r="D53" s="202">
        <f t="shared" si="3"/>
        <v>4.3099958379499342E-2</v>
      </c>
      <c r="E53" s="202">
        <f t="shared" si="3"/>
        <v>4.3099958379499335E-2</v>
      </c>
      <c r="F53" s="202">
        <f t="shared" si="3"/>
        <v>4.3099958379499335E-2</v>
      </c>
      <c r="G53" s="202">
        <f t="shared" si="3"/>
        <v>4.3099958379499342E-2</v>
      </c>
      <c r="H53" s="202">
        <f t="shared" si="3"/>
        <v>4.3099958379499342E-2</v>
      </c>
      <c r="I53" s="202">
        <f t="shared" si="3"/>
        <v>4.3099958379499335E-2</v>
      </c>
      <c r="J53" s="202">
        <f t="shared" si="3"/>
        <v>4.3099958379499349E-2</v>
      </c>
      <c r="K53" s="202">
        <f t="shared" si="3"/>
        <v>4.3099958379499335E-2</v>
      </c>
      <c r="L53" s="202">
        <f t="shared" si="3"/>
        <v>4.3099958379499329E-2</v>
      </c>
      <c r="M53" s="202">
        <f t="shared" si="3"/>
        <v>4.3099958379499342E-2</v>
      </c>
      <c r="N53" s="202">
        <f t="shared" si="3"/>
        <v>4.3099958379499342E-2</v>
      </c>
      <c r="O53" s="202">
        <f t="shared" si="3"/>
        <v>4.3099958379499342E-2</v>
      </c>
      <c r="P53" s="202">
        <f t="shared" si="3"/>
        <v>4.3099958379499349E-2</v>
      </c>
      <c r="Q53" s="202">
        <f t="shared" si="3"/>
        <v>4.3099958379499342E-2</v>
      </c>
    </row>
    <row r="54" spans="1:17" x14ac:dyDescent="0.25">
      <c r="A54" s="76" t="s">
        <v>80</v>
      </c>
      <c r="B54" s="202">
        <f t="shared" ref="B54:Q54" si="4">IF(B$9=0,0,B$9/B$5)</f>
        <v>2.7427246241499587E-2</v>
      </c>
      <c r="C54" s="202">
        <f t="shared" si="4"/>
        <v>2.7427246241499583E-2</v>
      </c>
      <c r="D54" s="202">
        <f t="shared" si="4"/>
        <v>2.742724624149958E-2</v>
      </c>
      <c r="E54" s="202">
        <f t="shared" si="4"/>
        <v>2.742724624149958E-2</v>
      </c>
      <c r="F54" s="202">
        <f t="shared" si="4"/>
        <v>2.742724624149958E-2</v>
      </c>
      <c r="G54" s="202">
        <f t="shared" si="4"/>
        <v>2.7427246241499583E-2</v>
      </c>
      <c r="H54" s="202">
        <f t="shared" si="4"/>
        <v>2.7427246241499583E-2</v>
      </c>
      <c r="I54" s="202">
        <f t="shared" si="4"/>
        <v>2.742724624149958E-2</v>
      </c>
      <c r="J54" s="202">
        <f t="shared" si="4"/>
        <v>2.7427246241499587E-2</v>
      </c>
      <c r="K54" s="202">
        <f t="shared" si="4"/>
        <v>2.742724624149958E-2</v>
      </c>
      <c r="L54" s="202">
        <f t="shared" si="4"/>
        <v>2.742724624149958E-2</v>
      </c>
      <c r="M54" s="202">
        <f t="shared" si="4"/>
        <v>2.742724624149958E-2</v>
      </c>
      <c r="N54" s="202">
        <f t="shared" si="4"/>
        <v>2.7427246241499583E-2</v>
      </c>
      <c r="O54" s="202">
        <f t="shared" si="4"/>
        <v>2.742724624149958E-2</v>
      </c>
      <c r="P54" s="202">
        <f t="shared" si="4"/>
        <v>2.742724624149959E-2</v>
      </c>
      <c r="Q54" s="202">
        <f t="shared" si="4"/>
        <v>2.7427246241499583E-2</v>
      </c>
    </row>
    <row r="55" spans="1:17" x14ac:dyDescent="0.25">
      <c r="A55" s="129" t="s">
        <v>79</v>
      </c>
      <c r="B55" s="201">
        <f t="shared" ref="B55:Q55" si="5">IF(B$10=0,0,B$10/B$5)</f>
        <v>2.1158161386299678E-2</v>
      </c>
      <c r="C55" s="201">
        <f t="shared" si="5"/>
        <v>2.1158161386299678E-2</v>
      </c>
      <c r="D55" s="201">
        <f t="shared" si="5"/>
        <v>2.1158161386299678E-2</v>
      </c>
      <c r="E55" s="201">
        <f t="shared" si="5"/>
        <v>2.1158161386299678E-2</v>
      </c>
      <c r="F55" s="201">
        <f t="shared" si="5"/>
        <v>2.1158161386299675E-2</v>
      </c>
      <c r="G55" s="201">
        <f t="shared" si="5"/>
        <v>2.1158161386299678E-2</v>
      </c>
      <c r="H55" s="201">
        <f t="shared" si="5"/>
        <v>2.1158161386299678E-2</v>
      </c>
      <c r="I55" s="201">
        <f t="shared" si="5"/>
        <v>2.1158161386299678E-2</v>
      </c>
      <c r="J55" s="201">
        <f t="shared" si="5"/>
        <v>2.1158161386299681E-2</v>
      </c>
      <c r="K55" s="201">
        <f t="shared" si="5"/>
        <v>2.1158161386299675E-2</v>
      </c>
      <c r="L55" s="201">
        <f t="shared" si="5"/>
        <v>2.1158161386299675E-2</v>
      </c>
      <c r="M55" s="201">
        <f t="shared" si="5"/>
        <v>2.1158161386299678E-2</v>
      </c>
      <c r="N55" s="201">
        <f t="shared" si="5"/>
        <v>2.1158161386299675E-2</v>
      </c>
      <c r="O55" s="201">
        <f t="shared" si="5"/>
        <v>2.1158161386299678E-2</v>
      </c>
      <c r="P55" s="201">
        <f t="shared" si="5"/>
        <v>2.1158161386299685E-2</v>
      </c>
      <c r="Q55" s="201">
        <f t="shared" si="5"/>
        <v>2.1158161386299675E-2</v>
      </c>
    </row>
    <row r="56" spans="1:17" x14ac:dyDescent="0.25">
      <c r="A56" s="127" t="s">
        <v>283</v>
      </c>
      <c r="B56" s="200">
        <f t="shared" ref="B56:Q56" si="6">IF(B$15=0,0,B$15/B$5)</f>
        <v>8.4262400622740097E-2</v>
      </c>
      <c r="C56" s="200">
        <f t="shared" si="6"/>
        <v>8.4262400622740111E-2</v>
      </c>
      <c r="D56" s="200">
        <f t="shared" si="6"/>
        <v>8.4262400622740083E-2</v>
      </c>
      <c r="E56" s="200">
        <f t="shared" si="6"/>
        <v>8.4262400622740097E-2</v>
      </c>
      <c r="F56" s="200">
        <f t="shared" si="6"/>
        <v>8.4262400622740111E-2</v>
      </c>
      <c r="G56" s="200">
        <f t="shared" si="6"/>
        <v>8.4262400622740083E-2</v>
      </c>
      <c r="H56" s="200">
        <f t="shared" si="6"/>
        <v>8.4262400622740097E-2</v>
      </c>
      <c r="I56" s="200">
        <f t="shared" si="6"/>
        <v>8.4262400622740083E-2</v>
      </c>
      <c r="J56" s="200">
        <f t="shared" si="6"/>
        <v>8.4262400622740097E-2</v>
      </c>
      <c r="K56" s="200">
        <f t="shared" si="6"/>
        <v>8.4262400622740069E-2</v>
      </c>
      <c r="L56" s="200">
        <f t="shared" si="6"/>
        <v>8.4262400622740083E-2</v>
      </c>
      <c r="M56" s="200">
        <f t="shared" si="6"/>
        <v>8.4262400622740097E-2</v>
      </c>
      <c r="N56" s="200">
        <f t="shared" si="6"/>
        <v>8.4262400622740097E-2</v>
      </c>
      <c r="O56" s="200">
        <f t="shared" si="6"/>
        <v>8.4262400622740097E-2</v>
      </c>
      <c r="P56" s="200">
        <f t="shared" si="6"/>
        <v>8.4262400622740097E-2</v>
      </c>
      <c r="Q56" s="200">
        <f t="shared" si="6"/>
        <v>8.4262400622740097E-2</v>
      </c>
    </row>
    <row r="57" spans="1:17" x14ac:dyDescent="0.25">
      <c r="A57" s="142" t="s">
        <v>289</v>
      </c>
      <c r="B57" s="199">
        <f t="shared" ref="B57:Q57" si="7">IF(B$16=0,0,B$16/B$5)</f>
        <v>5.8983680435918069E-2</v>
      </c>
      <c r="C57" s="199">
        <f t="shared" si="7"/>
        <v>5.8983680435918083E-2</v>
      </c>
      <c r="D57" s="199">
        <f t="shared" si="7"/>
        <v>5.8983680435918048E-2</v>
      </c>
      <c r="E57" s="199">
        <f t="shared" si="7"/>
        <v>5.8983680435918069E-2</v>
      </c>
      <c r="F57" s="199">
        <f t="shared" si="7"/>
        <v>5.8983680435918076E-2</v>
      </c>
      <c r="G57" s="199">
        <f t="shared" si="7"/>
        <v>5.8983680435918062E-2</v>
      </c>
      <c r="H57" s="199">
        <f t="shared" si="7"/>
        <v>5.8983680435918062E-2</v>
      </c>
      <c r="I57" s="199">
        <f t="shared" si="7"/>
        <v>5.8983680435918062E-2</v>
      </c>
      <c r="J57" s="199">
        <f t="shared" si="7"/>
        <v>5.8983680435918076E-2</v>
      </c>
      <c r="K57" s="199">
        <f t="shared" si="7"/>
        <v>5.8983680435918055E-2</v>
      </c>
      <c r="L57" s="199">
        <f t="shared" si="7"/>
        <v>5.8983680435918069E-2</v>
      </c>
      <c r="M57" s="199">
        <f t="shared" si="7"/>
        <v>5.8983680435918076E-2</v>
      </c>
      <c r="N57" s="199">
        <f t="shared" si="7"/>
        <v>5.8983680435918069E-2</v>
      </c>
      <c r="O57" s="199">
        <f t="shared" si="7"/>
        <v>5.8983680435918062E-2</v>
      </c>
      <c r="P57" s="199">
        <f t="shared" si="7"/>
        <v>5.8983680435918069E-2</v>
      </c>
      <c r="Q57" s="199">
        <f t="shared" si="7"/>
        <v>5.8983680435918076E-2</v>
      </c>
    </row>
    <row r="58" spans="1:17" x14ac:dyDescent="0.25">
      <c r="A58" s="142" t="s">
        <v>288</v>
      </c>
      <c r="B58" s="199">
        <f t="shared" ref="B58:Q58" si="8">IF(B$22=0,0,B$22/B$5)</f>
        <v>2.5278720186822028E-2</v>
      </c>
      <c r="C58" s="199">
        <f t="shared" si="8"/>
        <v>2.5278720186822028E-2</v>
      </c>
      <c r="D58" s="199">
        <f t="shared" si="8"/>
        <v>2.5278720186822024E-2</v>
      </c>
      <c r="E58" s="199">
        <f t="shared" si="8"/>
        <v>2.5278720186822028E-2</v>
      </c>
      <c r="F58" s="199">
        <f t="shared" si="8"/>
        <v>2.5278720186822028E-2</v>
      </c>
      <c r="G58" s="199">
        <f t="shared" si="8"/>
        <v>2.5278720186822024E-2</v>
      </c>
      <c r="H58" s="199">
        <f t="shared" si="8"/>
        <v>2.5278720186822028E-2</v>
      </c>
      <c r="I58" s="199">
        <f t="shared" si="8"/>
        <v>2.5278720186822028E-2</v>
      </c>
      <c r="J58" s="199">
        <f t="shared" si="8"/>
        <v>2.5278720186822031E-2</v>
      </c>
      <c r="K58" s="199">
        <f t="shared" si="8"/>
        <v>2.5278720186822024E-2</v>
      </c>
      <c r="L58" s="199">
        <f t="shared" si="8"/>
        <v>2.5278720186822024E-2</v>
      </c>
      <c r="M58" s="199">
        <f t="shared" si="8"/>
        <v>2.5278720186822028E-2</v>
      </c>
      <c r="N58" s="199">
        <f t="shared" si="8"/>
        <v>2.5278720186822028E-2</v>
      </c>
      <c r="O58" s="199">
        <f t="shared" si="8"/>
        <v>2.5278720186822031E-2</v>
      </c>
      <c r="P58" s="199">
        <f t="shared" si="8"/>
        <v>2.5278720186822031E-2</v>
      </c>
      <c r="Q58" s="199">
        <f t="shared" si="8"/>
        <v>2.5278720186822031E-2</v>
      </c>
    </row>
    <row r="59" spans="1:17" x14ac:dyDescent="0.25">
      <c r="A59" s="127" t="s">
        <v>282</v>
      </c>
      <c r="B59" s="200">
        <f t="shared" ref="B59:Q59" si="9">IF(B$23=0,0,B$23/B$5)</f>
        <v>4.2131200311370048E-2</v>
      </c>
      <c r="C59" s="200">
        <f t="shared" si="9"/>
        <v>4.2131200311370048E-2</v>
      </c>
      <c r="D59" s="200">
        <f t="shared" si="9"/>
        <v>4.2131200311370048E-2</v>
      </c>
      <c r="E59" s="200">
        <f t="shared" si="9"/>
        <v>4.2131200311370048E-2</v>
      </c>
      <c r="F59" s="200">
        <f t="shared" si="9"/>
        <v>4.2131200311370041E-2</v>
      </c>
      <c r="G59" s="200">
        <f t="shared" si="9"/>
        <v>4.2131200311370041E-2</v>
      </c>
      <c r="H59" s="200">
        <f t="shared" si="9"/>
        <v>4.2131200311370055E-2</v>
      </c>
      <c r="I59" s="200">
        <f t="shared" si="9"/>
        <v>4.2131200311370041E-2</v>
      </c>
      <c r="J59" s="200">
        <f t="shared" si="9"/>
        <v>4.2131200311370048E-2</v>
      </c>
      <c r="K59" s="200">
        <f t="shared" si="9"/>
        <v>4.2131200311370041E-2</v>
      </c>
      <c r="L59" s="200">
        <f t="shared" si="9"/>
        <v>4.2131200311370041E-2</v>
      </c>
      <c r="M59" s="200">
        <f t="shared" si="9"/>
        <v>4.2131200311370048E-2</v>
      </c>
      <c r="N59" s="200">
        <f t="shared" si="9"/>
        <v>4.2131200311370048E-2</v>
      </c>
      <c r="O59" s="200">
        <f t="shared" si="9"/>
        <v>4.2131200311370055E-2</v>
      </c>
      <c r="P59" s="200">
        <f t="shared" si="9"/>
        <v>4.2131200311370055E-2</v>
      </c>
      <c r="Q59" s="200">
        <f t="shared" si="9"/>
        <v>4.2131200311370041E-2</v>
      </c>
    </row>
    <row r="60" spans="1:17" x14ac:dyDescent="0.25">
      <c r="A60" s="142" t="s">
        <v>287</v>
      </c>
      <c r="B60" s="199">
        <f t="shared" ref="B60:Q60" si="10">IF(B$24=0,0,B$24/B$5)</f>
        <v>2.9491840217959031E-2</v>
      </c>
      <c r="C60" s="199">
        <f t="shared" si="10"/>
        <v>2.9491840217959035E-2</v>
      </c>
      <c r="D60" s="199">
        <f t="shared" si="10"/>
        <v>2.9491840217959028E-2</v>
      </c>
      <c r="E60" s="199">
        <f t="shared" si="10"/>
        <v>2.9491840217959028E-2</v>
      </c>
      <c r="F60" s="199">
        <f t="shared" si="10"/>
        <v>2.9491840217959028E-2</v>
      </c>
      <c r="G60" s="199">
        <f t="shared" si="10"/>
        <v>2.9491840217959031E-2</v>
      </c>
      <c r="H60" s="199">
        <f t="shared" si="10"/>
        <v>2.9491840217959031E-2</v>
      </c>
      <c r="I60" s="199">
        <f t="shared" si="10"/>
        <v>2.9491840217959028E-2</v>
      </c>
      <c r="J60" s="199">
        <f t="shared" si="10"/>
        <v>2.9491840217959035E-2</v>
      </c>
      <c r="K60" s="199">
        <f t="shared" si="10"/>
        <v>2.9491840217959028E-2</v>
      </c>
      <c r="L60" s="199">
        <f t="shared" si="10"/>
        <v>2.9491840217959028E-2</v>
      </c>
      <c r="M60" s="199">
        <f t="shared" si="10"/>
        <v>2.9491840217959031E-2</v>
      </c>
      <c r="N60" s="199">
        <f t="shared" si="10"/>
        <v>2.9491840217959031E-2</v>
      </c>
      <c r="O60" s="199">
        <f t="shared" si="10"/>
        <v>2.9491840217959031E-2</v>
      </c>
      <c r="P60" s="199">
        <f t="shared" si="10"/>
        <v>2.9491840217959035E-2</v>
      </c>
      <c r="Q60" s="199">
        <f t="shared" si="10"/>
        <v>2.9491840217959031E-2</v>
      </c>
    </row>
    <row r="61" spans="1:17" x14ac:dyDescent="0.25">
      <c r="A61" s="142" t="s">
        <v>286</v>
      </c>
      <c r="B61" s="199">
        <f t="shared" ref="B61:Q61" si="11">IF(B$25=0,0,B$25/B$5)</f>
        <v>1.2639360093411017E-2</v>
      </c>
      <c r="C61" s="199">
        <f t="shared" si="11"/>
        <v>1.2639360093411016E-2</v>
      </c>
      <c r="D61" s="199">
        <f t="shared" si="11"/>
        <v>1.2639360093411016E-2</v>
      </c>
      <c r="E61" s="199">
        <f t="shared" si="11"/>
        <v>1.2639360093411016E-2</v>
      </c>
      <c r="F61" s="199">
        <f t="shared" si="11"/>
        <v>1.2639360093411016E-2</v>
      </c>
      <c r="G61" s="199">
        <f t="shared" si="11"/>
        <v>1.2639360093411017E-2</v>
      </c>
      <c r="H61" s="199">
        <f t="shared" si="11"/>
        <v>1.2639360093411017E-2</v>
      </c>
      <c r="I61" s="199">
        <f t="shared" si="11"/>
        <v>1.2639360093411016E-2</v>
      </c>
      <c r="J61" s="199">
        <f t="shared" si="11"/>
        <v>1.2639360093411017E-2</v>
      </c>
      <c r="K61" s="199">
        <f t="shared" si="11"/>
        <v>1.2639360093411014E-2</v>
      </c>
      <c r="L61" s="199">
        <f t="shared" si="11"/>
        <v>1.2639360093411016E-2</v>
      </c>
      <c r="M61" s="199">
        <f t="shared" si="11"/>
        <v>1.2639360093411019E-2</v>
      </c>
      <c r="N61" s="199">
        <f t="shared" si="11"/>
        <v>1.2639360093411017E-2</v>
      </c>
      <c r="O61" s="199">
        <f t="shared" si="11"/>
        <v>1.2639360093411017E-2</v>
      </c>
      <c r="P61" s="199">
        <f t="shared" si="11"/>
        <v>1.2639360093411019E-2</v>
      </c>
      <c r="Q61" s="199">
        <f t="shared" si="11"/>
        <v>1.2639360093411017E-2</v>
      </c>
    </row>
    <row r="62" spans="1:17" x14ac:dyDescent="0.25">
      <c r="A62" s="127" t="s">
        <v>281</v>
      </c>
      <c r="B62" s="200">
        <f t="shared" ref="B62:Q62" si="12">IF(B$26=0,0,B$26/B$5)</f>
        <v>0.26963968199276828</v>
      </c>
      <c r="C62" s="200">
        <f t="shared" si="12"/>
        <v>0.26963968199276828</v>
      </c>
      <c r="D62" s="200">
        <f t="shared" si="12"/>
        <v>0.26963968199276822</v>
      </c>
      <c r="E62" s="200">
        <f t="shared" si="12"/>
        <v>0.26963968199276828</v>
      </c>
      <c r="F62" s="200">
        <f t="shared" si="12"/>
        <v>0.26963968199276822</v>
      </c>
      <c r="G62" s="200">
        <f t="shared" si="12"/>
        <v>0.26963968199276828</v>
      </c>
      <c r="H62" s="200">
        <f t="shared" si="12"/>
        <v>0.26963968199276828</v>
      </c>
      <c r="I62" s="200">
        <f t="shared" si="12"/>
        <v>0.26963968199276828</v>
      </c>
      <c r="J62" s="200">
        <f t="shared" si="12"/>
        <v>0.26963968199276833</v>
      </c>
      <c r="K62" s="200">
        <f t="shared" si="12"/>
        <v>0.26963968199276822</v>
      </c>
      <c r="L62" s="200">
        <f t="shared" si="12"/>
        <v>0.26963968199276822</v>
      </c>
      <c r="M62" s="200">
        <f t="shared" si="12"/>
        <v>0.26963968199276833</v>
      </c>
      <c r="N62" s="200">
        <f t="shared" si="12"/>
        <v>0.26963968199276833</v>
      </c>
      <c r="O62" s="200">
        <f t="shared" si="12"/>
        <v>0.26963968199276828</v>
      </c>
      <c r="P62" s="200">
        <f t="shared" si="12"/>
        <v>0.26963968199276833</v>
      </c>
      <c r="Q62" s="200">
        <f t="shared" si="12"/>
        <v>0.26963968199276828</v>
      </c>
    </row>
    <row r="63" spans="1:17" x14ac:dyDescent="0.25">
      <c r="A63" s="142" t="s">
        <v>285</v>
      </c>
      <c r="B63" s="199">
        <f t="shared" ref="B63:Q63" si="13">IF(B$27=0,0,B$27/B$5)</f>
        <v>0.16212611074213151</v>
      </c>
      <c r="C63" s="199">
        <f t="shared" si="13"/>
        <v>0.15789447846487162</v>
      </c>
      <c r="D63" s="199">
        <f t="shared" si="13"/>
        <v>0.16300754283305552</v>
      </c>
      <c r="E63" s="199">
        <f t="shared" si="13"/>
        <v>0.16212611074213157</v>
      </c>
      <c r="F63" s="199">
        <f t="shared" si="13"/>
        <v>0.16212611074213149</v>
      </c>
      <c r="G63" s="199">
        <f t="shared" si="13"/>
        <v>0.16212611074213162</v>
      </c>
      <c r="H63" s="199">
        <f t="shared" si="13"/>
        <v>0.16212611074213154</v>
      </c>
      <c r="I63" s="199">
        <f t="shared" si="13"/>
        <v>0.16212611074213149</v>
      </c>
      <c r="J63" s="199">
        <f t="shared" si="13"/>
        <v>0.16212611074213154</v>
      </c>
      <c r="K63" s="199">
        <f t="shared" si="13"/>
        <v>0.15789447846487165</v>
      </c>
      <c r="L63" s="199">
        <f t="shared" si="13"/>
        <v>0.15789447846487156</v>
      </c>
      <c r="M63" s="199">
        <f t="shared" si="13"/>
        <v>0.15789447846487165</v>
      </c>
      <c r="N63" s="199">
        <f t="shared" si="13"/>
        <v>0.15789447846487156</v>
      </c>
      <c r="O63" s="199">
        <f t="shared" si="13"/>
        <v>0.15789447846487159</v>
      </c>
      <c r="P63" s="199">
        <f t="shared" si="13"/>
        <v>0.15789447846487156</v>
      </c>
      <c r="Q63" s="199">
        <f t="shared" si="13"/>
        <v>0.15789447846487151</v>
      </c>
    </row>
    <row r="64" spans="1:17" x14ac:dyDescent="0.25">
      <c r="A64" s="142" t="s">
        <v>284</v>
      </c>
      <c r="B64" s="199">
        <f t="shared" ref="B64:Q64" si="14">IF(B$33=0,0,B$33/B$5)</f>
        <v>0.10751357125063672</v>
      </c>
      <c r="C64" s="199">
        <f t="shared" si="14"/>
        <v>0.11174520352789664</v>
      </c>
      <c r="D64" s="199">
        <f t="shared" si="14"/>
        <v>0.10663213915971272</v>
      </c>
      <c r="E64" s="199">
        <f t="shared" si="14"/>
        <v>0.10751357125063671</v>
      </c>
      <c r="F64" s="199">
        <f t="shared" si="14"/>
        <v>0.10751357125063676</v>
      </c>
      <c r="G64" s="199">
        <f t="shared" si="14"/>
        <v>0.10751357125063664</v>
      </c>
      <c r="H64" s="199">
        <f t="shared" si="14"/>
        <v>0.10751357125063671</v>
      </c>
      <c r="I64" s="199">
        <f t="shared" si="14"/>
        <v>0.10751357125063675</v>
      </c>
      <c r="J64" s="199">
        <f t="shared" si="14"/>
        <v>0.10751357125063678</v>
      </c>
      <c r="K64" s="199">
        <f t="shared" si="14"/>
        <v>0.11174520352789657</v>
      </c>
      <c r="L64" s="199">
        <f t="shared" si="14"/>
        <v>0.11174520352789667</v>
      </c>
      <c r="M64" s="199">
        <f t="shared" si="14"/>
        <v>0.11174520352789666</v>
      </c>
      <c r="N64" s="199">
        <f t="shared" si="14"/>
        <v>0.11174520352789674</v>
      </c>
      <c r="O64" s="199">
        <f t="shared" si="14"/>
        <v>0.11174520352789666</v>
      </c>
      <c r="P64" s="199">
        <f t="shared" si="14"/>
        <v>0.11174520352789677</v>
      </c>
      <c r="Q64" s="199">
        <f t="shared" si="14"/>
        <v>0.11174520352789676</v>
      </c>
    </row>
    <row r="65" spans="1:17" x14ac:dyDescent="0.25">
      <c r="A65" s="127" t="s">
        <v>280</v>
      </c>
      <c r="B65" s="200">
        <f t="shared" ref="B65:Q65" si="15">IF(B$34=0,0,B$34/B$5)</f>
        <v>0.27004799932742091</v>
      </c>
      <c r="C65" s="200">
        <f t="shared" si="15"/>
        <v>0.31619135049377967</v>
      </c>
      <c r="D65" s="200">
        <f t="shared" si="15"/>
        <v>0.37873529293039576</v>
      </c>
      <c r="E65" s="200">
        <f t="shared" si="15"/>
        <v>0.36359746039930796</v>
      </c>
      <c r="F65" s="200">
        <f t="shared" si="15"/>
        <v>0.34286873600798456</v>
      </c>
      <c r="G65" s="200">
        <f t="shared" si="15"/>
        <v>0.29378283655879994</v>
      </c>
      <c r="H65" s="200">
        <f t="shared" si="15"/>
        <v>0.29982100405371048</v>
      </c>
      <c r="I65" s="200">
        <f t="shared" si="15"/>
        <v>0.29847580486117736</v>
      </c>
      <c r="J65" s="200">
        <f t="shared" si="15"/>
        <v>0.26267926796687885</v>
      </c>
      <c r="K65" s="200">
        <f t="shared" si="15"/>
        <v>0.2638545514215952</v>
      </c>
      <c r="L65" s="200">
        <f t="shared" si="15"/>
        <v>0.26945750231022619</v>
      </c>
      <c r="M65" s="200">
        <f t="shared" si="15"/>
        <v>0.35035724007935637</v>
      </c>
      <c r="N65" s="200">
        <f t="shared" si="15"/>
        <v>0.13030811279777868</v>
      </c>
      <c r="O65" s="200">
        <f t="shared" si="15"/>
        <v>0.1475932510128285</v>
      </c>
      <c r="P65" s="200">
        <f t="shared" si="15"/>
        <v>0.13970493821609534</v>
      </c>
      <c r="Q65" s="200">
        <f t="shared" si="15"/>
        <v>4.5214954760182446E-2</v>
      </c>
    </row>
    <row r="66" spans="1:17" x14ac:dyDescent="0.25">
      <c r="A66" s="127" t="s">
        <v>279</v>
      </c>
      <c r="B66" s="200">
        <f t="shared" ref="B66:Q66" si="16">IF(B$45=0,0,B$45/B$5)</f>
        <v>7.5836160560466076E-2</v>
      </c>
      <c r="C66" s="200">
        <f t="shared" si="16"/>
        <v>7.5836160560466076E-2</v>
      </c>
      <c r="D66" s="200">
        <f t="shared" si="16"/>
        <v>6.7021839651226559E-2</v>
      </c>
      <c r="E66" s="200">
        <f t="shared" si="16"/>
        <v>7.5836160560466062E-2</v>
      </c>
      <c r="F66" s="200">
        <f t="shared" si="16"/>
        <v>7.5836160560466076E-2</v>
      </c>
      <c r="G66" s="200">
        <f t="shared" si="16"/>
        <v>7.5836160560466076E-2</v>
      </c>
      <c r="H66" s="200">
        <f t="shared" si="16"/>
        <v>7.5836160560466076E-2</v>
      </c>
      <c r="I66" s="200">
        <f t="shared" si="16"/>
        <v>7.5836160560466062E-2</v>
      </c>
      <c r="J66" s="200">
        <f t="shared" si="16"/>
        <v>7.583616056046609E-2</v>
      </c>
      <c r="K66" s="200">
        <f t="shared" si="16"/>
        <v>7.5836160560466062E-2</v>
      </c>
      <c r="L66" s="200">
        <f t="shared" si="16"/>
        <v>7.5836160560466062E-2</v>
      </c>
      <c r="M66" s="200">
        <f t="shared" si="16"/>
        <v>7.5836160560466076E-2</v>
      </c>
      <c r="N66" s="200">
        <f t="shared" si="16"/>
        <v>7.5836160560466076E-2</v>
      </c>
      <c r="O66" s="200">
        <f t="shared" si="16"/>
        <v>7.5836160560466076E-2</v>
      </c>
      <c r="P66" s="200">
        <f t="shared" si="16"/>
        <v>7.583616056046609E-2</v>
      </c>
      <c r="Q66" s="200">
        <f t="shared" si="16"/>
        <v>7.5836160560466076E-2</v>
      </c>
    </row>
    <row r="67" spans="1:17" x14ac:dyDescent="0.25">
      <c r="A67" s="72" t="s">
        <v>278</v>
      </c>
      <c r="B67" s="71">
        <f t="shared" ref="B67:Q67" si="17">IF(B$46=0,0,B$46/B$5)</f>
        <v>0.10997542748113678</v>
      </c>
      <c r="C67" s="71">
        <f t="shared" si="17"/>
        <v>6.3832076314778149E-2</v>
      </c>
      <c r="D67" s="71">
        <f t="shared" si="17"/>
        <v>1.0102454787401469E-2</v>
      </c>
      <c r="E67" s="71">
        <f t="shared" si="17"/>
        <v>1.6425966409249617E-2</v>
      </c>
      <c r="F67" s="71">
        <f t="shared" si="17"/>
        <v>3.7154690800573223E-2</v>
      </c>
      <c r="G67" s="71">
        <f t="shared" si="17"/>
        <v>8.6240590249757887E-2</v>
      </c>
      <c r="H67" s="71">
        <f t="shared" si="17"/>
        <v>8.0202422754847319E-2</v>
      </c>
      <c r="I67" s="71">
        <f t="shared" si="17"/>
        <v>8.15476219473803E-2</v>
      </c>
      <c r="J67" s="71">
        <f t="shared" si="17"/>
        <v>0.11734415884167891</v>
      </c>
      <c r="K67" s="71">
        <f t="shared" si="17"/>
        <v>0.11616887538696245</v>
      </c>
      <c r="L67" s="71">
        <f t="shared" si="17"/>
        <v>0.11056592449833162</v>
      </c>
      <c r="M67" s="71">
        <f t="shared" si="17"/>
        <v>2.9666186729201436E-2</v>
      </c>
      <c r="N67" s="71">
        <f t="shared" si="17"/>
        <v>0.24971531401077915</v>
      </c>
      <c r="O67" s="71">
        <f t="shared" si="17"/>
        <v>0.23243017579572914</v>
      </c>
      <c r="P67" s="71">
        <f t="shared" si="17"/>
        <v>0.24031848859246252</v>
      </c>
      <c r="Q67" s="71">
        <f t="shared" si="17"/>
        <v>0.33480847204837544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 t="shared" ref="B71:Q71" si="18">SUM(B$72:B$82)</f>
        <v>39.476917935964451</v>
      </c>
      <c r="C71" s="230">
        <f t="shared" si="18"/>
        <v>39.367857341417746</v>
      </c>
      <c r="D71" s="230">
        <f t="shared" si="18"/>
        <v>38.697651378884267</v>
      </c>
      <c r="E71" s="230">
        <f t="shared" si="18"/>
        <v>38.77774932297482</v>
      </c>
      <c r="F71" s="230">
        <f t="shared" si="18"/>
        <v>38.930527124548526</v>
      </c>
      <c r="G71" s="230">
        <f t="shared" si="18"/>
        <v>39.297152836778892</v>
      </c>
      <c r="H71" s="230">
        <f t="shared" si="18"/>
        <v>38.098998091909614</v>
      </c>
      <c r="I71" s="230">
        <f t="shared" si="18"/>
        <v>37.729561195500558</v>
      </c>
      <c r="J71" s="230">
        <f t="shared" si="18"/>
        <v>37.990235382482794</v>
      </c>
      <c r="K71" s="230">
        <f t="shared" si="18"/>
        <v>38.048286104529517</v>
      </c>
      <c r="L71" s="230">
        <f t="shared" si="18"/>
        <v>38.030733183634908</v>
      </c>
      <c r="M71" s="230">
        <f t="shared" si="18"/>
        <v>36.737329714776273</v>
      </c>
      <c r="N71" s="230">
        <f t="shared" si="18"/>
        <v>34.867731580982728</v>
      </c>
      <c r="O71" s="230">
        <f t="shared" si="18"/>
        <v>33.48449163444787</v>
      </c>
      <c r="P71" s="230">
        <f t="shared" si="18"/>
        <v>32.742056003020508</v>
      </c>
      <c r="Q71" s="230">
        <f t="shared" si="18"/>
        <v>33.381699540132452</v>
      </c>
    </row>
    <row r="72" spans="1:17" x14ac:dyDescent="0.25">
      <c r="A72" s="132" t="s">
        <v>83</v>
      </c>
      <c r="B72" s="275">
        <f>IF(B$6=0,0,B$6/TRE!B$5*1000)</f>
        <v>0.98993659344929719</v>
      </c>
      <c r="C72" s="275">
        <f>IF(C$6=0,0,C$6/TRE!C$5*1000)</f>
        <v>0.98720175296300949</v>
      </c>
      <c r="D72" s="275">
        <f>IF(D$6=0,0,D$6/TRE!D$5*1000)</f>
        <v>0.97039544076467632</v>
      </c>
      <c r="E72" s="275">
        <f>IF(E$6=0,0,E$6/TRE!E$5*1000)</f>
        <v>0.9724040039975993</v>
      </c>
      <c r="F72" s="275">
        <f>IF(F$6=0,0,F$6/TRE!F$5*1000)</f>
        <v>0.97623511200582491</v>
      </c>
      <c r="G72" s="275">
        <f>IF(G$6=0,0,G$6/TRE!G$5*1000)</f>
        <v>0.98542874280610637</v>
      </c>
      <c r="H72" s="275">
        <f>IF(H$6=0,0,H$6/TRE!H$5*1000)</f>
        <v>0.9553834077451222</v>
      </c>
      <c r="I72" s="275">
        <f>IF(I$6=0,0,I$6/TRE!I$5*1000)</f>
        <v>0.94611928273620227</v>
      </c>
      <c r="J72" s="275">
        <f>IF(J$6=0,0,J$6/TRE!J$5*1000)</f>
        <v>0.95265603712720981</v>
      </c>
      <c r="K72" s="275">
        <f>IF(K$6=0,0,K$6/TRE!K$5*1000)</f>
        <v>0.95411173673687588</v>
      </c>
      <c r="L72" s="275">
        <f>IF(L$6=0,0,L$6/TRE!L$5*1000)</f>
        <v>0.95367157373469613</v>
      </c>
      <c r="M72" s="275">
        <f>IF(M$6=0,0,M$6/TRE!M$5*1000)</f>
        <v>0.92123774934155755</v>
      </c>
      <c r="N72" s="275">
        <f>IF(N$6=0,0,N$6/TRE!N$5*1000)</f>
        <v>0.87435507195805695</v>
      </c>
      <c r="O72" s="275">
        <f>IF(O$6=0,0,O$6/TRE!O$5*1000)</f>
        <v>0.8396684775583404</v>
      </c>
      <c r="P72" s="275">
        <f>IF(P$6=0,0,P$6/TRE!P$5*1000)</f>
        <v>0.82105090966657213</v>
      </c>
      <c r="Q72" s="275">
        <f>IF(Q$6=0,0,Q$6/TRE!Q$5*1000)</f>
        <v>0.83709082811151181</v>
      </c>
    </row>
    <row r="73" spans="1:17" x14ac:dyDescent="0.25">
      <c r="A73" s="76" t="s">
        <v>82</v>
      </c>
      <c r="B73" s="274">
        <f>IF(B$7=0,0,B$7/TRE!B$5*1000)</f>
        <v>1.2374207418116214</v>
      </c>
      <c r="C73" s="274">
        <f>IF(C$7=0,0,C$7/TRE!C$5*1000)</f>
        <v>1.234002191203762</v>
      </c>
      <c r="D73" s="274">
        <f>IF(D$7=0,0,D$7/TRE!D$5*1000)</f>
        <v>1.2129943009558453</v>
      </c>
      <c r="E73" s="274">
        <f>IF(E$7=0,0,E$7/TRE!E$5*1000)</f>
        <v>1.2155050049969991</v>
      </c>
      <c r="F73" s="274">
        <f>IF(F$7=0,0,F$7/TRE!F$5*1000)</f>
        <v>1.2202938900072813</v>
      </c>
      <c r="G73" s="274">
        <f>IF(G$7=0,0,G$7/TRE!G$5*1000)</f>
        <v>1.2317859285076327</v>
      </c>
      <c r="H73" s="274">
        <f>IF(H$7=0,0,H$7/TRE!H$5*1000)</f>
        <v>1.1942292596814028</v>
      </c>
      <c r="I73" s="274">
        <f>IF(I$7=0,0,I$7/TRE!I$5*1000)</f>
        <v>1.1826491034202529</v>
      </c>
      <c r="J73" s="274">
        <f>IF(J$7=0,0,J$7/TRE!J$5*1000)</f>
        <v>1.1908200464090122</v>
      </c>
      <c r="K73" s="274">
        <f>IF(K$7=0,0,K$7/TRE!K$5*1000)</f>
        <v>1.1926396709210949</v>
      </c>
      <c r="L73" s="274">
        <f>IF(L$7=0,0,L$7/TRE!L$5*1000)</f>
        <v>1.1920894671683702</v>
      </c>
      <c r="M73" s="274">
        <f>IF(M$7=0,0,M$7/TRE!M$5*1000)</f>
        <v>1.1515471866769469</v>
      </c>
      <c r="N73" s="274">
        <f>IF(N$7=0,0,N$7/TRE!N$5*1000)</f>
        <v>1.0929438399475713</v>
      </c>
      <c r="O73" s="274">
        <f>IF(O$7=0,0,O$7/TRE!O$5*1000)</f>
        <v>1.0495855969479253</v>
      </c>
      <c r="P73" s="274">
        <f>IF(P$7=0,0,P$7/TRE!P$5*1000)</f>
        <v>1.0263136370832153</v>
      </c>
      <c r="Q73" s="274">
        <f>IF(Q$7=0,0,Q$7/TRE!Q$5*1000)</f>
        <v>1.0463635351393898</v>
      </c>
    </row>
    <row r="74" spans="1:17" x14ac:dyDescent="0.25">
      <c r="A74" s="76" t="s">
        <v>81</v>
      </c>
      <c r="B74" s="274">
        <f>IF(B$8=0,0,B$8/TRE!B$5*1000)</f>
        <v>1.701453519990979</v>
      </c>
      <c r="C74" s="274">
        <f>IF(C$8=0,0,C$8/TRE!C$5*1000)</f>
        <v>1.6967530129051724</v>
      </c>
      <c r="D74" s="274">
        <f>IF(D$8=0,0,D$8/TRE!D$5*1000)</f>
        <v>1.6678671638142875</v>
      </c>
      <c r="E74" s="274">
        <f>IF(E$8=0,0,E$8/TRE!E$5*1000)</f>
        <v>1.6713193818708734</v>
      </c>
      <c r="F74" s="274">
        <f>IF(F$8=0,0,F$8/TRE!F$5*1000)</f>
        <v>1.6779040987600116</v>
      </c>
      <c r="G74" s="274">
        <f>IF(G$8=0,0,G$8/TRE!G$5*1000)</f>
        <v>1.6937056516979951</v>
      </c>
      <c r="H74" s="274">
        <f>IF(H$8=0,0,H$8/TRE!H$5*1000)</f>
        <v>1.6420652320619287</v>
      </c>
      <c r="I74" s="274">
        <f>IF(I$8=0,0,I$8/TRE!I$5*1000)</f>
        <v>1.6261425172028474</v>
      </c>
      <c r="J74" s="274">
        <f>IF(J$8=0,0,J$8/TRE!J$5*1000)</f>
        <v>1.6373775638123917</v>
      </c>
      <c r="K74" s="274">
        <f>IF(K$8=0,0,K$8/TRE!K$5*1000)</f>
        <v>1.6398795475165051</v>
      </c>
      <c r="L74" s="274">
        <f>IF(L$8=0,0,L$8/TRE!L$5*1000)</f>
        <v>1.6391230173565086</v>
      </c>
      <c r="M74" s="274">
        <f>IF(M$8=0,0,M$8/TRE!M$5*1000)</f>
        <v>1.5833773816808021</v>
      </c>
      <c r="N74" s="274">
        <f>IF(N$8=0,0,N$8/TRE!N$5*1000)</f>
        <v>1.5027977799279102</v>
      </c>
      <c r="O74" s="274">
        <f>IF(O$8=0,0,O$8/TRE!O$5*1000)</f>
        <v>1.4431801958033972</v>
      </c>
      <c r="P74" s="274">
        <f>IF(P$8=0,0,P$8/TRE!P$5*1000)</f>
        <v>1.4111812509894208</v>
      </c>
      <c r="Q74" s="274">
        <f>IF(Q$8=0,0,Q$8/TRE!Q$5*1000)</f>
        <v>1.4387498608166607</v>
      </c>
    </row>
    <row r="75" spans="1:17" x14ac:dyDescent="0.25">
      <c r="A75" s="76" t="s">
        <v>80</v>
      </c>
      <c r="B75" s="274">
        <f>IF(B$9=0,0,B$9/TRE!B$5*1000)</f>
        <v>1.0827431490851687</v>
      </c>
      <c r="C75" s="274">
        <f>IF(C$9=0,0,C$9/TRE!C$5*1000)</f>
        <v>1.0797519173032917</v>
      </c>
      <c r="D75" s="274">
        <f>IF(D$9=0,0,D$9/TRE!D$5*1000)</f>
        <v>1.0613700133363646</v>
      </c>
      <c r="E75" s="274">
        <f>IF(E$9=0,0,E$9/TRE!E$5*1000)</f>
        <v>1.063566879372374</v>
      </c>
      <c r="F75" s="274">
        <f>IF(F$9=0,0,F$9/TRE!F$5*1000)</f>
        <v>1.067757153756371</v>
      </c>
      <c r="G75" s="274">
        <f>IF(G$9=0,0,G$9/TRE!G$5*1000)</f>
        <v>1.0778126874441787</v>
      </c>
      <c r="H75" s="274">
        <f>IF(H$9=0,0,H$9/TRE!H$5*1000)</f>
        <v>1.0449506022212274</v>
      </c>
      <c r="I75" s="274">
        <f>IF(I$9=0,0,I$9/TRE!I$5*1000)</f>
        <v>1.034817965492721</v>
      </c>
      <c r="J75" s="274">
        <f>IF(J$9=0,0,J$9/TRE!J$5*1000)</f>
        <v>1.0419675406078857</v>
      </c>
      <c r="K75" s="274">
        <f>IF(K$9=0,0,K$9/TRE!K$5*1000)</f>
        <v>1.0435597120559579</v>
      </c>
      <c r="L75" s="274">
        <f>IF(L$9=0,0,L$9/TRE!L$5*1000)</f>
        <v>1.0430782837723238</v>
      </c>
      <c r="M75" s="274">
        <f>IF(M$9=0,0,M$9/TRE!M$5*1000)</f>
        <v>1.0076037883423283</v>
      </c>
      <c r="N75" s="274">
        <f>IF(N$9=0,0,N$9/TRE!N$5*1000)</f>
        <v>0.95632585995412478</v>
      </c>
      <c r="O75" s="274">
        <f>IF(O$9=0,0,O$9/TRE!O$5*1000)</f>
        <v>0.91838739732943453</v>
      </c>
      <c r="P75" s="274">
        <f>IF(P$9=0,0,P$9/TRE!P$5*1000)</f>
        <v>0.89802443244781327</v>
      </c>
      <c r="Q75" s="274">
        <f>IF(Q$9=0,0,Q$9/TRE!Q$5*1000)</f>
        <v>0.91556809324696586</v>
      </c>
    </row>
    <row r="76" spans="1:17" x14ac:dyDescent="0.25">
      <c r="A76" s="129" t="s">
        <v>79</v>
      </c>
      <c r="B76" s="273">
        <f>IF(B$10=0,0,B$10/TRE!B$5*1000)</f>
        <v>0.83525900072284431</v>
      </c>
      <c r="C76" s="273">
        <f>IF(C$10=0,0,C$10/TRE!C$5*1000)</f>
        <v>0.8329514790625393</v>
      </c>
      <c r="D76" s="273">
        <f>IF(D$10=0,0,D$10/TRE!D$5*1000)</f>
        <v>0.81877115314519566</v>
      </c>
      <c r="E76" s="273">
        <f>IF(E$10=0,0,E$10/TRE!E$5*1000)</f>
        <v>0.82046587837297436</v>
      </c>
      <c r="F76" s="273">
        <f>IF(F$10=0,0,F$10/TRE!F$5*1000)</f>
        <v>0.82369837575491478</v>
      </c>
      <c r="G76" s="273">
        <f>IF(G$10=0,0,G$10/TRE!G$5*1000)</f>
        <v>0.83145550174265204</v>
      </c>
      <c r="H76" s="273">
        <f>IF(H$10=0,0,H$10/TRE!H$5*1000)</f>
        <v>0.80610475028494688</v>
      </c>
      <c r="I76" s="273">
        <f>IF(I$10=0,0,I$10/TRE!I$5*1000)</f>
        <v>0.79828814480867072</v>
      </c>
      <c r="J76" s="273">
        <f>IF(J$10=0,0,J$10/TRE!J$5*1000)</f>
        <v>0.80380353132608318</v>
      </c>
      <c r="K76" s="273">
        <f>IF(K$10=0,0,K$10/TRE!K$5*1000)</f>
        <v>0.80503177787173896</v>
      </c>
      <c r="L76" s="273">
        <f>IF(L$10=0,0,L$10/TRE!L$5*1000)</f>
        <v>0.80466039033864978</v>
      </c>
      <c r="M76" s="273">
        <f>IF(M$10=0,0,M$10/TRE!M$5*1000)</f>
        <v>0.77729435100693911</v>
      </c>
      <c r="N76" s="273">
        <f>IF(N$10=0,0,N$10/TRE!N$5*1000)</f>
        <v>0.73773709196461046</v>
      </c>
      <c r="O76" s="273">
        <f>IF(O$10=0,0,O$10/TRE!O$5*1000)</f>
        <v>0.70847027793984951</v>
      </c>
      <c r="P76" s="273">
        <f>IF(P$10=0,0,P$10/TRE!P$5*1000)</f>
        <v>0.69276170503117018</v>
      </c>
      <c r="Q76" s="273">
        <f>IF(Q$10=0,0,Q$10/TRE!Q$5*1000)</f>
        <v>0.70629538621908783</v>
      </c>
    </row>
    <row r="77" spans="1:17" x14ac:dyDescent="0.25">
      <c r="A77" s="127" t="s">
        <v>283</v>
      </c>
      <c r="B77" s="296">
        <f>IF(B$15=0,0,B$15/TRE!B$5*1000)</f>
        <v>3.3264198744712705</v>
      </c>
      <c r="C77" s="296">
        <f>IF(C$15=0,0,C$15/TRE!C$5*1000)</f>
        <v>3.3172301669614224</v>
      </c>
      <c r="D77" s="296">
        <f>IF(D$15=0,0,D$15/TRE!D$5*1000)</f>
        <v>3.2607570036466766</v>
      </c>
      <c r="E77" s="296">
        <f>IF(E$15=0,0,E$15/TRE!E$5*1000)</f>
        <v>3.267506248700693</v>
      </c>
      <c r="F77" s="296">
        <f>IF(F$15=0,0,F$15/TRE!F$5*1000)</f>
        <v>3.2803796730231585</v>
      </c>
      <c r="G77" s="296">
        <f>IF(G$15=0,0,G$15/TRE!G$5*1000)</f>
        <v>3.3112724356657104</v>
      </c>
      <c r="H77" s="296">
        <f>IF(H$15=0,0,H$15/TRE!H$5*1000)</f>
        <v>3.2103130405454974</v>
      </c>
      <c r="I77" s="296">
        <f>IF(I$15=0,0,I$15/TRE!I$5*1000)</f>
        <v>3.1791834007754565</v>
      </c>
      <c r="J77" s="296">
        <f>IF(J$15=0,0,J$15/TRE!J$5*1000)</f>
        <v>3.2011484335509608</v>
      </c>
      <c r="K77" s="296">
        <f>IF(K$15=0,0,K$15/TRE!K$5*1000)</f>
        <v>3.2060399267485007</v>
      </c>
      <c r="L77" s="296">
        <f>IF(L$15=0,0,L$15/TRE!L$5*1000)</f>
        <v>3.20456087549598</v>
      </c>
      <c r="M77" s="296">
        <f>IF(M$15=0,0,M$15/TRE!M$5*1000)</f>
        <v>3.0955755942361729</v>
      </c>
      <c r="N77" s="296">
        <f>IF(N$15=0,0,N$15/TRE!N$5*1000)</f>
        <v>2.9380387672829333</v>
      </c>
      <c r="O77" s="296">
        <f>IF(O$15=0,0,O$15/TRE!O$5*1000)</f>
        <v>2.8214836487506356</v>
      </c>
      <c r="P77" s="296">
        <f>IF(P$15=0,0,P$15/TRE!P$5*1000)</f>
        <v>2.7589242401387066</v>
      </c>
      <c r="Q77" s="296">
        <f>IF(Q$15=0,0,Q$15/TRE!Q$5*1000)</f>
        <v>2.8128221401185791</v>
      </c>
    </row>
    <row r="78" spans="1:17" x14ac:dyDescent="0.25">
      <c r="A78" s="127" t="s">
        <v>282</v>
      </c>
      <c r="B78" s="296">
        <f>IF(B$23=0,0,B$23/TRE!B$5*1000)</f>
        <v>1.6632099372356353</v>
      </c>
      <c r="C78" s="296">
        <f>IF(C$23=0,0,C$23/TRE!C$5*1000)</f>
        <v>1.6586150834807107</v>
      </c>
      <c r="D78" s="296">
        <f>IF(D$23=0,0,D$23/TRE!D$5*1000)</f>
        <v>1.6303785018233385</v>
      </c>
      <c r="E78" s="296">
        <f>IF(E$23=0,0,E$23/TRE!E$5*1000)</f>
        <v>1.6337531243503465</v>
      </c>
      <c r="F78" s="296">
        <f>IF(F$23=0,0,F$23/TRE!F$5*1000)</f>
        <v>1.640189836511579</v>
      </c>
      <c r="G78" s="296">
        <f>IF(G$23=0,0,G$23/TRE!G$5*1000)</f>
        <v>1.6556362178328552</v>
      </c>
      <c r="H78" s="296">
        <f>IF(H$23=0,0,H$23/TRE!H$5*1000)</f>
        <v>1.6051565202727489</v>
      </c>
      <c r="I78" s="296">
        <f>IF(I$23=0,0,I$23/TRE!I$5*1000)</f>
        <v>1.5895917003877282</v>
      </c>
      <c r="J78" s="296">
        <f>IF(J$23=0,0,J$23/TRE!J$5*1000)</f>
        <v>1.6005742167754804</v>
      </c>
      <c r="K78" s="296">
        <f>IF(K$23=0,0,K$23/TRE!K$5*1000)</f>
        <v>1.6030199633742506</v>
      </c>
      <c r="L78" s="296">
        <f>IF(L$23=0,0,L$23/TRE!L$5*1000)</f>
        <v>1.60228043774799</v>
      </c>
      <c r="M78" s="296">
        <f>IF(M$23=0,0,M$23/TRE!M$5*1000)</f>
        <v>1.5477877971180865</v>
      </c>
      <c r="N78" s="296">
        <f>IF(N$23=0,0,N$23/TRE!N$5*1000)</f>
        <v>1.4690193836414667</v>
      </c>
      <c r="O78" s="296">
        <f>IF(O$23=0,0,O$23/TRE!O$5*1000)</f>
        <v>1.410741824375318</v>
      </c>
      <c r="P78" s="296">
        <f>IF(P$23=0,0,P$23/TRE!P$5*1000)</f>
        <v>1.3794621200693533</v>
      </c>
      <c r="Q78" s="296">
        <f>IF(Q$23=0,0,Q$23/TRE!Q$5*1000)</f>
        <v>1.4064110700592893</v>
      </c>
    </row>
    <row r="79" spans="1:17" x14ac:dyDescent="0.25">
      <c r="A79" s="127" t="s">
        <v>281</v>
      </c>
      <c r="B79" s="296">
        <f>IF(B$26=0,0,B$26/TRE!B$5*1000)</f>
        <v>10.644543598308065</v>
      </c>
      <c r="C79" s="296">
        <f>IF(C$26=0,0,C$26/TRE!C$5*1000)</f>
        <v>10.615136534276548</v>
      </c>
      <c r="D79" s="296">
        <f>IF(D$26=0,0,D$26/TRE!D$5*1000)</f>
        <v>10.434422411669363</v>
      </c>
      <c r="E79" s="296">
        <f>IF(E$26=0,0,E$26/TRE!E$5*1000)</f>
        <v>10.456019995842217</v>
      </c>
      <c r="F79" s="296">
        <f>IF(F$26=0,0,F$26/TRE!F$5*1000)</f>
        <v>10.497214953674103</v>
      </c>
      <c r="G79" s="296">
        <f>IF(G$26=0,0,G$26/TRE!G$5*1000)</f>
        <v>10.596071794130273</v>
      </c>
      <c r="H79" s="296">
        <f>IF(H$26=0,0,H$26/TRE!H$5*1000)</f>
        <v>10.273001729745591</v>
      </c>
      <c r="I79" s="296">
        <f>IF(I$26=0,0,I$26/TRE!I$5*1000)</f>
        <v>10.173386882481461</v>
      </c>
      <c r="J79" s="296">
        <f>IF(J$26=0,0,J$26/TRE!J$5*1000)</f>
        <v>10.243674987363075</v>
      </c>
      <c r="K79" s="296">
        <f>IF(K$26=0,0,K$26/TRE!K$5*1000)</f>
        <v>10.259327765595202</v>
      </c>
      <c r="L79" s="296">
        <f>IF(L$26=0,0,L$26/TRE!L$5*1000)</f>
        <v>10.254594801587134</v>
      </c>
      <c r="M79" s="296">
        <f>IF(M$26=0,0,M$26/TRE!M$5*1000)</f>
        <v>9.9058419015557515</v>
      </c>
      <c r="N79" s="296">
        <f>IF(N$26=0,0,N$26/TRE!N$5*1000)</f>
        <v>9.4017240553053867</v>
      </c>
      <c r="O79" s="296">
        <f>IF(O$26=0,0,O$26/TRE!O$5*1000)</f>
        <v>9.028747676002034</v>
      </c>
      <c r="P79" s="296">
        <f>IF(P$26=0,0,P$26/TRE!P$5*1000)</f>
        <v>8.8285575684438609</v>
      </c>
      <c r="Q79" s="296">
        <f>IF(Q$26=0,0,Q$26/TRE!Q$5*1000)</f>
        <v>9.0010308483794521</v>
      </c>
    </row>
    <row r="80" spans="1:17" x14ac:dyDescent="0.25">
      <c r="A80" s="127" t="s">
        <v>280</v>
      </c>
      <c r="B80" s="296">
        <f>IF(B$34=0,0,B$34/TRE!B$5*1000)</f>
        <v>10.660662708219981</v>
      </c>
      <c r="C80" s="296">
        <f>IF(C$34=0,0,C$34/TRE!C$5*1000)</f>
        <v>12.447775978829334</v>
      </c>
      <c r="D80" s="296">
        <f>IF(D$34=0,0,D$34/TRE!D$5*1000)</f>
        <v>14.656166330700067</v>
      </c>
      <c r="E80" s="296">
        <f>IF(E$34=0,0,E$34/TRE!E$5*1000)</f>
        <v>14.099491173834629</v>
      </c>
      <c r="F80" s="296">
        <f>IF(F$34=0,0,F$34/TRE!F$5*1000)</f>
        <v>13.348060627318512</v>
      </c>
      <c r="G80" s="296">
        <f>IF(G$34=0,0,G$34/TRE!G$5*1000)</f>
        <v>11.544829029073593</v>
      </c>
      <c r="H80" s="296">
        <f>IF(H$34=0,0,H$34/TRE!H$5*1000)</f>
        <v>11.422879861356737</v>
      </c>
      <c r="I80" s="296">
        <f>IF(I$34=0,0,I$34/TRE!I$5*1000)</f>
        <v>11.261361144886074</v>
      </c>
      <c r="J80" s="296">
        <f>IF(J$34=0,0,J$34/TRE!J$5*1000)</f>
        <v>9.9792472201599978</v>
      </c>
      <c r="K80" s="296">
        <f>IF(K$34=0,0,K$34/TRE!K$5*1000)</f>
        <v>10.03921346247115</v>
      </c>
      <c r="L80" s="296">
        <f>IF(L$34=0,0,L$34/TRE!L$5*1000)</f>
        <v>10.247666374688899</v>
      </c>
      <c r="M80" s="296">
        <f>IF(M$34=0,0,M$34/TRE!M$5*1000)</f>
        <v>12.871189446754343</v>
      </c>
      <c r="N80" s="296">
        <f>IF(N$34=0,0,N$34/TRE!N$5*1000)</f>
        <v>4.5435482998573669</v>
      </c>
      <c r="O80" s="296">
        <f>IF(O$34=0,0,O$34/TRE!O$5*1000)</f>
        <v>4.942084978840021</v>
      </c>
      <c r="P80" s="296">
        <f>IF(P$34=0,0,P$34/TRE!P$5*1000)</f>
        <v>4.5742269109699141</v>
      </c>
      <c r="Q80" s="296">
        <f>IF(Q$34=0,0,Q$34/TRE!Q$5*1000)</f>
        <v>1.5093520345250919</v>
      </c>
    </row>
    <row r="81" spans="1:17" x14ac:dyDescent="0.25">
      <c r="A81" s="127" t="s">
        <v>279</v>
      </c>
      <c r="B81" s="296">
        <f>IF(B$45=0,0,B$45/TRE!B$5*1000)</f>
        <v>2.9937778870241436</v>
      </c>
      <c r="C81" s="296">
        <f>IF(C$45=0,0,C$45/TRE!C$5*1000)</f>
        <v>2.985507150265279</v>
      </c>
      <c r="D81" s="296">
        <f>IF(D$45=0,0,D$45/TRE!D$5*1000)</f>
        <v>2.5935877855946479</v>
      </c>
      <c r="E81" s="296">
        <f>IF(E$45=0,0,E$45/TRE!E$5*1000)</f>
        <v>2.9407556238306229</v>
      </c>
      <c r="F81" s="296">
        <f>IF(F$45=0,0,F$45/TRE!F$5*1000)</f>
        <v>2.9523417057208419</v>
      </c>
      <c r="G81" s="296">
        <f>IF(G$45=0,0,G$45/TRE!G$5*1000)</f>
        <v>2.9801451920991391</v>
      </c>
      <c r="H81" s="296">
        <f>IF(H$45=0,0,H$45/TRE!H$5*1000)</f>
        <v>2.8892817364909473</v>
      </c>
      <c r="I81" s="296">
        <f>IF(I$45=0,0,I$45/TRE!I$5*1000)</f>
        <v>2.8612650606979106</v>
      </c>
      <c r="J81" s="296">
        <f>IF(J$45=0,0,J$45/TRE!J$5*1000)</f>
        <v>2.8810335901958646</v>
      </c>
      <c r="K81" s="296">
        <f>IF(K$45=0,0,K$45/TRE!K$5*1000)</f>
        <v>2.8854359340736506</v>
      </c>
      <c r="L81" s="296">
        <f>IF(L$45=0,0,L$45/TRE!L$5*1000)</f>
        <v>2.8841047879463817</v>
      </c>
      <c r="M81" s="296">
        <f>IF(M$45=0,0,M$45/TRE!M$5*1000)</f>
        <v>2.7860180348125549</v>
      </c>
      <c r="N81" s="296">
        <f>IF(N$45=0,0,N$45/TRE!N$5*1000)</f>
        <v>2.6442348905546393</v>
      </c>
      <c r="O81" s="296">
        <f>IF(O$45=0,0,O$45/TRE!O$5*1000)</f>
        <v>2.5393352838755723</v>
      </c>
      <c r="P81" s="296">
        <f>IF(P$45=0,0,P$45/TRE!P$5*1000)</f>
        <v>2.4830318161248357</v>
      </c>
      <c r="Q81" s="296">
        <f>IF(Q$45=0,0,Q$45/TRE!Q$5*1000)</f>
        <v>2.5315399261067206</v>
      </c>
    </row>
    <row r="82" spans="1:17" x14ac:dyDescent="0.25">
      <c r="A82" s="72" t="s">
        <v>278</v>
      </c>
      <c r="B82" s="295">
        <f>IF(B$46=0,0,B$46/TRE!B$5*1000)</f>
        <v>4.3414909256454468</v>
      </c>
      <c r="C82" s="295">
        <f>IF(C$46=0,0,C$46/TRE!C$5*1000)</f>
        <v>2.5129320741666765</v>
      </c>
      <c r="D82" s="295">
        <f>IF(D$46=0,0,D$46/TRE!D$5*1000)</f>
        <v>0.39094127343380253</v>
      </c>
      <c r="E82" s="295">
        <f>IF(E$46=0,0,E$46/TRE!E$5*1000)</f>
        <v>0.6369620078054864</v>
      </c>
      <c r="F82" s="295">
        <f>IF(F$46=0,0,F$46/TRE!F$5*1000)</f>
        <v>1.4464516980159294</v>
      </c>
      <c r="G82" s="295">
        <f>IF(G$46=0,0,G$46/TRE!G$5*1000)</f>
        <v>3.389009655778759</v>
      </c>
      <c r="H82" s="295">
        <f>IF(H$46=0,0,H$46/TRE!H$5*1000)</f>
        <v>3.0556319515034556</v>
      </c>
      <c r="I82" s="295">
        <f>IF(I$46=0,0,I$46/TRE!I$5*1000)</f>
        <v>3.07675599261123</v>
      </c>
      <c r="J82" s="295">
        <f>IF(J$46=0,0,J$46/TRE!J$5*1000)</f>
        <v>4.4579322151548313</v>
      </c>
      <c r="K82" s="295">
        <f>IF(K$46=0,0,K$46/TRE!K$5*1000)</f>
        <v>4.4200266071645844</v>
      </c>
      <c r="L82" s="295">
        <f>IF(L$46=0,0,L$46/TRE!L$5*1000)</f>
        <v>4.2049031737979723</v>
      </c>
      <c r="M82" s="295">
        <f>IF(M$46=0,0,M$46/TRE!M$5*1000)</f>
        <v>1.0898564832507938</v>
      </c>
      <c r="N82" s="295">
        <f>IF(N$46=0,0,N$46/TRE!N$5*1000)</f>
        <v>8.7070065405886616</v>
      </c>
      <c r="O82" s="295">
        <f>IF(O$46=0,0,O$46/TRE!O$5*1000)</f>
        <v>7.7828062770253412</v>
      </c>
      <c r="P82" s="295">
        <f>IF(P$46=0,0,P$46/TRE!P$5*1000)</f>
        <v>7.8685214120556513</v>
      </c>
      <c r="Q82" s="295">
        <f>IF(Q$46=0,0,Q$46/TRE!Q$5*1000)</f>
        <v>11.176475817409701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89.349654606078886</v>
      </c>
      <c r="C5" s="96">
        <v>89.920614548528889</v>
      </c>
      <c r="D5" s="96">
        <v>99.886497591665545</v>
      </c>
      <c r="E5" s="96">
        <v>99.636231751844051</v>
      </c>
      <c r="F5" s="96">
        <v>95.964272265091793</v>
      </c>
      <c r="G5" s="96">
        <v>82.458747625034633</v>
      </c>
      <c r="H5" s="96">
        <v>102.35120201154788</v>
      </c>
      <c r="I5" s="96">
        <v>104.70421281211925</v>
      </c>
      <c r="J5" s="96">
        <v>88.02429453425151</v>
      </c>
      <c r="K5" s="96">
        <v>81.669580391953161</v>
      </c>
      <c r="L5" s="96">
        <v>86.296204984303827</v>
      </c>
      <c r="M5" s="96">
        <v>77.87165057581359</v>
      </c>
      <c r="N5" s="96">
        <v>129.99486851159259</v>
      </c>
      <c r="O5" s="96">
        <v>164.27387393202662</v>
      </c>
      <c r="P5" s="96">
        <v>162.09728355960894</v>
      </c>
      <c r="Q5" s="96">
        <v>135.82057147245604</v>
      </c>
    </row>
    <row r="6" spans="1:17" x14ac:dyDescent="0.25">
      <c r="A6" s="132" t="s">
        <v>83</v>
      </c>
      <c r="B6" s="160">
        <v>1.9150031975046435</v>
      </c>
      <c r="C6" s="160">
        <v>1.9219161279177781</v>
      </c>
      <c r="D6" s="160">
        <v>2.0985763765486167</v>
      </c>
      <c r="E6" s="160">
        <v>2.0976512228039601</v>
      </c>
      <c r="F6" s="160">
        <v>2.0283049240729447</v>
      </c>
      <c r="G6" s="160">
        <v>1.7592647747822459</v>
      </c>
      <c r="H6" s="160">
        <v>2.1811453033451187</v>
      </c>
      <c r="I6" s="160">
        <v>2.2318642542077889</v>
      </c>
      <c r="J6" s="160">
        <v>1.8892803333296819</v>
      </c>
      <c r="K6" s="160">
        <v>1.7555665167277159</v>
      </c>
      <c r="L6" s="160">
        <v>1.8541644996562849</v>
      </c>
      <c r="M6" s="160">
        <v>1.6471786642319679</v>
      </c>
      <c r="N6" s="160">
        <v>2.8680389995222764</v>
      </c>
      <c r="O6" s="160">
        <v>3.6120676899691788</v>
      </c>
      <c r="P6" s="160">
        <v>3.5706918805336874</v>
      </c>
      <c r="Q6" s="160">
        <v>3.0503149925582167</v>
      </c>
    </row>
    <row r="7" spans="1:17" x14ac:dyDescent="0.25">
      <c r="A7" s="76" t="s">
        <v>82</v>
      </c>
      <c r="B7" s="159">
        <v>0.60657777982296768</v>
      </c>
      <c r="C7" s="159">
        <v>0.60876745239768393</v>
      </c>
      <c r="D7" s="159">
        <v>0.66472463384631053</v>
      </c>
      <c r="E7" s="159">
        <v>0.66443159114791717</v>
      </c>
      <c r="F7" s="159">
        <v>0.6424661323027252</v>
      </c>
      <c r="G7" s="159">
        <v>0.55724759237932309</v>
      </c>
      <c r="H7" s="159">
        <v>0.69087836370109657</v>
      </c>
      <c r="I7" s="159">
        <v>0.706943605079971</v>
      </c>
      <c r="J7" s="159">
        <v>0.59843005565087892</v>
      </c>
      <c r="K7" s="159">
        <v>0.55607616814209337</v>
      </c>
      <c r="L7" s="159">
        <v>0.58730710585424273</v>
      </c>
      <c r="M7" s="159">
        <v>0.5217442866014671</v>
      </c>
      <c r="N7" s="159">
        <v>0.90845212741306114</v>
      </c>
      <c r="O7" s="159">
        <v>1.1441234159852973</v>
      </c>
      <c r="P7" s="159">
        <v>1.1310176171759472</v>
      </c>
      <c r="Q7" s="159">
        <v>0.96618809741814482</v>
      </c>
    </row>
    <row r="8" spans="1:17" x14ac:dyDescent="0.25">
      <c r="A8" s="76" t="s">
        <v>81</v>
      </c>
      <c r="B8" s="159">
        <v>4.5235226652735827</v>
      </c>
      <c r="C8" s="159">
        <v>4.5398520361320864</v>
      </c>
      <c r="D8" s="159">
        <v>4.9571498452301457</v>
      </c>
      <c r="E8" s="159">
        <v>4.9549644943449502</v>
      </c>
      <c r="F8" s="159">
        <v>4.7911582122085372</v>
      </c>
      <c r="G8" s="159">
        <v>4.1556453238901794</v>
      </c>
      <c r="H8" s="159">
        <v>5.1521899434910718</v>
      </c>
      <c r="I8" s="159">
        <v>5.2719956566539237</v>
      </c>
      <c r="J8" s="159">
        <v>4.46276143037705</v>
      </c>
      <c r="K8" s="159">
        <v>4.1469094877550248</v>
      </c>
      <c r="L8" s="159">
        <v>4.3798126030651279</v>
      </c>
      <c r="M8" s="159">
        <v>3.8908812429752118</v>
      </c>
      <c r="N8" s="159">
        <v>6.7747351211386828</v>
      </c>
      <c r="O8" s="159">
        <v>8.532241661720958</v>
      </c>
      <c r="P8" s="159">
        <v>8.4345058396506012</v>
      </c>
      <c r="Q8" s="159">
        <v>7.2052981546144155</v>
      </c>
    </row>
    <row r="9" spans="1:17" x14ac:dyDescent="0.25">
      <c r="A9" s="76" t="s">
        <v>80</v>
      </c>
      <c r="B9" s="159">
        <v>2.0719973886252188</v>
      </c>
      <c r="C9" s="159">
        <v>2.0794770491200034</v>
      </c>
      <c r="D9" s="159">
        <v>2.2706201105592481</v>
      </c>
      <c r="E9" s="159">
        <v>2.2696191116337614</v>
      </c>
      <c r="F9" s="159">
        <v>2.194587722616387</v>
      </c>
      <c r="G9" s="159">
        <v>1.9034913487345799</v>
      </c>
      <c r="H9" s="159">
        <v>2.3599581340815434</v>
      </c>
      <c r="I9" s="159">
        <v>2.4148350835708188</v>
      </c>
      <c r="J9" s="159">
        <v>2.0441657341047819</v>
      </c>
      <c r="K9" s="159">
        <v>1.8994899031801107</v>
      </c>
      <c r="L9" s="159">
        <v>2.0061710635133765</v>
      </c>
      <c r="M9" s="159">
        <v>1.7822162883775221</v>
      </c>
      <c r="N9" s="159">
        <v>3.1031641749888159</v>
      </c>
      <c r="O9" s="159">
        <v>3.9081892034989747</v>
      </c>
      <c r="P9" s="159">
        <v>3.863421357046132</v>
      </c>
      <c r="Q9" s="159">
        <v>3.3003833660959998</v>
      </c>
    </row>
    <row r="10" spans="1:17" x14ac:dyDescent="0.25">
      <c r="A10" s="129" t="s">
        <v>79</v>
      </c>
      <c r="B10" s="158">
        <v>2.589119273638163</v>
      </c>
      <c r="C10" s="158">
        <v>2.4456718449385386</v>
      </c>
      <c r="D10" s="158">
        <v>2.8373135620890197</v>
      </c>
      <c r="E10" s="158">
        <v>2.836062737341317</v>
      </c>
      <c r="F10" s="158">
        <v>2.7423052758217232</v>
      </c>
      <c r="G10" s="158">
        <v>2.3785580837445939</v>
      </c>
      <c r="H10" s="158">
        <v>2.948948258078568</v>
      </c>
      <c r="I10" s="158">
        <v>3.0175212053135176</v>
      </c>
      <c r="J10" s="158">
        <v>2.5543414918071186</v>
      </c>
      <c r="K10" s="158">
        <v>2.2339890588927291</v>
      </c>
      <c r="L10" s="158">
        <v>2.3594567144856837</v>
      </c>
      <c r="M10" s="158">
        <v>2.0960636232654251</v>
      </c>
      <c r="N10" s="158">
        <v>3.6496297259946839</v>
      </c>
      <c r="O10" s="158">
        <v>4.5964192313327263</v>
      </c>
      <c r="P10" s="158">
        <v>4.5437677910705787</v>
      </c>
      <c r="Q10" s="158">
        <v>3.8815791111425066</v>
      </c>
    </row>
    <row r="11" spans="1:17" x14ac:dyDescent="0.25">
      <c r="A11" s="92" t="s">
        <v>125</v>
      </c>
      <c r="B11" s="91">
        <v>0</v>
      </c>
      <c r="C11" s="91">
        <v>0.39961978794280167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0.36503107963108067</v>
      </c>
      <c r="L11" s="91">
        <v>0.38553234108424878</v>
      </c>
      <c r="M11" s="91">
        <v>0.34249423215852576</v>
      </c>
      <c r="N11" s="91">
        <v>0.59634503303872044</v>
      </c>
      <c r="O11" s="91">
        <v>0.75104928010796179</v>
      </c>
      <c r="P11" s="91">
        <v>0.74244609917181636</v>
      </c>
      <c r="Q11" s="91">
        <v>0.63424527885381887</v>
      </c>
    </row>
    <row r="12" spans="1:17" x14ac:dyDescent="0.25">
      <c r="A12" s="92" t="s">
        <v>26</v>
      </c>
      <c r="B12" s="91">
        <v>0.66262599530663402</v>
      </c>
      <c r="C12" s="91">
        <v>0.66501799517454951</v>
      </c>
      <c r="D12" s="91">
        <v>0.72614565973023393</v>
      </c>
      <c r="E12" s="91">
        <v>0.72582553967943531</v>
      </c>
      <c r="F12" s="91">
        <v>0.70183045691542423</v>
      </c>
      <c r="G12" s="91">
        <v>0.60873766368484628</v>
      </c>
      <c r="H12" s="91">
        <v>0.75471601270469701</v>
      </c>
      <c r="I12" s="91">
        <v>0.77226569373921317</v>
      </c>
      <c r="J12" s="91">
        <v>0.65372541566359144</v>
      </c>
      <c r="K12" s="91">
        <v>0.60745799902032926</v>
      </c>
      <c r="L12" s="91">
        <v>0.64157469744590012</v>
      </c>
      <c r="M12" s="91">
        <v>0.5699538273653002</v>
      </c>
      <c r="N12" s="91">
        <v>0.99239374592850171</v>
      </c>
      <c r="O12" s="91">
        <v>1.2498412280979792</v>
      </c>
      <c r="P12" s="91">
        <v>1.2355244442176523</v>
      </c>
      <c r="Q12" s="91">
        <v>1.0554645603602106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1.9264932783315289</v>
      </c>
      <c r="C14" s="157">
        <v>1.3810340618211874</v>
      </c>
      <c r="D14" s="157">
        <v>2.1111679023587859</v>
      </c>
      <c r="E14" s="157">
        <v>2.1102371976618817</v>
      </c>
      <c r="F14" s="157">
        <v>2.0404748189062989</v>
      </c>
      <c r="G14" s="157">
        <v>1.7698204200597476</v>
      </c>
      <c r="H14" s="157">
        <v>2.194232245373871</v>
      </c>
      <c r="I14" s="157">
        <v>2.2452555115743045</v>
      </c>
      <c r="J14" s="157">
        <v>1.9006160761435271</v>
      </c>
      <c r="K14" s="157">
        <v>1.2614999802413194</v>
      </c>
      <c r="L14" s="157">
        <v>1.3323496759555351</v>
      </c>
      <c r="M14" s="157">
        <v>1.183615563741599</v>
      </c>
      <c r="N14" s="157">
        <v>2.0608909470274619</v>
      </c>
      <c r="O14" s="157">
        <v>2.5955287231267858</v>
      </c>
      <c r="P14" s="157">
        <v>2.5657972476811106</v>
      </c>
      <c r="Q14" s="157">
        <v>2.1918692719284771</v>
      </c>
    </row>
    <row r="15" spans="1:17" x14ac:dyDescent="0.25">
      <c r="A15" s="156" t="s">
        <v>283</v>
      </c>
      <c r="B15" s="204">
        <v>7.4051960498014138</v>
      </c>
      <c r="C15" s="204">
        <v>7.3777836527618046</v>
      </c>
      <c r="D15" s="204">
        <v>8.1150619038518332</v>
      </c>
      <c r="E15" s="204">
        <v>8.1114843929294942</v>
      </c>
      <c r="F15" s="204">
        <v>7.8433266488064506</v>
      </c>
      <c r="G15" s="204">
        <v>6.8029654351220312</v>
      </c>
      <c r="H15" s="204">
        <v>8.4343507130541067</v>
      </c>
      <c r="I15" s="204">
        <v>8.630477683007852</v>
      </c>
      <c r="J15" s="204">
        <v>7.3057273635735207</v>
      </c>
      <c r="K15" s="204">
        <v>6.7826445186216082</v>
      </c>
      <c r="L15" s="204">
        <v>7.1564049603710753</v>
      </c>
      <c r="M15" s="204">
        <v>6.3612658187130258</v>
      </c>
      <c r="N15" s="204">
        <v>11.076211554881919</v>
      </c>
      <c r="O15" s="204">
        <v>13.950033900915269</v>
      </c>
      <c r="P15" s="204">
        <v>13.781886197702846</v>
      </c>
      <c r="Q15" s="204">
        <v>11.746002024495752</v>
      </c>
    </row>
    <row r="16" spans="1:17" x14ac:dyDescent="0.25">
      <c r="A16" s="152" t="s">
        <v>289</v>
      </c>
      <c r="B16" s="264">
        <v>4.8336167141790582</v>
      </c>
      <c r="C16" s="264">
        <v>4.7969212261126684</v>
      </c>
      <c r="D16" s="264">
        <v>5.2969696671444444</v>
      </c>
      <c r="E16" s="264">
        <v>5.2946345072819536</v>
      </c>
      <c r="F16" s="264">
        <v>5.119599066584275</v>
      </c>
      <c r="G16" s="264">
        <v>4.4405208467195258</v>
      </c>
      <c r="H16" s="264">
        <v>5.5053800474276002</v>
      </c>
      <c r="I16" s="264">
        <v>5.6333986162398517</v>
      </c>
      <c r="J16" s="264">
        <v>4.7686902083775715</v>
      </c>
      <c r="K16" s="264">
        <v>4.4251661694416899</v>
      </c>
      <c r="L16" s="264">
        <v>4.6665234195079535</v>
      </c>
      <c r="M16" s="264">
        <v>4.1493370759639197</v>
      </c>
      <c r="N16" s="264">
        <v>7.2248394869182491</v>
      </c>
      <c r="O16" s="264">
        <v>9.0995361876489724</v>
      </c>
      <c r="P16" s="264">
        <v>8.9869503637470416</v>
      </c>
      <c r="Q16" s="264">
        <v>7.6498589933910992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0.65350001528285717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7.2658882937339422E-2</v>
      </c>
      <c r="L19" s="83">
        <v>0.16332230444177373</v>
      </c>
      <c r="M19" s="83">
        <v>9.9812371068161418E-2</v>
      </c>
      <c r="N19" s="83">
        <v>0.17275914228577097</v>
      </c>
      <c r="O19" s="83">
        <v>0.21246170683337678</v>
      </c>
      <c r="P19" s="83">
        <v>0.3108298495320489</v>
      </c>
      <c r="Q19" s="83">
        <v>0.59591053235789626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4.8336167141790582</v>
      </c>
      <c r="C21" s="83">
        <v>4.1434212108298114</v>
      </c>
      <c r="D21" s="83">
        <v>5.2969696671444444</v>
      </c>
      <c r="E21" s="83">
        <v>5.2946345072819536</v>
      </c>
      <c r="F21" s="83">
        <v>5.119599066584275</v>
      </c>
      <c r="G21" s="83">
        <v>4.4405208467195258</v>
      </c>
      <c r="H21" s="83">
        <v>5.5053800474276002</v>
      </c>
      <c r="I21" s="83">
        <v>5.6333986162398517</v>
      </c>
      <c r="J21" s="83">
        <v>4.7686902083775715</v>
      </c>
      <c r="K21" s="83">
        <v>4.3525072865043501</v>
      </c>
      <c r="L21" s="83">
        <v>4.5032011150661795</v>
      </c>
      <c r="M21" s="83">
        <v>4.0495247048957586</v>
      </c>
      <c r="N21" s="83">
        <v>7.0520803446324782</v>
      </c>
      <c r="O21" s="83">
        <v>8.8870744808155955</v>
      </c>
      <c r="P21" s="83">
        <v>8.6761205142149933</v>
      </c>
      <c r="Q21" s="83">
        <v>7.0539484610332028</v>
      </c>
    </row>
    <row r="22" spans="1:17" x14ac:dyDescent="0.25">
      <c r="A22" s="152" t="s">
        <v>288</v>
      </c>
      <c r="B22" s="264">
        <v>2.5715793356223555</v>
      </c>
      <c r="C22" s="264">
        <v>2.5808624266491367</v>
      </c>
      <c r="D22" s="264">
        <v>2.8180922367073888</v>
      </c>
      <c r="E22" s="264">
        <v>2.8168498856475406</v>
      </c>
      <c r="F22" s="264">
        <v>2.7237275822221756</v>
      </c>
      <c r="G22" s="264">
        <v>2.3624445884025058</v>
      </c>
      <c r="H22" s="264">
        <v>2.9289706656265069</v>
      </c>
      <c r="I22" s="264">
        <v>2.9970790667679998</v>
      </c>
      <c r="J22" s="264">
        <v>2.5370371551959487</v>
      </c>
      <c r="K22" s="264">
        <v>2.3574783491799183</v>
      </c>
      <c r="L22" s="264">
        <v>2.4898815408631219</v>
      </c>
      <c r="M22" s="264">
        <v>2.2119287427491057</v>
      </c>
      <c r="N22" s="264">
        <v>3.8513720679636707</v>
      </c>
      <c r="O22" s="264">
        <v>4.8504977132662956</v>
      </c>
      <c r="P22" s="264">
        <v>4.7949358339558055</v>
      </c>
      <c r="Q22" s="264">
        <v>4.0961430311046518</v>
      </c>
    </row>
    <row r="23" spans="1:17" x14ac:dyDescent="0.25">
      <c r="A23" s="156" t="s">
        <v>282</v>
      </c>
      <c r="B23" s="204">
        <v>3.1736554499148917</v>
      </c>
      <c r="C23" s="204">
        <v>3.1851119630471496</v>
      </c>
      <c r="D23" s="204">
        <v>3.4778836730793579</v>
      </c>
      <c r="E23" s="204">
        <v>3.47635045411264</v>
      </c>
      <c r="F23" s="204">
        <v>3.3614257066313362</v>
      </c>
      <c r="G23" s="204">
        <v>2.9155566150522998</v>
      </c>
      <c r="H23" s="204">
        <v>3.6147217341660465</v>
      </c>
      <c r="I23" s="204">
        <v>3.6987761498605072</v>
      </c>
      <c r="J23" s="204">
        <v>3.13102601296008</v>
      </c>
      <c r="K23" s="204">
        <v>2.9094276452180745</v>
      </c>
      <c r="L23" s="204">
        <v>3.0728299968588533</v>
      </c>
      <c r="M23" s="204">
        <v>2.7298009483927461</v>
      </c>
      <c r="N23" s="204">
        <v>4.753082194986912</v>
      </c>
      <c r="O23" s="204">
        <v>5.9861301143881676</v>
      </c>
      <c r="P23" s="204">
        <v>5.9175596998422835</v>
      </c>
      <c r="Q23" s="204">
        <v>5.0551606455299467</v>
      </c>
    </row>
    <row r="24" spans="1:17" x14ac:dyDescent="0.25">
      <c r="A24" s="152" t="s">
        <v>287</v>
      </c>
      <c r="B24" s="151">
        <v>2.0715500203624528</v>
      </c>
      <c r="C24" s="151">
        <v>2.079028065911805</v>
      </c>
      <c r="D24" s="151">
        <v>2.2701298573476194</v>
      </c>
      <c r="E24" s="151">
        <v>2.2691290745494079</v>
      </c>
      <c r="F24" s="151">
        <v>2.1941138856789748</v>
      </c>
      <c r="G24" s="151">
        <v>1.9030803628797965</v>
      </c>
      <c r="H24" s="151">
        <v>2.3594485917546861</v>
      </c>
      <c r="I24" s="151">
        <v>2.4143136926742215</v>
      </c>
      <c r="J24" s="151">
        <v>2.0437243750189586</v>
      </c>
      <c r="K24" s="151">
        <v>1.8990797812838234</v>
      </c>
      <c r="L24" s="151">
        <v>2.0057379079175148</v>
      </c>
      <c r="M24" s="151">
        <v>1.7818314872145573</v>
      </c>
      <c r="N24" s="151">
        <v>3.1024941658596239</v>
      </c>
      <c r="O24" s="151">
        <v>3.9073453801311824</v>
      </c>
      <c r="P24" s="151">
        <v>3.8625871995755094</v>
      </c>
      <c r="Q24" s="151">
        <v>3.2996707750565242</v>
      </c>
    </row>
    <row r="25" spans="1:17" x14ac:dyDescent="0.25">
      <c r="A25" s="152" t="s">
        <v>286</v>
      </c>
      <c r="B25" s="151">
        <v>1.1021054295524388</v>
      </c>
      <c r="C25" s="151">
        <v>1.1060838971353446</v>
      </c>
      <c r="D25" s="151">
        <v>1.2077538157317387</v>
      </c>
      <c r="E25" s="151">
        <v>1.2072213795632321</v>
      </c>
      <c r="F25" s="151">
        <v>1.1673118209523612</v>
      </c>
      <c r="G25" s="151">
        <v>1.0124762521725033</v>
      </c>
      <c r="H25" s="151">
        <v>1.2552731424113603</v>
      </c>
      <c r="I25" s="151">
        <v>1.2844624571862857</v>
      </c>
      <c r="J25" s="151">
        <v>1.0873016379411213</v>
      </c>
      <c r="K25" s="151">
        <v>1.0103478639342511</v>
      </c>
      <c r="L25" s="151">
        <v>1.0670920889413384</v>
      </c>
      <c r="M25" s="151">
        <v>0.9479694611781887</v>
      </c>
      <c r="N25" s="151">
        <v>1.6505880291272881</v>
      </c>
      <c r="O25" s="151">
        <v>2.0787847342569847</v>
      </c>
      <c r="P25" s="151">
        <v>2.054972500266774</v>
      </c>
      <c r="Q25" s="151">
        <v>1.7554898704734225</v>
      </c>
    </row>
    <row r="26" spans="1:17" x14ac:dyDescent="0.25">
      <c r="A26" s="156" t="s">
        <v>281</v>
      </c>
      <c r="B26" s="204">
        <v>20.762760872526634</v>
      </c>
      <c r="C26" s="204">
        <v>20.785483490608016</v>
      </c>
      <c r="D26" s="204">
        <v>22.736712546657202</v>
      </c>
      <c r="E26" s="204">
        <v>22.743059014101789</v>
      </c>
      <c r="F26" s="204">
        <v>21.991195717046704</v>
      </c>
      <c r="G26" s="204">
        <v>19.074220804362195</v>
      </c>
      <c r="H26" s="204">
        <v>23.648314749865825</v>
      </c>
      <c r="I26" s="204">
        <v>24.198217460127228</v>
      </c>
      <c r="J26" s="204">
        <v>20.483869600429998</v>
      </c>
      <c r="K26" s="204">
        <v>19.086084101351979</v>
      </c>
      <c r="L26" s="204">
        <v>20.141557077582089</v>
      </c>
      <c r="M26" s="204">
        <v>17.901703397442887</v>
      </c>
      <c r="N26" s="204">
        <v>31.170332587662561</v>
      </c>
      <c r="O26" s="204">
        <v>39.257534487172521</v>
      </c>
      <c r="P26" s="204">
        <v>38.788681050760161</v>
      </c>
      <c r="Q26" s="204">
        <v>33.072982679979816</v>
      </c>
    </row>
    <row r="27" spans="1:17" x14ac:dyDescent="0.25">
      <c r="A27" s="152" t="s">
        <v>285</v>
      </c>
      <c r="B27" s="264">
        <v>11.387975301881328</v>
      </c>
      <c r="C27" s="264">
        <v>11.006541416732659</v>
      </c>
      <c r="D27" s="264">
        <v>12.547480497091858</v>
      </c>
      <c r="E27" s="264">
        <v>12.474130773452536</v>
      </c>
      <c r="F27" s="264">
        <v>12.06174820497707</v>
      </c>
      <c r="G27" s="264">
        <v>10.461843526316864</v>
      </c>
      <c r="H27" s="264">
        <v>12.97064614653128</v>
      </c>
      <c r="I27" s="264">
        <v>13.272257214603668</v>
      </c>
      <c r="J27" s="264">
        <v>11.235008799110046</v>
      </c>
      <c r="K27" s="264">
        <v>10.153549000293756</v>
      </c>
      <c r="L27" s="264">
        <v>10.707343495525814</v>
      </c>
      <c r="M27" s="264">
        <v>9.520658819655301</v>
      </c>
      <c r="N27" s="264">
        <v>16.577402732638387</v>
      </c>
      <c r="O27" s="264">
        <v>20.878896525799156</v>
      </c>
      <c r="P27" s="264">
        <v>20.620568219933315</v>
      </c>
      <c r="Q27" s="264">
        <v>17.552610492033594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0</v>
      </c>
      <c r="C30" s="83">
        <v>1.4994565566120586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0.16671589268340697</v>
      </c>
      <c r="L30" s="83">
        <v>0.37474322036581653</v>
      </c>
      <c r="M30" s="83">
        <v>0.22901960325795945</v>
      </c>
      <c r="N30" s="83">
        <v>0.39639605594033733</v>
      </c>
      <c r="O30" s="83">
        <v>0.48749363716908967</v>
      </c>
      <c r="P30" s="83">
        <v>0.71319945672814777</v>
      </c>
      <c r="Q30" s="83">
        <v>1.3673174200485265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11.387975301881328</v>
      </c>
      <c r="C32" s="83">
        <v>9.5070848601206013</v>
      </c>
      <c r="D32" s="83">
        <v>12.547480497091858</v>
      </c>
      <c r="E32" s="83">
        <v>12.474130773452536</v>
      </c>
      <c r="F32" s="83">
        <v>12.06174820497707</v>
      </c>
      <c r="G32" s="83">
        <v>10.461843526316864</v>
      </c>
      <c r="H32" s="83">
        <v>12.97064614653128</v>
      </c>
      <c r="I32" s="83">
        <v>13.272257214603668</v>
      </c>
      <c r="J32" s="83">
        <v>11.235008799110046</v>
      </c>
      <c r="K32" s="83">
        <v>9.9868331076103498</v>
      </c>
      <c r="L32" s="83">
        <v>10.332600275159997</v>
      </c>
      <c r="M32" s="83">
        <v>9.2916392163973409</v>
      </c>
      <c r="N32" s="83">
        <v>16.18100667669805</v>
      </c>
      <c r="O32" s="83">
        <v>20.391402888630068</v>
      </c>
      <c r="P32" s="83">
        <v>19.907368763205167</v>
      </c>
      <c r="Q32" s="83">
        <v>16.185293071985068</v>
      </c>
    </row>
    <row r="33" spans="1:17" x14ac:dyDescent="0.25">
      <c r="A33" s="152" t="s">
        <v>284</v>
      </c>
      <c r="B33" s="264">
        <v>9.3747855706453063</v>
      </c>
      <c r="C33" s="264">
        <v>9.7789420738753581</v>
      </c>
      <c r="D33" s="264">
        <v>10.189232049565346</v>
      </c>
      <c r="E33" s="264">
        <v>10.268928240649251</v>
      </c>
      <c r="F33" s="264">
        <v>9.9294475120696344</v>
      </c>
      <c r="G33" s="264">
        <v>8.6123772780453312</v>
      </c>
      <c r="H33" s="264">
        <v>10.677668603334547</v>
      </c>
      <c r="I33" s="264">
        <v>10.92596024552356</v>
      </c>
      <c r="J33" s="264">
        <v>9.2488608013199496</v>
      </c>
      <c r="K33" s="264">
        <v>8.9325351010582228</v>
      </c>
      <c r="L33" s="264">
        <v>9.4342135820562749</v>
      </c>
      <c r="M33" s="264">
        <v>8.3810445777875859</v>
      </c>
      <c r="N33" s="264">
        <v>14.592929855024174</v>
      </c>
      <c r="O33" s="264">
        <v>18.378637961373361</v>
      </c>
      <c r="P33" s="264">
        <v>18.16811283082685</v>
      </c>
      <c r="Q33" s="264">
        <v>15.520372187946222</v>
      </c>
    </row>
    <row r="34" spans="1:17" x14ac:dyDescent="0.25">
      <c r="A34" s="156" t="s">
        <v>280</v>
      </c>
      <c r="B34" s="204">
        <v>29.031524282405393</v>
      </c>
      <c r="C34" s="204">
        <v>33.824970799449474</v>
      </c>
      <c r="D34" s="204">
        <v>44.619009821835242</v>
      </c>
      <c r="E34" s="204">
        <v>42.816729573421739</v>
      </c>
      <c r="F34" s="204">
        <v>39.040961292052479</v>
      </c>
      <c r="G34" s="204">
        <v>29.014627413242795</v>
      </c>
      <c r="H34" s="204">
        <v>36.711829167069936</v>
      </c>
      <c r="I34" s="204">
        <v>37.396958270210462</v>
      </c>
      <c r="J34" s="204">
        <v>27.860029523081714</v>
      </c>
      <c r="K34" s="204">
        <v>25.954345151569761</v>
      </c>
      <c r="L34" s="204">
        <v>27.965253149260192</v>
      </c>
      <c r="M34" s="204">
        <v>32.322470683783202</v>
      </c>
      <c r="N34" s="204">
        <v>20.930984521940303</v>
      </c>
      <c r="O34" s="204">
        <v>29.858716399809417</v>
      </c>
      <c r="P34" s="204">
        <v>27.92140744096757</v>
      </c>
      <c r="Q34" s="204">
        <v>7.7005161180909214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</v>
      </c>
      <c r="C38" s="87">
        <v>4.8243668969583977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0.82740679638373527</v>
      </c>
      <c r="L38" s="87">
        <v>1.3727254155433757</v>
      </c>
      <c r="M38" s="87">
        <v>1.2481796788324275</v>
      </c>
      <c r="N38" s="87">
        <v>0.82403454862009784</v>
      </c>
      <c r="O38" s="87">
        <v>1.1576149006867376</v>
      </c>
      <c r="P38" s="87">
        <v>1.3781285293327146</v>
      </c>
      <c r="Q38" s="87">
        <v>0.70013110576452786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29.031524282405393</v>
      </c>
      <c r="C41" s="87">
        <v>29.000603902491079</v>
      </c>
      <c r="D41" s="87">
        <v>44.619009821835242</v>
      </c>
      <c r="E41" s="87">
        <v>42.816729573421739</v>
      </c>
      <c r="F41" s="87">
        <v>39.040961292052479</v>
      </c>
      <c r="G41" s="87">
        <v>29.014627413242795</v>
      </c>
      <c r="H41" s="87">
        <v>36.711829167069936</v>
      </c>
      <c r="I41" s="87">
        <v>37.396958270210462</v>
      </c>
      <c r="J41" s="87">
        <v>27.860029523081714</v>
      </c>
      <c r="K41" s="87">
        <v>25.126938355186027</v>
      </c>
      <c r="L41" s="87">
        <v>26.592527733716818</v>
      </c>
      <c r="M41" s="87">
        <v>31.074291004950776</v>
      </c>
      <c r="N41" s="87">
        <v>20.106949973320205</v>
      </c>
      <c r="O41" s="87">
        <v>28.701101499122679</v>
      </c>
      <c r="P41" s="87">
        <v>26.543278911634857</v>
      </c>
      <c r="Q41" s="87">
        <v>7.0003850123263938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7.3412378995482275</v>
      </c>
      <c r="C45" s="204">
        <v>7.3677388823204595</v>
      </c>
      <c r="D45" s="204">
        <v>7.1099178259127491</v>
      </c>
      <c r="E45" s="204">
        <v>8.0414260806187343</v>
      </c>
      <c r="F45" s="204">
        <v>7.7755843958106432</v>
      </c>
      <c r="G45" s="204">
        <v>6.7442087077456589</v>
      </c>
      <c r="H45" s="204">
        <v>8.3615038273584794</v>
      </c>
      <c r="I45" s="204">
        <v>8.5559368626576031</v>
      </c>
      <c r="J45" s="204">
        <v>7.2426283172706487</v>
      </c>
      <c r="K45" s="204">
        <v>6.7300312942418046</v>
      </c>
      <c r="L45" s="204">
        <v>7.1080104276643574</v>
      </c>
      <c r="M45" s="204">
        <v>6.314522321917754</v>
      </c>
      <c r="N45" s="204">
        <v>10.99473704697261</v>
      </c>
      <c r="O45" s="204">
        <v>13.846999449342196</v>
      </c>
      <c r="P45" s="204">
        <v>13.688383703557482</v>
      </c>
      <c r="Q45" s="204">
        <v>11.693499028152013</v>
      </c>
    </row>
    <row r="46" spans="1:17" x14ac:dyDescent="0.25">
      <c r="A46" s="72" t="s">
        <v>278</v>
      </c>
      <c r="B46" s="306">
        <v>9.9290597470177264</v>
      </c>
      <c r="C46" s="306">
        <v>5.7838412498359215</v>
      </c>
      <c r="D46" s="306">
        <v>0.99952729205580981</v>
      </c>
      <c r="E46" s="306">
        <v>1.6244530793877554</v>
      </c>
      <c r="F46" s="306">
        <v>3.5529562377218427</v>
      </c>
      <c r="G46" s="306">
        <v>7.1529615259787453</v>
      </c>
      <c r="H46" s="306">
        <v>8.2473618173361061</v>
      </c>
      <c r="I46" s="306">
        <v>8.5806865814295872</v>
      </c>
      <c r="J46" s="306">
        <v>10.452034671666059</v>
      </c>
      <c r="K46" s="306">
        <v>9.6150165462522459</v>
      </c>
      <c r="L46" s="306">
        <v>9.6652373859925405</v>
      </c>
      <c r="M46" s="306">
        <v>2.3038033001123894</v>
      </c>
      <c r="N46" s="306">
        <v>33.765500456090756</v>
      </c>
      <c r="O46" s="306">
        <v>39.5814183778919</v>
      </c>
      <c r="P46" s="306">
        <v>40.455960981301672</v>
      </c>
      <c r="Q46" s="306">
        <v>48.148647254378282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0.99999999999999978</v>
      </c>
      <c r="C50" s="77">
        <f t="shared" si="0"/>
        <v>1.0000000000000004</v>
      </c>
      <c r="D50" s="77">
        <f t="shared" si="0"/>
        <v>1</v>
      </c>
      <c r="E50" s="77">
        <f t="shared" si="0"/>
        <v>1</v>
      </c>
      <c r="F50" s="77">
        <f t="shared" si="0"/>
        <v>0.99999999999999978</v>
      </c>
      <c r="G50" s="77">
        <f t="shared" si="0"/>
        <v>1.0000000000000002</v>
      </c>
      <c r="H50" s="77">
        <f t="shared" si="0"/>
        <v>1.0000000000000002</v>
      </c>
      <c r="I50" s="77">
        <f t="shared" si="0"/>
        <v>1</v>
      </c>
      <c r="J50" s="77">
        <f t="shared" si="0"/>
        <v>1.0000000000000002</v>
      </c>
      <c r="K50" s="77">
        <f t="shared" si="0"/>
        <v>0.99999999999999978</v>
      </c>
      <c r="L50" s="77">
        <f t="shared" si="0"/>
        <v>1</v>
      </c>
      <c r="M50" s="77">
        <f t="shared" si="0"/>
        <v>1.0000000000000002</v>
      </c>
      <c r="N50" s="77">
        <f t="shared" si="0"/>
        <v>0.99999999999999989</v>
      </c>
      <c r="O50" s="77">
        <f t="shared" si="0"/>
        <v>0.99999999999999989</v>
      </c>
      <c r="P50" s="77">
        <f t="shared" si="0"/>
        <v>1.0000000000000002</v>
      </c>
      <c r="Q50" s="77">
        <f t="shared" si="0"/>
        <v>0.99999999999999978</v>
      </c>
    </row>
    <row r="51" spans="1:17" x14ac:dyDescent="0.25">
      <c r="A51" s="132" t="s">
        <v>83</v>
      </c>
      <c r="B51" s="203">
        <f t="shared" ref="B51:Q51" si="1">IF(B$6=0,0,B$6/B$5)</f>
        <v>2.1432687187739354E-2</v>
      </c>
      <c r="C51" s="203">
        <f t="shared" si="1"/>
        <v>2.1373476344298637E-2</v>
      </c>
      <c r="D51" s="203">
        <f t="shared" si="1"/>
        <v>2.1009610179021036E-2</v>
      </c>
      <c r="E51" s="203">
        <f t="shared" si="1"/>
        <v>2.105309670912095E-2</v>
      </c>
      <c r="F51" s="203">
        <f t="shared" si="1"/>
        <v>2.1136042364495334E-2</v>
      </c>
      <c r="G51" s="203">
        <f t="shared" si="1"/>
        <v>2.1335089671530857E-2</v>
      </c>
      <c r="H51" s="203">
        <f t="shared" si="1"/>
        <v>2.1310402423012371E-2</v>
      </c>
      <c r="I51" s="203">
        <f t="shared" si="1"/>
        <v>2.1315897367115835E-2</v>
      </c>
      <c r="J51" s="203">
        <f t="shared" si="1"/>
        <v>2.1463169268508435E-2</v>
      </c>
      <c r="K51" s="203">
        <f t="shared" si="1"/>
        <v>2.1495965919039919E-2</v>
      </c>
      <c r="L51" s="203">
        <f t="shared" si="1"/>
        <v>2.148604912572382E-2</v>
      </c>
      <c r="M51" s="203">
        <f t="shared" si="1"/>
        <v>2.1152481706141858E-2</v>
      </c>
      <c r="N51" s="203">
        <f t="shared" si="1"/>
        <v>2.2062709338919118E-2</v>
      </c>
      <c r="O51" s="203">
        <f t="shared" si="1"/>
        <v>2.1988083701391149E-2</v>
      </c>
      <c r="P51" s="203">
        <f t="shared" si="1"/>
        <v>2.2028079694627434E-2</v>
      </c>
      <c r="Q51" s="203">
        <f t="shared" si="1"/>
        <v>2.2458416714708128E-2</v>
      </c>
    </row>
    <row r="52" spans="1:17" x14ac:dyDescent="0.25">
      <c r="A52" s="76" t="s">
        <v>82</v>
      </c>
      <c r="B52" s="202">
        <f t="shared" ref="B52:Q52" si="2">IF(B$7=0,0,B$7/B$5)</f>
        <v>6.7888094531223771E-3</v>
      </c>
      <c r="C52" s="202">
        <f t="shared" si="2"/>
        <v>6.7700544024767613E-3</v>
      </c>
      <c r="D52" s="202">
        <f t="shared" si="2"/>
        <v>6.6547996963883397E-3</v>
      </c>
      <c r="E52" s="202">
        <f t="shared" si="2"/>
        <v>6.6685740665379991E-3</v>
      </c>
      <c r="F52" s="202">
        <f t="shared" si="2"/>
        <v>6.69484712527154E-3</v>
      </c>
      <c r="G52" s="202">
        <f t="shared" si="2"/>
        <v>6.7578954135139166E-3</v>
      </c>
      <c r="H52" s="202">
        <f t="shared" si="2"/>
        <v>6.7500757208806151E-3</v>
      </c>
      <c r="I52" s="202">
        <f t="shared" si="2"/>
        <v>6.7518162459089138E-3</v>
      </c>
      <c r="J52" s="202">
        <f t="shared" si="2"/>
        <v>6.7984646604355489E-3</v>
      </c>
      <c r="K52" s="202">
        <f t="shared" si="2"/>
        <v>6.8088530083458484E-3</v>
      </c>
      <c r="L52" s="202">
        <f t="shared" si="2"/>
        <v>6.8057118613856354E-3</v>
      </c>
      <c r="M52" s="202">
        <f t="shared" si="2"/>
        <v>6.7000542911763751E-3</v>
      </c>
      <c r="N52" s="202">
        <f t="shared" si="2"/>
        <v>6.9883691396022138E-3</v>
      </c>
      <c r="O52" s="202">
        <f t="shared" si="2"/>
        <v>6.9647314487677678E-3</v>
      </c>
      <c r="P52" s="202">
        <f t="shared" si="2"/>
        <v>6.9774001904234981E-3</v>
      </c>
      <c r="Q52" s="202">
        <f t="shared" si="2"/>
        <v>7.1137095577166274E-3</v>
      </c>
    </row>
    <row r="53" spans="1:17" x14ac:dyDescent="0.25">
      <c r="A53" s="76" t="s">
        <v>81</v>
      </c>
      <c r="B53" s="202">
        <f t="shared" ref="B53:Q53" si="3">IF(B$8=0,0,B$8/B$5)</f>
        <v>5.0627198115277612E-2</v>
      </c>
      <c r="C53" s="202">
        <f t="shared" si="3"/>
        <v>5.0487333287541007E-2</v>
      </c>
      <c r="D53" s="202">
        <f t="shared" si="3"/>
        <v>4.9627827231413173E-2</v>
      </c>
      <c r="E53" s="202">
        <f t="shared" si="3"/>
        <v>4.9730548889944791E-2</v>
      </c>
      <c r="F53" s="202">
        <f t="shared" si="3"/>
        <v>4.9926478877195438E-2</v>
      </c>
      <c r="G53" s="202">
        <f t="shared" si="3"/>
        <v>5.0396658251313502E-2</v>
      </c>
      <c r="H53" s="202">
        <f t="shared" si="3"/>
        <v>5.0338343294783879E-2</v>
      </c>
      <c r="I53" s="202">
        <f t="shared" si="3"/>
        <v>5.0351323170863889E-2</v>
      </c>
      <c r="J53" s="202">
        <f t="shared" si="3"/>
        <v>5.0699201328339258E-2</v>
      </c>
      <c r="K53" s="202">
        <f t="shared" si="3"/>
        <v>5.0776671899781384E-2</v>
      </c>
      <c r="L53" s="202">
        <f t="shared" si="3"/>
        <v>5.0753246957519857E-2</v>
      </c>
      <c r="M53" s="202">
        <f t="shared" si="3"/>
        <v>4.9965311049714585E-2</v>
      </c>
      <c r="N53" s="202">
        <f t="shared" si="3"/>
        <v>5.2115404236395151E-2</v>
      </c>
      <c r="O53" s="202">
        <f t="shared" si="3"/>
        <v>5.1939127370012814E-2</v>
      </c>
      <c r="P53" s="202">
        <f t="shared" si="3"/>
        <v>5.2033603860788535E-2</v>
      </c>
      <c r="Q53" s="202">
        <f t="shared" si="3"/>
        <v>5.3050123972388279E-2</v>
      </c>
    </row>
    <row r="54" spans="1:17" x14ac:dyDescent="0.25">
      <c r="A54" s="76" t="s">
        <v>80</v>
      </c>
      <c r="B54" s="202">
        <f t="shared" ref="B54:Q54" si="4">IF(B$9=0,0,B$9/B$5)</f>
        <v>2.3189763830203446E-2</v>
      </c>
      <c r="C54" s="202">
        <f t="shared" si="4"/>
        <v>2.3125698812898336E-2</v>
      </c>
      <c r="D54" s="202">
        <f t="shared" si="4"/>
        <v>2.2732002475865237E-2</v>
      </c>
      <c r="E54" s="202">
        <f t="shared" si="4"/>
        <v>2.2779054082319363E-2</v>
      </c>
      <c r="F54" s="202">
        <f t="shared" si="4"/>
        <v>2.286879971906686E-2</v>
      </c>
      <c r="G54" s="202">
        <f t="shared" si="4"/>
        <v>2.3084165156016464E-2</v>
      </c>
      <c r="H54" s="202">
        <f t="shared" si="4"/>
        <v>2.3057454018129447E-2</v>
      </c>
      <c r="I54" s="202">
        <f t="shared" si="4"/>
        <v>2.3063399444146412E-2</v>
      </c>
      <c r="J54" s="202">
        <f t="shared" si="4"/>
        <v>2.322274486743393E-2</v>
      </c>
      <c r="K54" s="202">
        <f t="shared" si="4"/>
        <v>2.325823022555E-2</v>
      </c>
      <c r="L54" s="202">
        <f t="shared" si="4"/>
        <v>2.3247500441975093E-2</v>
      </c>
      <c r="M54" s="202">
        <f t="shared" si="4"/>
        <v>2.288658677707631E-2</v>
      </c>
      <c r="N54" s="202">
        <f t="shared" si="4"/>
        <v>2.3871435930658172E-2</v>
      </c>
      <c r="O54" s="202">
        <f t="shared" si="4"/>
        <v>2.3790692396504318E-2</v>
      </c>
      <c r="P54" s="202">
        <f t="shared" si="4"/>
        <v>2.3833967307819903E-2</v>
      </c>
      <c r="Q54" s="202">
        <f t="shared" si="4"/>
        <v>2.4299583857702339E-2</v>
      </c>
    </row>
    <row r="55" spans="1:17" x14ac:dyDescent="0.25">
      <c r="A55" s="129" t="s">
        <v>79</v>
      </c>
      <c r="B55" s="201">
        <f t="shared" ref="B55:Q55" si="5">IF(B$10=0,0,B$10/B$5)</f>
        <v>2.8977384244549868E-2</v>
      </c>
      <c r="C55" s="201">
        <f t="shared" si="5"/>
        <v>2.7198122001475467E-2</v>
      </c>
      <c r="D55" s="201">
        <f t="shared" si="5"/>
        <v>2.8405376407208846E-2</v>
      </c>
      <c r="E55" s="201">
        <f t="shared" si="5"/>
        <v>2.8464170989574059E-2</v>
      </c>
      <c r="F55" s="201">
        <f t="shared" si="5"/>
        <v>2.8576315029476562E-2</v>
      </c>
      <c r="G55" s="201">
        <f t="shared" si="5"/>
        <v>2.8845430621389393E-2</v>
      </c>
      <c r="H55" s="201">
        <f t="shared" si="5"/>
        <v>2.8812053010826875E-2</v>
      </c>
      <c r="I55" s="201">
        <f t="shared" si="5"/>
        <v>2.8819482275542662E-2</v>
      </c>
      <c r="J55" s="201">
        <f t="shared" si="5"/>
        <v>2.901859657407635E-2</v>
      </c>
      <c r="K55" s="201">
        <f t="shared" si="5"/>
        <v>2.7353992124990057E-2</v>
      </c>
      <c r="L55" s="201">
        <f t="shared" si="5"/>
        <v>2.7341372832268101E-2</v>
      </c>
      <c r="M55" s="201">
        <f t="shared" si="5"/>
        <v>2.6916902464071416E-2</v>
      </c>
      <c r="N55" s="201">
        <f t="shared" si="5"/>
        <v>2.8075183026699396E-2</v>
      </c>
      <c r="O55" s="201">
        <f t="shared" si="5"/>
        <v>2.7980220599379282E-2</v>
      </c>
      <c r="P55" s="201">
        <f t="shared" si="5"/>
        <v>2.8031116199425228E-2</v>
      </c>
      <c r="Q55" s="201">
        <f t="shared" si="5"/>
        <v>2.8578727574634585E-2</v>
      </c>
    </row>
    <row r="56" spans="1:17" x14ac:dyDescent="0.25">
      <c r="A56" s="127" t="s">
        <v>283</v>
      </c>
      <c r="B56" s="200">
        <f t="shared" ref="B56:Q56" si="6">IF(B$15=0,0,B$15/B$5)</f>
        <v>8.2878843599890117E-2</v>
      </c>
      <c r="C56" s="200">
        <f t="shared" si="6"/>
        <v>8.204774500045392E-2</v>
      </c>
      <c r="D56" s="200">
        <f t="shared" si="6"/>
        <v>8.1242831608993649E-2</v>
      </c>
      <c r="E56" s="200">
        <f t="shared" si="6"/>
        <v>8.141099126602977E-2</v>
      </c>
      <c r="F56" s="200">
        <f t="shared" si="6"/>
        <v>8.1731736860777074E-2</v>
      </c>
      <c r="G56" s="200">
        <f t="shared" si="6"/>
        <v>8.2501440187488825E-2</v>
      </c>
      <c r="H56" s="200">
        <f t="shared" si="6"/>
        <v>8.2405976161398595E-2</v>
      </c>
      <c r="I56" s="200">
        <f t="shared" si="6"/>
        <v>8.2427224762143439E-2</v>
      </c>
      <c r="J56" s="200">
        <f t="shared" si="6"/>
        <v>8.2996715875192362E-2</v>
      </c>
      <c r="K56" s="200">
        <f t="shared" si="6"/>
        <v>8.3049826949887162E-2</v>
      </c>
      <c r="L56" s="200">
        <f t="shared" si="6"/>
        <v>8.292838557237521E-2</v>
      </c>
      <c r="M56" s="200">
        <f t="shared" si="6"/>
        <v>8.1689109858020553E-2</v>
      </c>
      <c r="N56" s="200">
        <f t="shared" si="6"/>
        <v>8.5204990640797271E-2</v>
      </c>
      <c r="O56" s="200">
        <f t="shared" si="6"/>
        <v>8.4919370116562337E-2</v>
      </c>
      <c r="P56" s="200">
        <f t="shared" si="6"/>
        <v>8.5022314347635297E-2</v>
      </c>
      <c r="Q56" s="200">
        <f t="shared" si="6"/>
        <v>8.6481759700722527E-2</v>
      </c>
    </row>
    <row r="57" spans="1:17" x14ac:dyDescent="0.25">
      <c r="A57" s="142" t="s">
        <v>289</v>
      </c>
      <c r="B57" s="199">
        <f t="shared" ref="B57:Q57" si="7">IF(B$16=0,0,B$16/B$5)</f>
        <v>5.4097766079671046E-2</v>
      </c>
      <c r="C57" s="199">
        <f t="shared" si="7"/>
        <v>5.3346179296003784E-2</v>
      </c>
      <c r="D57" s="199">
        <f t="shared" si="7"/>
        <v>5.3029886870179135E-2</v>
      </c>
      <c r="E57" s="199">
        <f t="shared" si="7"/>
        <v>5.3139650247601436E-2</v>
      </c>
      <c r="F57" s="199">
        <f t="shared" si="7"/>
        <v>5.3349011520057069E-2</v>
      </c>
      <c r="G57" s="199">
        <f t="shared" si="7"/>
        <v>5.3851422373184035E-2</v>
      </c>
      <c r="H57" s="199">
        <f t="shared" si="7"/>
        <v>5.3789109841684613E-2</v>
      </c>
      <c r="I57" s="199">
        <f t="shared" si="7"/>
        <v>5.380297950712256E-2</v>
      </c>
      <c r="J57" s="199">
        <f t="shared" si="7"/>
        <v>5.4174705217569293E-2</v>
      </c>
      <c r="K57" s="199">
        <f t="shared" si="7"/>
        <v>5.4183775013954869E-2</v>
      </c>
      <c r="L57" s="199">
        <f t="shared" si="7"/>
        <v>5.4075650491892828E-2</v>
      </c>
      <c r="M57" s="199">
        <f t="shared" si="7"/>
        <v>5.3284308798928627E-2</v>
      </c>
      <c r="N57" s="199">
        <f t="shared" si="7"/>
        <v>5.5577882185972267E-2</v>
      </c>
      <c r="O57" s="199">
        <f t="shared" si="7"/>
        <v>5.5392473372936867E-2</v>
      </c>
      <c r="P57" s="199">
        <f t="shared" si="7"/>
        <v>5.5441708623341739E-2</v>
      </c>
      <c r="Q57" s="199">
        <f t="shared" si="7"/>
        <v>5.6323272023210899E-2</v>
      </c>
    </row>
    <row r="58" spans="1:17" x14ac:dyDescent="0.25">
      <c r="A58" s="142" t="s">
        <v>288</v>
      </c>
      <c r="B58" s="199">
        <f t="shared" ref="B58:Q58" si="8">IF(B$22=0,0,B$22/B$5)</f>
        <v>2.8781077520219071E-2</v>
      </c>
      <c r="C58" s="199">
        <f t="shared" si="8"/>
        <v>2.8701565704450135E-2</v>
      </c>
      <c r="D58" s="199">
        <f t="shared" si="8"/>
        <v>2.8212944738814513E-2</v>
      </c>
      <c r="E58" s="199">
        <f t="shared" si="8"/>
        <v>2.8271341018428337E-2</v>
      </c>
      <c r="F58" s="199">
        <f t="shared" si="8"/>
        <v>2.8382725340720012E-2</v>
      </c>
      <c r="G58" s="199">
        <f t="shared" si="8"/>
        <v>2.8650017814304801E-2</v>
      </c>
      <c r="H58" s="199">
        <f t="shared" si="8"/>
        <v>2.8616866319713986E-2</v>
      </c>
      <c r="I58" s="199">
        <f t="shared" si="8"/>
        <v>2.8624245255020869E-2</v>
      </c>
      <c r="J58" s="199">
        <f t="shared" si="8"/>
        <v>2.8822010657623066E-2</v>
      </c>
      <c r="K58" s="199">
        <f t="shared" si="8"/>
        <v>2.8866051935932301E-2</v>
      </c>
      <c r="L58" s="199">
        <f t="shared" si="8"/>
        <v>2.8852735080482386E-2</v>
      </c>
      <c r="M58" s="199">
        <f t="shared" si="8"/>
        <v>2.8404801059091919E-2</v>
      </c>
      <c r="N58" s="199">
        <f t="shared" si="8"/>
        <v>2.9627108454825014E-2</v>
      </c>
      <c r="O58" s="199">
        <f t="shared" si="8"/>
        <v>2.9526896743625457E-2</v>
      </c>
      <c r="P58" s="199">
        <f t="shared" si="8"/>
        <v>2.9580605724293565E-2</v>
      </c>
      <c r="Q58" s="199">
        <f t="shared" si="8"/>
        <v>3.0158487677511621E-2</v>
      </c>
    </row>
    <row r="59" spans="1:17" x14ac:dyDescent="0.25">
      <c r="A59" s="127" t="s">
        <v>282</v>
      </c>
      <c r="B59" s="200">
        <f t="shared" ref="B59:Q59" si="9">IF(B$23=0,0,B$23/B$5)</f>
        <v>3.5519504399952911E-2</v>
      </c>
      <c r="C59" s="200">
        <f t="shared" si="9"/>
        <v>3.5421376722555534E-2</v>
      </c>
      <c r="D59" s="200">
        <f t="shared" si="9"/>
        <v>3.4818356403854424E-2</v>
      </c>
      <c r="E59" s="200">
        <f t="shared" si="9"/>
        <v>3.4890424828298468E-2</v>
      </c>
      <c r="F59" s="200">
        <f t="shared" si="9"/>
        <v>3.502788722604732E-2</v>
      </c>
      <c r="G59" s="200">
        <f t="shared" si="9"/>
        <v>3.5357760080352366E-2</v>
      </c>
      <c r="H59" s="200">
        <f t="shared" si="9"/>
        <v>3.5316846926313691E-2</v>
      </c>
      <c r="I59" s="200">
        <f t="shared" si="9"/>
        <v>3.5325953469490037E-2</v>
      </c>
      <c r="J59" s="200">
        <f t="shared" si="9"/>
        <v>3.5570021089368152E-2</v>
      </c>
      <c r="K59" s="200">
        <f t="shared" si="9"/>
        <v>3.5624373619345034E-2</v>
      </c>
      <c r="L59" s="200">
        <f t="shared" si="9"/>
        <v>3.5607938928690568E-2</v>
      </c>
      <c r="M59" s="200">
        <f t="shared" si="9"/>
        <v>3.5055131465784081E-2</v>
      </c>
      <c r="N59" s="200">
        <f t="shared" si="9"/>
        <v>3.6563614005756272E-2</v>
      </c>
      <c r="O59" s="200">
        <f t="shared" si="9"/>
        <v>3.6439940028839359E-2</v>
      </c>
      <c r="P59" s="200">
        <f t="shared" si="9"/>
        <v>3.6506223731171822E-2</v>
      </c>
      <c r="Q59" s="200">
        <f t="shared" si="9"/>
        <v>3.7219403443278225E-2</v>
      </c>
    </row>
    <row r="60" spans="1:17" x14ac:dyDescent="0.25">
      <c r="A60" s="142" t="s">
        <v>287</v>
      </c>
      <c r="B60" s="199">
        <f t="shared" ref="B60:Q60" si="10">IF(B$24=0,0,B$24/B$5)</f>
        <v>2.3184756891287583E-2</v>
      </c>
      <c r="C60" s="199">
        <f t="shared" si="10"/>
        <v>2.3120705706362616E-2</v>
      </c>
      <c r="D60" s="199">
        <f t="shared" si="10"/>
        <v>2.272709437293392E-2</v>
      </c>
      <c r="E60" s="199">
        <f t="shared" si="10"/>
        <v>2.2774135820400606E-2</v>
      </c>
      <c r="F60" s="199">
        <f t="shared" si="10"/>
        <v>2.2863862080024454E-2</v>
      </c>
      <c r="G60" s="199">
        <f t="shared" si="10"/>
        <v>2.307918101707887E-2</v>
      </c>
      <c r="H60" s="199">
        <f t="shared" si="10"/>
        <v>2.3052475646436265E-2</v>
      </c>
      <c r="I60" s="199">
        <f t="shared" si="10"/>
        <v>2.3058419788766805E-2</v>
      </c>
      <c r="J60" s="199">
        <f t="shared" si="10"/>
        <v>2.3217730807529691E-2</v>
      </c>
      <c r="K60" s="199">
        <f t="shared" si="10"/>
        <v>2.325320850394547E-2</v>
      </c>
      <c r="L60" s="199">
        <f t="shared" si="10"/>
        <v>2.3242481037055254E-2</v>
      </c>
      <c r="M60" s="199">
        <f t="shared" si="10"/>
        <v>2.2881645297601824E-2</v>
      </c>
      <c r="N60" s="199">
        <f t="shared" si="10"/>
        <v>2.3866281810831263E-2</v>
      </c>
      <c r="O60" s="199">
        <f t="shared" si="10"/>
        <v>2.3785555710142729E-2</v>
      </c>
      <c r="P60" s="199">
        <f t="shared" si="10"/>
        <v>2.3828821277903148E-2</v>
      </c>
      <c r="Q60" s="199">
        <f t="shared" si="10"/>
        <v>2.4294337295773242E-2</v>
      </c>
    </row>
    <row r="61" spans="1:17" x14ac:dyDescent="0.25">
      <c r="A61" s="142" t="s">
        <v>286</v>
      </c>
      <c r="B61" s="199">
        <f t="shared" ref="B61:Q61" si="11">IF(B$25=0,0,B$25/B$5)</f>
        <v>1.2334747508665325E-2</v>
      </c>
      <c r="C61" s="199">
        <f t="shared" si="11"/>
        <v>1.2300671016192919E-2</v>
      </c>
      <c r="D61" s="199">
        <f t="shared" si="11"/>
        <v>1.2091262030920511E-2</v>
      </c>
      <c r="E61" s="199">
        <f t="shared" si="11"/>
        <v>1.2116289007897862E-2</v>
      </c>
      <c r="F61" s="199">
        <f t="shared" si="11"/>
        <v>1.2164025146022866E-2</v>
      </c>
      <c r="G61" s="199">
        <f t="shared" si="11"/>
        <v>1.2278579063273495E-2</v>
      </c>
      <c r="H61" s="199">
        <f t="shared" si="11"/>
        <v>1.2264371279877425E-2</v>
      </c>
      <c r="I61" s="199">
        <f t="shared" si="11"/>
        <v>1.226753368072323E-2</v>
      </c>
      <c r="J61" s="199">
        <f t="shared" si="11"/>
        <v>1.2352290281838461E-2</v>
      </c>
      <c r="K61" s="199">
        <f t="shared" si="11"/>
        <v>1.2371165115399563E-2</v>
      </c>
      <c r="L61" s="199">
        <f t="shared" si="11"/>
        <v>1.2365457891635314E-2</v>
      </c>
      <c r="M61" s="199">
        <f t="shared" si="11"/>
        <v>1.2173486168182259E-2</v>
      </c>
      <c r="N61" s="199">
        <f t="shared" si="11"/>
        <v>1.2697332194925011E-2</v>
      </c>
      <c r="O61" s="199">
        <f t="shared" si="11"/>
        <v>1.2654384318696629E-2</v>
      </c>
      <c r="P61" s="199">
        <f t="shared" si="11"/>
        <v>1.2677402453268672E-2</v>
      </c>
      <c r="Q61" s="199">
        <f t="shared" si="11"/>
        <v>1.2925066147504983E-2</v>
      </c>
    </row>
    <row r="62" spans="1:17" x14ac:dyDescent="0.25">
      <c r="A62" s="127" t="s">
        <v>281</v>
      </c>
      <c r="B62" s="200">
        <f t="shared" ref="B62:Q62" si="12">IF(B$26=0,0,B$26/B$5)</f>
        <v>0.23237650961343553</v>
      </c>
      <c r="C62" s="200">
        <f t="shared" si="12"/>
        <v>0.23115370813430533</v>
      </c>
      <c r="D62" s="200">
        <f t="shared" si="12"/>
        <v>0.22762548587502318</v>
      </c>
      <c r="E62" s="200">
        <f t="shared" si="12"/>
        <v>0.22826093093068892</v>
      </c>
      <c r="F62" s="200">
        <f t="shared" si="12"/>
        <v>0.22916024055596654</v>
      </c>
      <c r="G62" s="200">
        <f t="shared" si="12"/>
        <v>0.23131834224670209</v>
      </c>
      <c r="H62" s="200">
        <f t="shared" si="12"/>
        <v>0.23105067927973802</v>
      </c>
      <c r="I62" s="200">
        <f t="shared" si="12"/>
        <v>0.23111025631364418</v>
      </c>
      <c r="J62" s="200">
        <f t="shared" si="12"/>
        <v>0.23270700104798261</v>
      </c>
      <c r="K62" s="200">
        <f t="shared" si="12"/>
        <v>0.23369881429233491</v>
      </c>
      <c r="L62" s="200">
        <f t="shared" si="12"/>
        <v>0.23340026460312571</v>
      </c>
      <c r="M62" s="200">
        <f t="shared" si="12"/>
        <v>0.22988729871616509</v>
      </c>
      <c r="N62" s="200">
        <f t="shared" si="12"/>
        <v>0.23978125401836825</v>
      </c>
      <c r="O62" s="200">
        <f t="shared" si="12"/>
        <v>0.23897612899429482</v>
      </c>
      <c r="P62" s="200">
        <f t="shared" si="12"/>
        <v>0.23929260379305606</v>
      </c>
      <c r="Q62" s="200">
        <f t="shared" si="12"/>
        <v>0.24350495894273944</v>
      </c>
    </row>
    <row r="63" spans="1:17" x14ac:dyDescent="0.25">
      <c r="A63" s="142" t="s">
        <v>285</v>
      </c>
      <c r="B63" s="199">
        <f t="shared" ref="B63:Q63" si="13">IF(B$27=0,0,B$27/B$5)</f>
        <v>0.12745404951018746</v>
      </c>
      <c r="C63" s="199">
        <f t="shared" si="13"/>
        <v>0.12240287137709212</v>
      </c>
      <c r="D63" s="199">
        <f t="shared" si="13"/>
        <v>0.12561738372673514</v>
      </c>
      <c r="E63" s="199">
        <f t="shared" si="13"/>
        <v>0.12519673369945233</v>
      </c>
      <c r="F63" s="199">
        <f t="shared" si="13"/>
        <v>0.12568998774520673</v>
      </c>
      <c r="G63" s="199">
        <f t="shared" si="13"/>
        <v>0.12687366504631012</v>
      </c>
      <c r="H63" s="199">
        <f t="shared" si="13"/>
        <v>0.12672685705310871</v>
      </c>
      <c r="I63" s="199">
        <f t="shared" si="13"/>
        <v>0.1267595339112032</v>
      </c>
      <c r="J63" s="199">
        <f t="shared" si="13"/>
        <v>0.12763531771036624</v>
      </c>
      <c r="K63" s="199">
        <f t="shared" si="13"/>
        <v>0.12432473574082642</v>
      </c>
      <c r="L63" s="199">
        <f t="shared" si="13"/>
        <v>0.12407664389729933</v>
      </c>
      <c r="M63" s="199">
        <f t="shared" si="13"/>
        <v>0.12226090944850672</v>
      </c>
      <c r="N63" s="199">
        <f t="shared" si="13"/>
        <v>0.12752351629295319</v>
      </c>
      <c r="O63" s="199">
        <f t="shared" si="13"/>
        <v>0.1270980955525432</v>
      </c>
      <c r="P63" s="199">
        <f t="shared" si="13"/>
        <v>0.12721106589272607</v>
      </c>
      <c r="Q63" s="199">
        <f t="shared" si="13"/>
        <v>0.12923381415453111</v>
      </c>
    </row>
    <row r="64" spans="1:17" x14ac:dyDescent="0.25">
      <c r="A64" s="142" t="s">
        <v>284</v>
      </c>
      <c r="B64" s="199">
        <f t="shared" ref="B64:Q64" si="14">IF(B$33=0,0,B$33/B$5)</f>
        <v>0.10492246010324806</v>
      </c>
      <c r="C64" s="199">
        <f t="shared" si="14"/>
        <v>0.10875083675721323</v>
      </c>
      <c r="D64" s="199">
        <f t="shared" si="14"/>
        <v>0.10200810214828804</v>
      </c>
      <c r="E64" s="199">
        <f t="shared" si="14"/>
        <v>0.10306419723123657</v>
      </c>
      <c r="F64" s="199">
        <f t="shared" si="14"/>
        <v>0.10347025281075982</v>
      </c>
      <c r="G64" s="199">
        <f t="shared" si="14"/>
        <v>0.10444467720039198</v>
      </c>
      <c r="H64" s="199">
        <f t="shared" si="14"/>
        <v>0.10432382222662932</v>
      </c>
      <c r="I64" s="199">
        <f t="shared" si="14"/>
        <v>0.10435072240244098</v>
      </c>
      <c r="J64" s="199">
        <f t="shared" si="14"/>
        <v>0.10507168333761636</v>
      </c>
      <c r="K64" s="199">
        <f t="shared" si="14"/>
        <v>0.10937407855150849</v>
      </c>
      <c r="L64" s="199">
        <f t="shared" si="14"/>
        <v>0.10932362070582637</v>
      </c>
      <c r="M64" s="199">
        <f t="shared" si="14"/>
        <v>0.10762638926765836</v>
      </c>
      <c r="N64" s="199">
        <f t="shared" si="14"/>
        <v>0.11225773772541503</v>
      </c>
      <c r="O64" s="199">
        <f t="shared" si="14"/>
        <v>0.11187803344175161</v>
      </c>
      <c r="P64" s="199">
        <f t="shared" si="14"/>
        <v>0.11208153790033001</v>
      </c>
      <c r="Q64" s="199">
        <f t="shared" si="14"/>
        <v>0.11427114478820834</v>
      </c>
    </row>
    <row r="65" spans="1:17" x14ac:dyDescent="0.25">
      <c r="A65" s="127" t="s">
        <v>280</v>
      </c>
      <c r="B65" s="200">
        <f t="shared" ref="B65:Q65" si="15">IF(B$34=0,0,B$34/B$5)</f>
        <v>0.32492038621076258</v>
      </c>
      <c r="C65" s="200">
        <f t="shared" si="15"/>
        <v>0.37616480902935351</v>
      </c>
      <c r="D65" s="200">
        <f t="shared" si="15"/>
        <v>0.44669711019638575</v>
      </c>
      <c r="E65" s="200">
        <f t="shared" si="15"/>
        <v>0.42973051891466474</v>
      </c>
      <c r="F65" s="200">
        <f t="shared" si="15"/>
        <v>0.40682808685513389</v>
      </c>
      <c r="G65" s="200">
        <f t="shared" si="15"/>
        <v>0.35186839782216023</v>
      </c>
      <c r="H65" s="200">
        <f t="shared" si="15"/>
        <v>0.35868488542936589</v>
      </c>
      <c r="I65" s="200">
        <f t="shared" si="15"/>
        <v>0.35716765606476014</v>
      </c>
      <c r="J65" s="200">
        <f t="shared" si="15"/>
        <v>0.31650386601213804</v>
      </c>
      <c r="K65" s="200">
        <f t="shared" si="15"/>
        <v>0.31779696953269793</v>
      </c>
      <c r="L65" s="200">
        <f t="shared" si="15"/>
        <v>0.32406121629968215</v>
      </c>
      <c r="M65" s="200">
        <f t="shared" si="15"/>
        <v>0.41507365574991861</v>
      </c>
      <c r="N65" s="200">
        <f t="shared" si="15"/>
        <v>0.16101392894653943</v>
      </c>
      <c r="O65" s="200">
        <f t="shared" si="15"/>
        <v>0.18176180840639566</v>
      </c>
      <c r="P65" s="200">
        <f t="shared" si="15"/>
        <v>0.17225092751600538</v>
      </c>
      <c r="Q65" s="200">
        <f t="shared" si="15"/>
        <v>5.6696242952066808E-2</v>
      </c>
    </row>
    <row r="66" spans="1:17" x14ac:dyDescent="0.25">
      <c r="A66" s="127" t="s">
        <v>279</v>
      </c>
      <c r="B66" s="200">
        <f t="shared" ref="B66:Q66" si="16">IF(B$45=0,0,B$45/B$5)</f>
        <v>8.216302493740997E-2</v>
      </c>
      <c r="C66" s="200">
        <f t="shared" si="16"/>
        <v>8.1936037907572284E-2</v>
      </c>
      <c r="D66" s="200">
        <f t="shared" si="16"/>
        <v>7.1179969238464869E-2</v>
      </c>
      <c r="E66" s="200">
        <f t="shared" si="16"/>
        <v>8.0707850339491641E-2</v>
      </c>
      <c r="F66" s="200">
        <f t="shared" si="16"/>
        <v>8.1025825677407959E-2</v>
      </c>
      <c r="G66" s="200">
        <f t="shared" si="16"/>
        <v>8.1788881131370769E-2</v>
      </c>
      <c r="H66" s="200">
        <f t="shared" si="16"/>
        <v>8.1694241621266775E-2</v>
      </c>
      <c r="I66" s="200">
        <f t="shared" si="16"/>
        <v>8.1715306699362097E-2</v>
      </c>
      <c r="J66" s="200">
        <f t="shared" si="16"/>
        <v>8.2279879158275324E-2</v>
      </c>
      <c r="K66" s="200">
        <f t="shared" si="16"/>
        <v>8.240560637072783E-2</v>
      </c>
      <c r="L66" s="200">
        <f t="shared" si="16"/>
        <v>8.236758996478713E-2</v>
      </c>
      <c r="M66" s="200">
        <f t="shared" si="16"/>
        <v>8.1088846521496519E-2</v>
      </c>
      <c r="N66" s="200">
        <f t="shared" si="16"/>
        <v>8.4578238917116397E-2</v>
      </c>
      <c r="O66" s="200">
        <f t="shared" si="16"/>
        <v>8.4292158685390348E-2</v>
      </c>
      <c r="P66" s="200">
        <f t="shared" si="16"/>
        <v>8.4445484853074529E-2</v>
      </c>
      <c r="Q66" s="200">
        <f t="shared" si="16"/>
        <v>8.6095198255909389E-2</v>
      </c>
    </row>
    <row r="67" spans="1:17" x14ac:dyDescent="0.25">
      <c r="A67" s="72" t="s">
        <v>278</v>
      </c>
      <c r="B67" s="71">
        <f t="shared" ref="B67:Q67" si="17">IF(B$46=0,0,B$46/B$5)</f>
        <v>0.11112588840765597</v>
      </c>
      <c r="C67" s="71">
        <f t="shared" si="17"/>
        <v>6.4321638357069541E-2</v>
      </c>
      <c r="D67" s="71">
        <f t="shared" si="17"/>
        <v>1.0006630687381411E-2</v>
      </c>
      <c r="E67" s="71">
        <f t="shared" si="17"/>
        <v>1.6303838983329377E-2</v>
      </c>
      <c r="F67" s="71">
        <f t="shared" si="17"/>
        <v>3.7023739709161271E-2</v>
      </c>
      <c r="G67" s="71">
        <f t="shared" si="17"/>
        <v>8.6745939418161777E-2</v>
      </c>
      <c r="H67" s="71">
        <f t="shared" si="17"/>
        <v>8.0579042114284002E-2</v>
      </c>
      <c r="I67" s="71">
        <f t="shared" si="17"/>
        <v>8.195168418702245E-2</v>
      </c>
      <c r="J67" s="71">
        <f t="shared" si="17"/>
        <v>0.11874034011825023</v>
      </c>
      <c r="K67" s="71">
        <f t="shared" si="17"/>
        <v>0.11773069605729976</v>
      </c>
      <c r="L67" s="71">
        <f t="shared" si="17"/>
        <v>0.11200072341246667</v>
      </c>
      <c r="M67" s="71">
        <f t="shared" si="17"/>
        <v>2.9584621400434722E-2</v>
      </c>
      <c r="N67" s="71">
        <f t="shared" si="17"/>
        <v>0.25974487179914829</v>
      </c>
      <c r="O67" s="71">
        <f t="shared" si="17"/>
        <v>0.24094773825246207</v>
      </c>
      <c r="P67" s="71">
        <f t="shared" si="17"/>
        <v>0.24957827850597247</v>
      </c>
      <c r="Q67" s="71">
        <f t="shared" si="17"/>
        <v>0.35450187502813346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53">
        <f>IF(B$5=0,0,B$5/TRE_fec!B$5)</f>
        <v>0.43152604882019041</v>
      </c>
      <c r="C71" s="253">
        <f>IF(C$5=0,0,C$5/TRE_fec!C$5)</f>
        <v>0.43272150345310506</v>
      </c>
      <c r="D71" s="253">
        <f>IF(D$5=0,0,D$5/TRE_fec!D$5)</f>
        <v>0.44021582213645982</v>
      </c>
      <c r="E71" s="253">
        <f>IF(E$5=0,0,E$5/TRE_fec!E$5)</f>
        <v>0.43930652794262748</v>
      </c>
      <c r="F71" s="253">
        <f>IF(F$5=0,0,F$5/TRE_fec!F$5)</f>
        <v>0.43758252648378959</v>
      </c>
      <c r="G71" s="253">
        <f>IF(G$5=0,0,G$5/TRE_fec!G$5)</f>
        <v>0.43350006773421995</v>
      </c>
      <c r="H71" s="253">
        <f>IF(H$5=0,0,H$5/TRE_fec!H$5)</f>
        <v>0.44713297644756517</v>
      </c>
      <c r="I71" s="253">
        <f>IF(I$5=0,0,I$5/TRE_fec!I$5)</f>
        <v>0.45151117258520335</v>
      </c>
      <c r="J71" s="253">
        <f>IF(J$5=0,0,J$5/TRE_fec!J$5)</f>
        <v>0.44841307891344612</v>
      </c>
      <c r="K71" s="253">
        <f>IF(K$5=0,0,K$5/TRE_fec!K$5)</f>
        <v>0.44772892975270312</v>
      </c>
      <c r="L71" s="253">
        <f>IF(L$5=0,0,L$5/TRE_fec!L$5)</f>
        <v>0.44793557710941406</v>
      </c>
      <c r="M71" s="253">
        <f>IF(M$5=0,0,M$5/TRE_fec!M$5)</f>
        <v>0.46370595110656071</v>
      </c>
      <c r="N71" s="253">
        <f>IF(N$5=0,0,N$5/TRE_fec!N$5)</f>
        <v>0.4885697360879338</v>
      </c>
      <c r="O71" s="253">
        <f>IF(O$5=0,0,O$5/TRE_fec!O$5)</f>
        <v>0.50875248764356951</v>
      </c>
      <c r="P71" s="253">
        <f>IF(P$5=0,0,P$5/TRE_fec!P$5)</f>
        <v>0.52028859809335459</v>
      </c>
      <c r="Q71" s="253">
        <f>IF(Q$5=0,0,Q$5/TRE_fec!Q$5)</f>
        <v>0.51031908654097413</v>
      </c>
    </row>
    <row r="72" spans="1:17" x14ac:dyDescent="0.25">
      <c r="A72" s="132" t="s">
        <v>83</v>
      </c>
      <c r="B72" s="282">
        <f>IF(B$6=0,0,B$6/TRE_fec!B$6)</f>
        <v>0.36882427943421747</v>
      </c>
      <c r="C72" s="282">
        <f>IF(C$6=0,0,C$6/TRE_fec!C$6)</f>
        <v>0.36882427943421742</v>
      </c>
      <c r="D72" s="282">
        <f>IF(D$6=0,0,D$6/TRE_fec!D$6)</f>
        <v>0.36882427943421742</v>
      </c>
      <c r="E72" s="282">
        <f>IF(E$6=0,0,E$6/TRE_fec!E$6)</f>
        <v>0.36882427943421742</v>
      </c>
      <c r="F72" s="282">
        <f>IF(F$6=0,0,F$6/TRE_fec!F$6)</f>
        <v>0.36882427943421736</v>
      </c>
      <c r="G72" s="282">
        <f>IF(G$6=0,0,G$6/TRE_fec!G$6)</f>
        <v>0.36882427943421747</v>
      </c>
      <c r="H72" s="282">
        <f>IF(H$6=0,0,H$6/TRE_fec!H$6)</f>
        <v>0.37998303918288101</v>
      </c>
      <c r="I72" s="282">
        <f>IF(I$6=0,0,I$6/TRE_fec!I$6)</f>
        <v>0.38380266168152805</v>
      </c>
      <c r="J72" s="282">
        <f>IF(J$6=0,0,J$6/TRE_fec!J$6)</f>
        <v>0.3838026616815281</v>
      </c>
      <c r="K72" s="282">
        <f>IF(K$6=0,0,K$6/TRE_fec!K$6)</f>
        <v>0.38380266168152816</v>
      </c>
      <c r="L72" s="282">
        <f>IF(L$6=0,0,L$6/TRE_fec!L$6)</f>
        <v>0.3838026616815281</v>
      </c>
      <c r="M72" s="282">
        <f>IF(M$6=0,0,M$6/TRE_fec!M$6)</f>
        <v>0.39114686889566225</v>
      </c>
      <c r="N72" s="282">
        <f>IF(N$6=0,0,N$6/TRE_fec!N$6)</f>
        <v>0.42985429006275533</v>
      </c>
      <c r="O72" s="282">
        <f>IF(O$6=0,0,O$6/TRE_fec!O$6)</f>
        <v>0.44609749827836165</v>
      </c>
      <c r="P72" s="282">
        <f>IF(P$6=0,0,P$6/TRE_fec!P$6)</f>
        <v>0.45704273301948062</v>
      </c>
      <c r="Q72" s="282">
        <f>IF(Q$6=0,0,Q$6/TRE_fec!Q$6)</f>
        <v>0.45704273301948062</v>
      </c>
    </row>
    <row r="73" spans="1:17" x14ac:dyDescent="0.25">
      <c r="A73" s="76" t="s">
        <v>82</v>
      </c>
      <c r="B73" s="281">
        <f>IF(B$7=0,0,B$7/TRE_fec!B$7)</f>
        <v>9.3460152068898447E-2</v>
      </c>
      <c r="C73" s="281">
        <f>IF(C$7=0,0,C$7/TRE_fec!C$7)</f>
        <v>9.3460152068898461E-2</v>
      </c>
      <c r="D73" s="281">
        <f>IF(D$7=0,0,D$7/TRE_fec!D$7)</f>
        <v>9.3460152068898447E-2</v>
      </c>
      <c r="E73" s="281">
        <f>IF(E$7=0,0,E$7/TRE_fec!E$7)</f>
        <v>9.3460152068898461E-2</v>
      </c>
      <c r="F73" s="281">
        <f>IF(F$7=0,0,F$7/TRE_fec!F$7)</f>
        <v>9.3460152068898461E-2</v>
      </c>
      <c r="G73" s="281">
        <f>IF(G$7=0,0,G$7/TRE_fec!G$7)</f>
        <v>9.3460152068898447E-2</v>
      </c>
      <c r="H73" s="281">
        <f>IF(H$7=0,0,H$7/TRE_fec!H$7)</f>
        <v>9.6287784199327181E-2</v>
      </c>
      <c r="I73" s="281">
        <f>IF(I$7=0,0,I$7/TRE_fec!I$7)</f>
        <v>9.725567736546295E-2</v>
      </c>
      <c r="J73" s="281">
        <f>IF(J$7=0,0,J$7/TRE_fec!J$7)</f>
        <v>9.725567736546295E-2</v>
      </c>
      <c r="K73" s="281">
        <f>IF(K$7=0,0,K$7/TRE_fec!K$7)</f>
        <v>9.7255677365462964E-2</v>
      </c>
      <c r="L73" s="281">
        <f>IF(L$7=0,0,L$7/TRE_fec!L$7)</f>
        <v>9.725567736546295E-2</v>
      </c>
      <c r="M73" s="281">
        <f>IF(M$7=0,0,M$7/TRE_fec!M$7)</f>
        <v>9.9116701059758269E-2</v>
      </c>
      <c r="N73" s="281">
        <f>IF(N$7=0,0,N$7/TRE_fec!N$7)</f>
        <v>0.10892516994369637</v>
      </c>
      <c r="O73" s="281">
        <f>IF(O$7=0,0,O$7/TRE_fec!O$7)</f>
        <v>0.11304120241380959</v>
      </c>
      <c r="P73" s="281">
        <f>IF(P$7=0,0,P$7/TRE_fec!P$7)</f>
        <v>0.11581472726120842</v>
      </c>
      <c r="Q73" s="281">
        <f>IF(Q$7=0,0,Q$7/TRE_fec!Q$7)</f>
        <v>0.11581472726120842</v>
      </c>
    </row>
    <row r="74" spans="1:17" x14ac:dyDescent="0.25">
      <c r="A74" s="76" t="s">
        <v>81</v>
      </c>
      <c r="B74" s="281">
        <f>IF(B$8=0,0,B$8/TRE_fec!B$8)</f>
        <v>0.50689039124256619</v>
      </c>
      <c r="C74" s="281">
        <f>IF(C$8=0,0,C$8/TRE_fec!C$8)</f>
        <v>0.50689039124256619</v>
      </c>
      <c r="D74" s="281">
        <f>IF(D$8=0,0,D$8/TRE_fec!D$8)</f>
        <v>0.50689039124256619</v>
      </c>
      <c r="E74" s="281">
        <f>IF(E$8=0,0,E$8/TRE_fec!E$8)</f>
        <v>0.50689039124256619</v>
      </c>
      <c r="F74" s="281">
        <f>IF(F$8=0,0,F$8/TRE_fec!F$8)</f>
        <v>0.50689039124256607</v>
      </c>
      <c r="G74" s="281">
        <f>IF(G$8=0,0,G$8/TRE_fec!G$8)</f>
        <v>0.50689039124256607</v>
      </c>
      <c r="H74" s="281">
        <f>IF(H$8=0,0,H$8/TRE_fec!H$8)</f>
        <v>0.52222633415678732</v>
      </c>
      <c r="I74" s="281">
        <f>IF(I$8=0,0,I$8/TRE_fec!I$8)</f>
        <v>0.52747579860557081</v>
      </c>
      <c r="J74" s="281">
        <f>IF(J$8=0,0,J$8/TRE_fec!J$8)</f>
        <v>0.52747579860557081</v>
      </c>
      <c r="K74" s="281">
        <f>IF(K$8=0,0,K$8/TRE_fec!K$8)</f>
        <v>0.52747579860557081</v>
      </c>
      <c r="L74" s="281">
        <f>IF(L$8=0,0,L$8/TRE_fec!L$8)</f>
        <v>0.5274757986055707</v>
      </c>
      <c r="M74" s="281">
        <f>IF(M$8=0,0,M$8/TRE_fec!M$8)</f>
        <v>0.537569244931419</v>
      </c>
      <c r="N74" s="281">
        <f>IF(N$8=0,0,N$8/TRE_fec!N$8)</f>
        <v>0.59076644737556561</v>
      </c>
      <c r="O74" s="281">
        <f>IF(O$8=0,0,O$8/TRE_fec!O$8)</f>
        <v>0.61309015713803983</v>
      </c>
      <c r="P74" s="281">
        <f>IF(P$8=0,0,P$8/TRE_fec!P$8)</f>
        <v>0.62813264384384548</v>
      </c>
      <c r="Q74" s="281">
        <f>IF(Q$8=0,0,Q$8/TRE_fec!Q$8)</f>
        <v>0.62813264384384548</v>
      </c>
    </row>
    <row r="75" spans="1:17" x14ac:dyDescent="0.25">
      <c r="A75" s="76" t="s">
        <v>80</v>
      </c>
      <c r="B75" s="281">
        <f>IF(B$9=0,0,B$9/TRE_fec!B$9)</f>
        <v>0.36485570117424682</v>
      </c>
      <c r="C75" s="281">
        <f>IF(C$9=0,0,C$9/TRE_fec!C$9)</f>
        <v>0.36485570117424676</v>
      </c>
      <c r="D75" s="281">
        <f>IF(D$9=0,0,D$9/TRE_fec!D$9)</f>
        <v>0.36485570117424682</v>
      </c>
      <c r="E75" s="281">
        <f>IF(E$9=0,0,E$9/TRE_fec!E$9)</f>
        <v>0.36485570117424682</v>
      </c>
      <c r="F75" s="281">
        <f>IF(F$9=0,0,F$9/TRE_fec!F$9)</f>
        <v>0.36485570117424682</v>
      </c>
      <c r="G75" s="281">
        <f>IF(G$9=0,0,G$9/TRE_fec!G$9)</f>
        <v>0.36485570117424687</v>
      </c>
      <c r="H75" s="281">
        <f>IF(H$9=0,0,H$9/TRE_fec!H$9)</f>
        <v>0.37589439179022027</v>
      </c>
      <c r="I75" s="281">
        <f>IF(I$9=0,0,I$9/TRE_fec!I$9)</f>
        <v>0.37967291485031435</v>
      </c>
      <c r="J75" s="281">
        <f>IF(J$9=0,0,J$9/TRE_fec!J$9)</f>
        <v>0.37967291485031435</v>
      </c>
      <c r="K75" s="281">
        <f>IF(K$9=0,0,K$9/TRE_fec!K$9)</f>
        <v>0.37967291485031435</v>
      </c>
      <c r="L75" s="281">
        <f>IF(L$9=0,0,L$9/TRE_fec!L$9)</f>
        <v>0.37967291485031429</v>
      </c>
      <c r="M75" s="281">
        <f>IF(M$9=0,0,M$9/TRE_fec!M$9)</f>
        <v>0.38693809781709831</v>
      </c>
      <c r="N75" s="281">
        <f>IF(N$9=0,0,N$9/TRE_fec!N$9)</f>
        <v>0.42522902408754609</v>
      </c>
      <c r="O75" s="281">
        <f>IF(O$9=0,0,O$9/TRE_fec!O$9)</f>
        <v>0.44129745410499388</v>
      </c>
      <c r="P75" s="281">
        <f>IF(P$9=0,0,P$9/TRE_fec!P$9)</f>
        <v>0.45212491725930049</v>
      </c>
      <c r="Q75" s="281">
        <f>IF(Q$9=0,0,Q$9/TRE_fec!Q$9)</f>
        <v>0.45212491725930054</v>
      </c>
    </row>
    <row r="76" spans="1:17" x14ac:dyDescent="0.25">
      <c r="A76" s="129" t="s">
        <v>79</v>
      </c>
      <c r="B76" s="280">
        <f>IF(B$10=0,0,B$10/TRE_fec!B$10)</f>
        <v>0.59100107518283451</v>
      </c>
      <c r="C76" s="280">
        <f>IF(C$10=0,0,C$10/TRE_fec!C$10)</f>
        <v>0.55624928975162424</v>
      </c>
      <c r="D76" s="280">
        <f>IF(D$10=0,0,D$10/TRE_fec!D$10)</f>
        <v>0.59100107518283451</v>
      </c>
      <c r="E76" s="280">
        <f>IF(E$10=0,0,E$10/TRE_fec!E$10)</f>
        <v>0.59100107518283462</v>
      </c>
      <c r="F76" s="280">
        <f>IF(F$10=0,0,F$10/TRE_fec!F$10)</f>
        <v>0.59100107518283451</v>
      </c>
      <c r="G76" s="280">
        <f>IF(G$10=0,0,G$10/TRE_fec!G$10)</f>
        <v>0.59100107518283462</v>
      </c>
      <c r="H76" s="280">
        <f>IF(H$10=0,0,H$10/TRE_fec!H$10)</f>
        <v>0.60888178254647063</v>
      </c>
      <c r="I76" s="280">
        <f>IF(I$10=0,0,I$10/TRE_fec!I$10)</f>
        <v>0.615002315085586</v>
      </c>
      <c r="J76" s="280">
        <f>IF(J$10=0,0,J$10/TRE_fec!J$10)</f>
        <v>0.615002315085586</v>
      </c>
      <c r="K76" s="280">
        <f>IF(K$10=0,0,K$10/TRE_fec!K$10)</f>
        <v>0.57883921929605631</v>
      </c>
      <c r="L76" s="280">
        <f>IF(L$10=0,0,L$10/TRE_fec!L$10)</f>
        <v>0.57883921929605631</v>
      </c>
      <c r="M76" s="280">
        <f>IF(M$10=0,0,M$10/TRE_fec!M$10)</f>
        <v>0.58991552385202983</v>
      </c>
      <c r="N76" s="280">
        <f>IF(N$10=0,0,N$10/TRE_fec!N$10)</f>
        <v>0.64829285076050069</v>
      </c>
      <c r="O76" s="280">
        <f>IF(O$10=0,0,O$10/TRE_fec!O$10)</f>
        <v>0.67279035143230836</v>
      </c>
      <c r="P76" s="280">
        <f>IF(P$10=0,0,P$10/TRE_fec!P$10)</f>
        <v>0.68929761353623431</v>
      </c>
      <c r="Q76" s="280">
        <f>IF(Q$10=0,0,Q$10/TRE_fec!Q$10)</f>
        <v>0.68929761353623442</v>
      </c>
    </row>
    <row r="77" spans="1:17" x14ac:dyDescent="0.25">
      <c r="A77" s="127" t="s">
        <v>283</v>
      </c>
      <c r="B77" s="305">
        <f>IF(B$15=0,0,B$15/TRE_fec!B$15)</f>
        <v>0.42444055290534044</v>
      </c>
      <c r="C77" s="305">
        <f>IF(C$15=0,0,C$15/TRE_fec!C$15)</f>
        <v>0.42134835121172531</v>
      </c>
      <c r="D77" s="305">
        <f>IF(D$15=0,0,D$15/TRE_fec!D$15)</f>
        <v>0.42444055290534044</v>
      </c>
      <c r="E77" s="305">
        <f>IF(E$15=0,0,E$15/TRE_fec!E$15)</f>
        <v>0.4244405529053405</v>
      </c>
      <c r="F77" s="305">
        <f>IF(F$15=0,0,F$15/TRE_fec!F$15)</f>
        <v>0.42444055290534038</v>
      </c>
      <c r="G77" s="305">
        <f>IF(G$15=0,0,G$15/TRE_fec!G$15)</f>
        <v>0.42444055290534038</v>
      </c>
      <c r="H77" s="305">
        <f>IF(H$15=0,0,H$15/TRE_fec!H$15)</f>
        <v>0.43728198016909359</v>
      </c>
      <c r="I77" s="305">
        <f>IF(I$15=0,0,I$15/TRE_fec!I$15)</f>
        <v>0.44167757659702506</v>
      </c>
      <c r="J77" s="305">
        <f>IF(J$15=0,0,J$15/TRE_fec!J$15)</f>
        <v>0.441677576597025</v>
      </c>
      <c r="K77" s="305">
        <f>IF(K$15=0,0,K$15/TRE_fec!K$15)</f>
        <v>0.441285909986112</v>
      </c>
      <c r="L77" s="305">
        <f>IF(L$15=0,0,L$15/TRE_fec!L$15)</f>
        <v>0.44084400605231594</v>
      </c>
      <c r="M77" s="305">
        <f>IF(M$15=0,0,M$15/TRE_fec!M$15)</f>
        <v>0.44954482784506677</v>
      </c>
      <c r="N77" s="305">
        <f>IF(N$15=0,0,N$15/TRE_fec!N$15)</f>
        <v>0.49403505576738566</v>
      </c>
      <c r="O77" s="305">
        <f>IF(O$15=0,0,O$15/TRE_fec!O$15)</f>
        <v>0.51271908320479065</v>
      </c>
      <c r="P77" s="305">
        <f>IF(P$15=0,0,P$15/TRE_fec!P$15)</f>
        <v>0.52498077922842334</v>
      </c>
      <c r="Q77" s="305">
        <f>IF(Q$15=0,0,Q$15/TRE_fec!Q$15)</f>
        <v>0.52376020961617831</v>
      </c>
    </row>
    <row r="78" spans="1:17" x14ac:dyDescent="0.25">
      <c r="A78" s="127" t="s">
        <v>282</v>
      </c>
      <c r="B78" s="305">
        <f>IF(B$23=0,0,B$23/TRE_fec!B$23)</f>
        <v>0.3638061882045775</v>
      </c>
      <c r="C78" s="305">
        <f>IF(C$23=0,0,C$23/TRE_fec!C$23)</f>
        <v>0.36380618820457755</v>
      </c>
      <c r="D78" s="305">
        <f>IF(D$23=0,0,D$23/TRE_fec!D$23)</f>
        <v>0.36380618820457755</v>
      </c>
      <c r="E78" s="305">
        <f>IF(E$23=0,0,E$23/TRE_fec!E$23)</f>
        <v>0.3638061882045775</v>
      </c>
      <c r="F78" s="305">
        <f>IF(F$23=0,0,F$23/TRE_fec!F$23)</f>
        <v>0.36380618820457755</v>
      </c>
      <c r="G78" s="305">
        <f>IF(G$23=0,0,G$23/TRE_fec!G$23)</f>
        <v>0.36380618820457755</v>
      </c>
      <c r="H78" s="305">
        <f>IF(H$23=0,0,H$23/TRE_fec!H$23)</f>
        <v>0.37481312585922311</v>
      </c>
      <c r="I78" s="305">
        <f>IF(I$23=0,0,I$23/TRE_fec!I$23)</f>
        <v>0.37858077994030709</v>
      </c>
      <c r="J78" s="305">
        <f>IF(J$23=0,0,J$23/TRE_fec!J$23)</f>
        <v>0.37858077994030709</v>
      </c>
      <c r="K78" s="305">
        <f>IF(K$23=0,0,K$23/TRE_fec!K$23)</f>
        <v>0.37858077994030714</v>
      </c>
      <c r="L78" s="305">
        <f>IF(L$23=0,0,L$23/TRE_fec!L$23)</f>
        <v>0.37858077994030714</v>
      </c>
      <c r="M78" s="305">
        <f>IF(M$23=0,0,M$23/TRE_fec!M$23)</f>
        <v>0.38582506449786763</v>
      </c>
      <c r="N78" s="305">
        <f>IF(N$23=0,0,N$23/TRE_fec!N$23)</f>
        <v>0.42400584633693567</v>
      </c>
      <c r="O78" s="305">
        <f>IF(O$23=0,0,O$23/TRE_fec!O$23)</f>
        <v>0.44002805527122302</v>
      </c>
      <c r="P78" s="305">
        <f>IF(P$23=0,0,P$23/TRE_fec!P$23)</f>
        <v>0.45082437306320566</v>
      </c>
      <c r="Q78" s="305">
        <f>IF(Q$23=0,0,Q$23/TRE_fec!Q$23)</f>
        <v>0.45082437306320561</v>
      </c>
    </row>
    <row r="79" spans="1:17" x14ac:dyDescent="0.25">
      <c r="A79" s="127" t="s">
        <v>281</v>
      </c>
      <c r="B79" s="305">
        <f>IF(B$26=0,0,B$26/TRE_fec!B$26)</f>
        <v>0.37189079994094576</v>
      </c>
      <c r="C79" s="305">
        <f>IF(C$26=0,0,C$26/TRE_fec!C$26)</f>
        <v>0.37095867853500697</v>
      </c>
      <c r="D79" s="305">
        <f>IF(D$26=0,0,D$26/TRE_fec!D$26)</f>
        <v>0.37162312187555518</v>
      </c>
      <c r="E79" s="305">
        <f>IF(E$26=0,0,E$26/TRE_fec!E$26)</f>
        <v>0.37189079994094587</v>
      </c>
      <c r="F79" s="305">
        <f>IF(F$26=0,0,F$26/TRE_fec!F$26)</f>
        <v>0.37189079994094582</v>
      </c>
      <c r="G79" s="305">
        <f>IF(G$26=0,0,G$26/TRE_fec!G$26)</f>
        <v>0.37189079994094582</v>
      </c>
      <c r="H79" s="305">
        <f>IF(H$26=0,0,H$26/TRE_fec!H$26)</f>
        <v>0.38314233711101842</v>
      </c>
      <c r="I79" s="305">
        <f>IF(I$26=0,0,I$26/TRE_fec!I$26)</f>
        <v>0.38699371714671815</v>
      </c>
      <c r="J79" s="305">
        <f>IF(J$26=0,0,J$26/TRE_fec!J$26)</f>
        <v>0.38699371714671821</v>
      </c>
      <c r="K79" s="305">
        <f>IF(K$26=0,0,K$26/TRE_fec!K$26)</f>
        <v>0.38805015357639061</v>
      </c>
      <c r="L79" s="305">
        <f>IF(L$26=0,0,L$26/TRE_fec!L$26)</f>
        <v>0.38773329448332111</v>
      </c>
      <c r="M79" s="305">
        <f>IF(M$26=0,0,M$26/TRE_fec!M$26)</f>
        <v>0.39534280603904715</v>
      </c>
      <c r="N79" s="305">
        <f>IF(N$26=0,0,N$26/TRE_fec!N$26)</f>
        <v>0.43446818780082197</v>
      </c>
      <c r="O79" s="305">
        <f>IF(O$26=0,0,O$26/TRE_fec!O$26)</f>
        <v>0.45089691255658287</v>
      </c>
      <c r="P79" s="305">
        <f>IF(P$26=0,0,P$26/TRE_fec!P$26)</f>
        <v>0.46173179126111263</v>
      </c>
      <c r="Q79" s="305">
        <f>IF(Q$26=0,0,Q$26/TRE_fec!Q$26)</f>
        <v>0.46085660425600489</v>
      </c>
    </row>
    <row r="80" spans="1:17" x14ac:dyDescent="0.25">
      <c r="A80" s="127" t="s">
        <v>280</v>
      </c>
      <c r="B80" s="305">
        <f>IF(B$34=0,0,B$34/TRE_fec!B$34)</f>
        <v>0.51920995819954374</v>
      </c>
      <c r="C80" s="305">
        <f>IF(C$34=0,0,C$34/TRE_fec!C$34)</f>
        <v>0.51479776867752802</v>
      </c>
      <c r="D80" s="305">
        <f>IF(D$34=0,0,D$34/TRE_fec!D$34)</f>
        <v>0.51920995819954374</v>
      </c>
      <c r="E80" s="305">
        <f>IF(E$34=0,0,E$34/TRE_fec!E$34)</f>
        <v>0.51920995819954385</v>
      </c>
      <c r="F80" s="305">
        <f>IF(F$34=0,0,F$34/TRE_fec!F$34)</f>
        <v>0.51920995819954374</v>
      </c>
      <c r="G80" s="305">
        <f>IF(G$34=0,0,G$34/TRE_fec!G$34)</f>
        <v>0.51920995819954374</v>
      </c>
      <c r="H80" s="305">
        <f>IF(H$34=0,0,H$34/TRE_fec!H$34)</f>
        <v>0.53491862898323006</v>
      </c>
      <c r="I80" s="305">
        <f>IF(I$34=0,0,I$34/TRE_fec!I$34)</f>
        <v>0.54029567748150897</v>
      </c>
      <c r="J80" s="305">
        <f>IF(J$34=0,0,J$34/TRE_fec!J$34)</f>
        <v>0.54029567748150886</v>
      </c>
      <c r="K80" s="305">
        <f>IF(K$34=0,0,K$34/TRE_fec!K$34)</f>
        <v>0.53926262132267222</v>
      </c>
      <c r="L80" s="305">
        <f>IF(L$34=0,0,L$34/TRE_fec!L$34)</f>
        <v>0.53870664834878446</v>
      </c>
      <c r="M80" s="305">
        <f>IF(M$34=0,0,M$34/TRE_fec!M$34)</f>
        <v>0.54935963154407197</v>
      </c>
      <c r="N80" s="305">
        <f>IF(N$34=0,0,N$34/TRE_fec!N$34)</f>
        <v>0.60369635537560395</v>
      </c>
      <c r="O80" s="305">
        <f>IF(O$34=0,0,O$34/TRE_fec!O$34)</f>
        <v>0.62653116962177491</v>
      </c>
      <c r="P80" s="305">
        <f>IF(P$34=0,0,P$34/TRE_fec!P$34)</f>
        <v>0.64149624731917587</v>
      </c>
      <c r="Q80" s="305">
        <f>IF(Q$34=0,0,Q$34/TRE_fec!Q$34)</f>
        <v>0.63990277259070127</v>
      </c>
    </row>
    <row r="81" spans="1:17" x14ac:dyDescent="0.25">
      <c r="A81" s="127" t="s">
        <v>279</v>
      </c>
      <c r="B81" s="305">
        <f>IF(B$45=0,0,B$45/TRE_fec!B$45)</f>
        <v>0.46752743346079273</v>
      </c>
      <c r="C81" s="305">
        <f>IF(C$45=0,0,C$45/TRE_fec!C$45)</f>
        <v>0.46752743346079262</v>
      </c>
      <c r="D81" s="305">
        <f>IF(D$45=0,0,D$45/TRE_fec!D$45)</f>
        <v>0.46752743346079256</v>
      </c>
      <c r="E81" s="305">
        <f>IF(E$45=0,0,E$45/TRE_fec!E$45)</f>
        <v>0.46752743346079262</v>
      </c>
      <c r="F81" s="305">
        <f>IF(F$45=0,0,F$45/TRE_fec!F$45)</f>
        <v>0.46752743346079262</v>
      </c>
      <c r="G81" s="305">
        <f>IF(G$45=0,0,G$45/TRE_fec!G$45)</f>
        <v>0.46752743346079262</v>
      </c>
      <c r="H81" s="305">
        <f>IF(H$45=0,0,H$45/TRE_fec!H$45)</f>
        <v>0.48167245209649995</v>
      </c>
      <c r="I81" s="305">
        <f>IF(I$45=0,0,I$45/TRE_fec!I$45)</f>
        <v>0.48651426540206899</v>
      </c>
      <c r="J81" s="305">
        <f>IF(J$45=0,0,J$45/TRE_fec!J$45)</f>
        <v>0.48651426540206905</v>
      </c>
      <c r="K81" s="305">
        <f>IF(K$45=0,0,K$45/TRE_fec!K$45)</f>
        <v>0.48651426540206905</v>
      </c>
      <c r="L81" s="305">
        <f>IF(L$45=0,0,L$45/TRE_fec!L$45)</f>
        <v>0.48651426540206905</v>
      </c>
      <c r="M81" s="305">
        <f>IF(M$45=0,0,M$45/TRE_fec!M$45)</f>
        <v>0.49582389749813272</v>
      </c>
      <c r="N81" s="305">
        <f>IF(N$45=0,0,N$45/TRE_fec!N$45)</f>
        <v>0.54489003083918541</v>
      </c>
      <c r="O81" s="305">
        <f>IF(O$45=0,0,O$45/TRE_fec!O$45)</f>
        <v>0.56548017598868927</v>
      </c>
      <c r="P81" s="305">
        <f>IF(P$45=0,0,P$45/TRE_fec!P$45)</f>
        <v>0.57935452698041656</v>
      </c>
      <c r="Q81" s="305">
        <f>IF(Q$45=0,0,Q$45/TRE_fec!Q$45)</f>
        <v>0.57935452698041656</v>
      </c>
    </row>
    <row r="82" spans="1:17" x14ac:dyDescent="0.25">
      <c r="A82" s="72" t="s">
        <v>278</v>
      </c>
      <c r="B82" s="304">
        <f>IF(B$46=0,0,B$46/TRE_fec!B$46)</f>
        <v>0.43604027412773005</v>
      </c>
      <c r="C82" s="304">
        <f>IF(C$46=0,0,C$46/TRE_fec!C$46)</f>
        <v>0.43604027412772994</v>
      </c>
      <c r="D82" s="304">
        <f>IF(D$46=0,0,D$46/TRE_fec!D$46)</f>
        <v>0.43604027412773005</v>
      </c>
      <c r="E82" s="304">
        <f>IF(E$46=0,0,E$46/TRE_fec!E$46)</f>
        <v>0.43604027412773</v>
      </c>
      <c r="F82" s="304">
        <f>IF(F$46=0,0,F$46/TRE_fec!F$46)</f>
        <v>0.43604027412773</v>
      </c>
      <c r="G82" s="304">
        <f>IF(G$46=0,0,G$46/TRE_fec!G$46)</f>
        <v>0.43604027412773</v>
      </c>
      <c r="H82" s="304">
        <f>IF(H$46=0,0,H$46/TRE_fec!H$46)</f>
        <v>0.44923265036499077</v>
      </c>
      <c r="I82" s="304">
        <f>IF(I$46=0,0,I$46/TRE_fec!I$46)</f>
        <v>0.45374837596724621</v>
      </c>
      <c r="J82" s="304">
        <f>IF(J$46=0,0,J$46/TRE_fec!J$46)</f>
        <v>0.4537483759672461</v>
      </c>
      <c r="K82" s="304">
        <f>IF(K$46=0,0,K$46/TRE_fec!K$46)</f>
        <v>0.45374837596724615</v>
      </c>
      <c r="L82" s="304">
        <f>IF(L$46=0,0,L$46/TRE_fec!L$46)</f>
        <v>0.4537483759672461</v>
      </c>
      <c r="M82" s="304">
        <f>IF(M$46=0,0,M$46/TRE_fec!M$46)</f>
        <v>0.46243102053667184</v>
      </c>
      <c r="N82" s="304">
        <f>IF(N$46=0,0,N$46/TRE_fec!N$46)</f>
        <v>0.50819263515262902</v>
      </c>
      <c r="O82" s="304">
        <f>IF(O$46=0,0,O$46/TRE_fec!O$46)</f>
        <v>0.52739606984492138</v>
      </c>
      <c r="P82" s="304">
        <f>IF(P$46=0,0,P$46/TRE_fec!P$46)</f>
        <v>0.54033600743317101</v>
      </c>
      <c r="Q82" s="304">
        <f>IF(Q$46=0,0,Q$46/TRE_fec!Q$46)</f>
        <v>0.54033600743317112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256.2944171977399</v>
      </c>
      <c r="C5" s="96">
        <v>292.78196865597607</v>
      </c>
      <c r="D5" s="96">
        <v>339.25754862925197</v>
      </c>
      <c r="E5" s="96">
        <v>330.57428913313197</v>
      </c>
      <c r="F5" s="96">
        <v>308.96838343047602</v>
      </c>
      <c r="G5" s="96">
        <v>246.0553924529496</v>
      </c>
      <c r="H5" s="96">
        <v>299.34858898375205</v>
      </c>
      <c r="I5" s="96">
        <v>302.52834040809603</v>
      </c>
      <c r="J5" s="96">
        <v>239.58641780330402</v>
      </c>
      <c r="K5" s="96">
        <v>225.46775134256404</v>
      </c>
      <c r="L5" s="96">
        <v>242.03449180500343</v>
      </c>
      <c r="M5" s="96">
        <v>242.60642726546035</v>
      </c>
      <c r="N5" s="96">
        <v>245.07633200094398</v>
      </c>
      <c r="O5" s="96">
        <v>310.64522245345017</v>
      </c>
      <c r="P5" s="96">
        <v>294.86725693105899</v>
      </c>
      <c r="Q5" s="96">
        <v>194.25509642171716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3.0869537172769554</v>
      </c>
      <c r="C10" s="158">
        <v>5.8261900111191149</v>
      </c>
      <c r="D10" s="158">
        <v>3.3828706683194185</v>
      </c>
      <c r="E10" s="158">
        <v>3.3813793356705526</v>
      </c>
      <c r="F10" s="158">
        <v>3.2695942405197731</v>
      </c>
      <c r="G10" s="158">
        <v>2.8359059364835812</v>
      </c>
      <c r="H10" s="158">
        <v>3.4127187900462577</v>
      </c>
      <c r="I10" s="158">
        <v>3.4573226516767481</v>
      </c>
      <c r="J10" s="158">
        <v>2.9266348432586984</v>
      </c>
      <c r="K10" s="158">
        <v>5.114215481279901</v>
      </c>
      <c r="L10" s="158">
        <v>5.4014454585616276</v>
      </c>
      <c r="M10" s="158">
        <v>4.7083698046538434</v>
      </c>
      <c r="N10" s="158">
        <v>7.4599085367395439</v>
      </c>
      <c r="O10" s="158">
        <v>9.053068539076321</v>
      </c>
      <c r="P10" s="158">
        <v>8.7350477549217249</v>
      </c>
      <c r="Q10" s="158">
        <v>7.4620404165389171</v>
      </c>
    </row>
    <row r="11" spans="1:17" x14ac:dyDescent="0.25">
      <c r="A11" s="92" t="s">
        <v>125</v>
      </c>
      <c r="B11" s="91">
        <v>0</v>
      </c>
      <c r="C11" s="91">
        <v>2.7280927635003245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2.3947132206182666</v>
      </c>
      <c r="L11" s="91">
        <v>2.5292076365208001</v>
      </c>
      <c r="M11" s="91">
        <v>2.2046774251175347</v>
      </c>
      <c r="N11" s="91">
        <v>3.4930756560657197</v>
      </c>
      <c r="O11" s="91">
        <v>4.2390671642689126</v>
      </c>
      <c r="P11" s="91">
        <v>4.0901550624941532</v>
      </c>
      <c r="Q11" s="91">
        <v>3.4940739012040045</v>
      </c>
    </row>
    <row r="12" spans="1:17" x14ac:dyDescent="0.25">
      <c r="A12" s="92" t="s">
        <v>26</v>
      </c>
      <c r="B12" s="91">
        <v>3.0869537172769554</v>
      </c>
      <c r="C12" s="91">
        <v>3.09809724761879</v>
      </c>
      <c r="D12" s="91">
        <v>3.3828706683194185</v>
      </c>
      <c r="E12" s="91">
        <v>3.3813793356705526</v>
      </c>
      <c r="F12" s="91">
        <v>3.2695942405197731</v>
      </c>
      <c r="G12" s="91">
        <v>2.8359059364835812</v>
      </c>
      <c r="H12" s="91">
        <v>3.4127187900462577</v>
      </c>
      <c r="I12" s="91">
        <v>3.4573226516767481</v>
      </c>
      <c r="J12" s="91">
        <v>2.9266348432586984</v>
      </c>
      <c r="K12" s="91">
        <v>2.7195022606616348</v>
      </c>
      <c r="L12" s="91">
        <v>2.8722378220408276</v>
      </c>
      <c r="M12" s="91">
        <v>2.5036923795363091</v>
      </c>
      <c r="N12" s="91">
        <v>3.9668328806738242</v>
      </c>
      <c r="O12" s="91">
        <v>4.8140013748074075</v>
      </c>
      <c r="P12" s="91">
        <v>4.6448926924275717</v>
      </c>
      <c r="Q12" s="91">
        <v>3.9679665153349126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283</v>
      </c>
      <c r="B15" s="204">
        <v>28.685525214277138</v>
      </c>
      <c r="C15" s="204">
        <v>30.136534501855436</v>
      </c>
      <c r="D15" s="204">
        <v>31.435334229213851</v>
      </c>
      <c r="E15" s="204">
        <v>31.421476016807734</v>
      </c>
      <c r="F15" s="204">
        <v>30.382712737792115</v>
      </c>
      <c r="G15" s="204">
        <v>26.352663077202685</v>
      </c>
      <c r="H15" s="204">
        <v>31.712697975745609</v>
      </c>
      <c r="I15" s="204">
        <v>32.127179472599479</v>
      </c>
      <c r="J15" s="204">
        <v>27.19576167255747</v>
      </c>
      <c r="K15" s="204">
        <v>25.414950919117157</v>
      </c>
      <c r="L15" s="204">
        <v>27.013890734315822</v>
      </c>
      <c r="M15" s="204">
        <v>23.459626699555965</v>
      </c>
      <c r="N15" s="204">
        <v>37.167443662733483</v>
      </c>
      <c r="O15" s="204">
        <v>45.09631290435405</v>
      </c>
      <c r="P15" s="204">
        <v>43.679872946650093</v>
      </c>
      <c r="Q15" s="204">
        <v>37.863886064862619</v>
      </c>
    </row>
    <row r="16" spans="1:17" x14ac:dyDescent="0.25">
      <c r="A16" s="152" t="s">
        <v>289</v>
      </c>
      <c r="B16" s="264">
        <v>28.685525214277138</v>
      </c>
      <c r="C16" s="264">
        <v>30.136534501855436</v>
      </c>
      <c r="D16" s="264">
        <v>31.435334229213851</v>
      </c>
      <c r="E16" s="264">
        <v>31.421476016807734</v>
      </c>
      <c r="F16" s="264">
        <v>30.382712737792115</v>
      </c>
      <c r="G16" s="264">
        <v>26.352663077202685</v>
      </c>
      <c r="H16" s="264">
        <v>31.712697975745609</v>
      </c>
      <c r="I16" s="264">
        <v>32.127179472599479</v>
      </c>
      <c r="J16" s="264">
        <v>27.19576167255747</v>
      </c>
      <c r="K16" s="264">
        <v>25.414950919117157</v>
      </c>
      <c r="L16" s="264">
        <v>27.013890734315822</v>
      </c>
      <c r="M16" s="264">
        <v>23.459626699555965</v>
      </c>
      <c r="N16" s="264">
        <v>37.167443662733483</v>
      </c>
      <c r="O16" s="264">
        <v>45.09631290435405</v>
      </c>
      <c r="P16" s="264">
        <v>43.679872946650093</v>
      </c>
      <c r="Q16" s="264">
        <v>37.863886064862619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5.5470354486985514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0.59267359149966992</v>
      </c>
      <c r="L19" s="83">
        <v>1.3322089857751533</v>
      </c>
      <c r="M19" s="83">
        <v>0.79887596691662099</v>
      </c>
      <c r="N19" s="83">
        <v>1.2582142964324625</v>
      </c>
      <c r="O19" s="83">
        <v>1.4910277289866565</v>
      </c>
      <c r="P19" s="83">
        <v>2.129123002363567</v>
      </c>
      <c r="Q19" s="83">
        <v>4.0818693047145587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28.685525214277138</v>
      </c>
      <c r="C21" s="83">
        <v>24.589499053156885</v>
      </c>
      <c r="D21" s="83">
        <v>31.435334229213851</v>
      </c>
      <c r="E21" s="83">
        <v>31.421476016807734</v>
      </c>
      <c r="F21" s="83">
        <v>30.382712737792115</v>
      </c>
      <c r="G21" s="83">
        <v>26.352663077202685</v>
      </c>
      <c r="H21" s="83">
        <v>31.712697975745609</v>
      </c>
      <c r="I21" s="83">
        <v>32.127179472599479</v>
      </c>
      <c r="J21" s="83">
        <v>27.19576167255747</v>
      </c>
      <c r="K21" s="83">
        <v>24.822277327617488</v>
      </c>
      <c r="L21" s="83">
        <v>25.681681748540669</v>
      </c>
      <c r="M21" s="83">
        <v>22.660750732639343</v>
      </c>
      <c r="N21" s="83">
        <v>35.90922936630102</v>
      </c>
      <c r="O21" s="83">
        <v>43.605285175367392</v>
      </c>
      <c r="P21" s="83">
        <v>41.550749944286522</v>
      </c>
      <c r="Q21" s="83">
        <v>33.782016760148061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282</v>
      </c>
      <c r="B23" s="204">
        <v>14.342762607138567</v>
      </c>
      <c r="C23" s="204">
        <v>14.394538249061494</v>
      </c>
      <c r="D23" s="204">
        <v>15.717667114606927</v>
      </c>
      <c r="E23" s="204">
        <v>15.710738008403862</v>
      </c>
      <c r="F23" s="204">
        <v>15.191356368896054</v>
      </c>
      <c r="G23" s="204">
        <v>13.176331538601342</v>
      </c>
      <c r="H23" s="204">
        <v>15.856348987872805</v>
      </c>
      <c r="I23" s="204">
        <v>16.063589736299736</v>
      </c>
      <c r="J23" s="204">
        <v>13.597880836278733</v>
      </c>
      <c r="K23" s="204">
        <v>12.635490812817729</v>
      </c>
      <c r="L23" s="204">
        <v>13.34513860775202</v>
      </c>
      <c r="M23" s="204">
        <v>11.632783880111994</v>
      </c>
      <c r="N23" s="204">
        <v>18.430902281192754</v>
      </c>
      <c r="O23" s="204">
        <v>22.367059966875001</v>
      </c>
      <c r="P23" s="204">
        <v>21.581338537815299</v>
      </c>
      <c r="Q23" s="204">
        <v>18.436169432668404</v>
      </c>
    </row>
    <row r="24" spans="1:17" x14ac:dyDescent="0.25">
      <c r="A24" s="152" t="s">
        <v>287</v>
      </c>
      <c r="B24" s="151">
        <v>14.342762607138567</v>
      </c>
      <c r="C24" s="151">
        <v>14.394538249061494</v>
      </c>
      <c r="D24" s="151">
        <v>15.717667114606927</v>
      </c>
      <c r="E24" s="151">
        <v>15.710738008403862</v>
      </c>
      <c r="F24" s="151">
        <v>15.191356368896054</v>
      </c>
      <c r="G24" s="151">
        <v>13.176331538601342</v>
      </c>
      <c r="H24" s="151">
        <v>15.856348987872805</v>
      </c>
      <c r="I24" s="151">
        <v>16.063589736299736</v>
      </c>
      <c r="J24" s="151">
        <v>13.597880836278733</v>
      </c>
      <c r="K24" s="151">
        <v>12.635490812817729</v>
      </c>
      <c r="L24" s="151">
        <v>13.34513860775202</v>
      </c>
      <c r="M24" s="151">
        <v>11.632783880111994</v>
      </c>
      <c r="N24" s="151">
        <v>18.430902281192754</v>
      </c>
      <c r="O24" s="151">
        <v>22.367059966875001</v>
      </c>
      <c r="P24" s="151">
        <v>21.581338537815299</v>
      </c>
      <c r="Q24" s="151">
        <v>18.436169432668404</v>
      </c>
    </row>
    <row r="25" spans="1:17" x14ac:dyDescent="0.25">
      <c r="A25" s="152" t="s">
        <v>286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281</v>
      </c>
      <c r="B26" s="204">
        <v>78.846769194722512</v>
      </c>
      <c r="C26" s="204">
        <v>80.673032993910198</v>
      </c>
      <c r="D26" s="204">
        <v>86.874819491928804</v>
      </c>
      <c r="E26" s="204">
        <v>86.366969011314296</v>
      </c>
      <c r="F26" s="204">
        <v>83.511761449427482</v>
      </c>
      <c r="G26" s="204">
        <v>72.434523258452657</v>
      </c>
      <c r="H26" s="204">
        <v>87.167439297609818</v>
      </c>
      <c r="I26" s="204">
        <v>88.306708203226847</v>
      </c>
      <c r="J26" s="204">
        <v>74.751915039142318</v>
      </c>
      <c r="K26" s="204">
        <v>68.033740704669114</v>
      </c>
      <c r="L26" s="204">
        <v>72.313971547364559</v>
      </c>
      <c r="M26" s="204">
        <v>62.799498019308579</v>
      </c>
      <c r="N26" s="204">
        <v>99.494200592917892</v>
      </c>
      <c r="O26" s="204">
        <v>120.71913373492448</v>
      </c>
      <c r="P26" s="204">
        <v>116.92744005379765</v>
      </c>
      <c r="Q26" s="204">
        <v>101.35851982583638</v>
      </c>
    </row>
    <row r="27" spans="1:17" x14ac:dyDescent="0.25">
      <c r="A27" s="152" t="s">
        <v>285</v>
      </c>
      <c r="B27" s="264">
        <v>78.846769194722512</v>
      </c>
      <c r="C27" s="264">
        <v>80.673032993910198</v>
      </c>
      <c r="D27" s="264">
        <v>86.874819491928804</v>
      </c>
      <c r="E27" s="264">
        <v>86.366969011314296</v>
      </c>
      <c r="F27" s="264">
        <v>83.511761449427482</v>
      </c>
      <c r="G27" s="264">
        <v>72.434523258452657</v>
      </c>
      <c r="H27" s="264">
        <v>87.167439297609818</v>
      </c>
      <c r="I27" s="264">
        <v>88.306708203226847</v>
      </c>
      <c r="J27" s="264">
        <v>74.751915039142318</v>
      </c>
      <c r="K27" s="264">
        <v>68.033740704669114</v>
      </c>
      <c r="L27" s="264">
        <v>72.313971547364559</v>
      </c>
      <c r="M27" s="264">
        <v>62.799498019308579</v>
      </c>
      <c r="N27" s="264">
        <v>99.494200592917892</v>
      </c>
      <c r="O27" s="264">
        <v>120.71913373492448</v>
      </c>
      <c r="P27" s="264">
        <v>116.92744005379765</v>
      </c>
      <c r="Q27" s="264">
        <v>101.35851982583638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0</v>
      </c>
      <c r="C30" s="83">
        <v>14.848959283745661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1.5865386313322927</v>
      </c>
      <c r="L30" s="83">
        <v>3.5662142725005639</v>
      </c>
      <c r="M30" s="83">
        <v>2.138525490817087</v>
      </c>
      <c r="N30" s="83">
        <v>3.3681365534333803</v>
      </c>
      <c r="O30" s="83">
        <v>3.9913590319407763</v>
      </c>
      <c r="P30" s="83">
        <v>5.6994877830824917</v>
      </c>
      <c r="Q30" s="83">
        <v>10.92682959534689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78.846769194722512</v>
      </c>
      <c r="C32" s="83">
        <v>65.824073710164541</v>
      </c>
      <c r="D32" s="83">
        <v>86.874819491928804</v>
      </c>
      <c r="E32" s="83">
        <v>86.366969011314296</v>
      </c>
      <c r="F32" s="83">
        <v>83.511761449427482</v>
      </c>
      <c r="G32" s="83">
        <v>72.434523258452657</v>
      </c>
      <c r="H32" s="83">
        <v>87.167439297609818</v>
      </c>
      <c r="I32" s="83">
        <v>88.306708203226847</v>
      </c>
      <c r="J32" s="83">
        <v>74.751915039142318</v>
      </c>
      <c r="K32" s="83">
        <v>66.447202073336825</v>
      </c>
      <c r="L32" s="83">
        <v>68.747757274864</v>
      </c>
      <c r="M32" s="83">
        <v>60.660972528491492</v>
      </c>
      <c r="N32" s="83">
        <v>96.126064039484518</v>
      </c>
      <c r="O32" s="83">
        <v>116.72777470298371</v>
      </c>
      <c r="P32" s="83">
        <v>111.22795227071516</v>
      </c>
      <c r="Q32" s="83">
        <v>90.431690230489494</v>
      </c>
    </row>
    <row r="33" spans="1:17" x14ac:dyDescent="0.25">
      <c r="A33" s="152" t="s">
        <v>284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280</v>
      </c>
      <c r="B34" s="204">
        <v>131.33240646432472</v>
      </c>
      <c r="C34" s="204">
        <v>161.7516729000298</v>
      </c>
      <c r="D34" s="204">
        <v>201.84685712518302</v>
      </c>
      <c r="E34" s="204">
        <v>193.69372676093553</v>
      </c>
      <c r="F34" s="204">
        <v>176.61295863384063</v>
      </c>
      <c r="G34" s="204">
        <v>131.25596864220933</v>
      </c>
      <c r="H34" s="204">
        <v>161.19938393247753</v>
      </c>
      <c r="I34" s="204">
        <v>162.57354034429324</v>
      </c>
      <c r="J34" s="204">
        <v>121.1142254120668</v>
      </c>
      <c r="K34" s="204">
        <v>114.26935342468016</v>
      </c>
      <c r="L34" s="204">
        <v>123.9600454570094</v>
      </c>
      <c r="M34" s="204">
        <v>140.00614886182998</v>
      </c>
      <c r="N34" s="204">
        <v>82.52387692736032</v>
      </c>
      <c r="O34" s="204">
        <v>113.40964730822034</v>
      </c>
      <c r="P34" s="204">
        <v>103.94355763787422</v>
      </c>
      <c r="Q34" s="204">
        <v>29.134480681810807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</v>
      </c>
      <c r="C38" s="87">
        <v>30.559143621051472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5.0365303458737722</v>
      </c>
      <c r="L38" s="87">
        <v>8.3559540991852348</v>
      </c>
      <c r="M38" s="87">
        <v>7.4551708899478957</v>
      </c>
      <c r="N38" s="87">
        <v>4.4786230222803276</v>
      </c>
      <c r="O38" s="87">
        <v>6.0625407943731764</v>
      </c>
      <c r="P38" s="87">
        <v>7.0445502057830733</v>
      </c>
      <c r="Q38" s="87">
        <v>3.5788452384602669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131.33240646432472</v>
      </c>
      <c r="C41" s="87">
        <v>131.19252927897833</v>
      </c>
      <c r="D41" s="87">
        <v>201.84685712518302</v>
      </c>
      <c r="E41" s="87">
        <v>193.69372676093553</v>
      </c>
      <c r="F41" s="87">
        <v>176.61295863384063</v>
      </c>
      <c r="G41" s="87">
        <v>131.25596864220933</v>
      </c>
      <c r="H41" s="87">
        <v>161.19938393247753</v>
      </c>
      <c r="I41" s="87">
        <v>162.57354034429324</v>
      </c>
      <c r="J41" s="87">
        <v>121.1142254120668</v>
      </c>
      <c r="K41" s="87">
        <v>109.23282307880639</v>
      </c>
      <c r="L41" s="87">
        <v>115.60409135782416</v>
      </c>
      <c r="M41" s="87">
        <v>132.55097797188208</v>
      </c>
      <c r="N41" s="87">
        <v>78.045253905079988</v>
      </c>
      <c r="O41" s="87">
        <v>107.34710651384717</v>
      </c>
      <c r="P41" s="87">
        <v>96.899007432091153</v>
      </c>
      <c r="Q41" s="87">
        <v>25.555635443350539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278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</v>
      </c>
      <c r="C50" s="77">
        <f t="shared" si="0"/>
        <v>0.99999999999999989</v>
      </c>
      <c r="D50" s="77">
        <f t="shared" si="0"/>
        <v>1</v>
      </c>
      <c r="E50" s="77">
        <f t="shared" si="0"/>
        <v>1</v>
      </c>
      <c r="F50" s="77">
        <f t="shared" si="0"/>
        <v>1</v>
      </c>
      <c r="G50" s="77">
        <f t="shared" si="0"/>
        <v>1</v>
      </c>
      <c r="H50" s="77">
        <f t="shared" si="0"/>
        <v>0.99999999999999989</v>
      </c>
      <c r="I50" s="77">
        <f t="shared" si="0"/>
        <v>1</v>
      </c>
      <c r="J50" s="77">
        <f t="shared" si="0"/>
        <v>1</v>
      </c>
      <c r="K50" s="77">
        <f t="shared" si="0"/>
        <v>1.0000000000000002</v>
      </c>
      <c r="L50" s="77">
        <f t="shared" si="0"/>
        <v>1</v>
      </c>
      <c r="M50" s="77">
        <f t="shared" si="0"/>
        <v>1</v>
      </c>
      <c r="N50" s="77">
        <f t="shared" si="0"/>
        <v>1</v>
      </c>
      <c r="O50" s="77">
        <f t="shared" si="0"/>
        <v>1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1.2044560903935981E-2</v>
      </c>
      <c r="C55" s="201">
        <f t="shared" si="5"/>
        <v>1.9899415383619438E-2</v>
      </c>
      <c r="D55" s="201">
        <f t="shared" si="5"/>
        <v>9.9713939512552849E-3</v>
      </c>
      <c r="E55" s="201">
        <f t="shared" si="5"/>
        <v>1.0228803167171818E-2</v>
      </c>
      <c r="F55" s="201">
        <f t="shared" si="5"/>
        <v>1.0582293904047618E-2</v>
      </c>
      <c r="G55" s="201">
        <f t="shared" si="5"/>
        <v>1.1525477691068525E-2</v>
      </c>
      <c r="H55" s="201">
        <f t="shared" si="5"/>
        <v>1.1400483969648817E-2</v>
      </c>
      <c r="I55" s="201">
        <f t="shared" si="5"/>
        <v>1.1428095123296508E-2</v>
      </c>
      <c r="J55" s="201">
        <f t="shared" si="5"/>
        <v>1.2215362081424043E-2</v>
      </c>
      <c r="K55" s="201">
        <f t="shared" si="5"/>
        <v>2.2682691652473292E-2</v>
      </c>
      <c r="L55" s="201">
        <f t="shared" si="5"/>
        <v>2.2316841778540125E-2</v>
      </c>
      <c r="M55" s="201">
        <f t="shared" si="5"/>
        <v>1.9407440510642106E-2</v>
      </c>
      <c r="N55" s="201">
        <f t="shared" si="5"/>
        <v>3.0439122684073835E-2</v>
      </c>
      <c r="O55" s="201">
        <f t="shared" si="5"/>
        <v>2.9142790182240492E-2</v>
      </c>
      <c r="P55" s="201">
        <f t="shared" si="5"/>
        <v>2.9623661324200572E-2</v>
      </c>
      <c r="Q55" s="201">
        <f t="shared" si="5"/>
        <v>3.8413614643804439E-2</v>
      </c>
    </row>
    <row r="56" spans="1:17" x14ac:dyDescent="0.25">
      <c r="A56" s="127" t="s">
        <v>283</v>
      </c>
      <c r="B56" s="200">
        <f t="shared" ref="B56:Q56" si="6">IF(B$15=0,0,B$15/B$5)</f>
        <v>0.11192411261984406</v>
      </c>
      <c r="C56" s="200">
        <f t="shared" si="6"/>
        <v>0.10293166153707502</v>
      </c>
      <c r="D56" s="200">
        <f t="shared" si="6"/>
        <v>9.2659203476020718E-2</v>
      </c>
      <c r="E56" s="200">
        <f t="shared" si="6"/>
        <v>9.5051179265043764E-2</v>
      </c>
      <c r="F56" s="200">
        <f t="shared" si="6"/>
        <v>9.833599283024641E-2</v>
      </c>
      <c r="G56" s="200">
        <f t="shared" si="6"/>
        <v>0.10710053055326478</v>
      </c>
      <c r="H56" s="200">
        <f t="shared" si="6"/>
        <v>0.10593902608128512</v>
      </c>
      <c r="I56" s="200">
        <f t="shared" si="6"/>
        <v>0.10619560279629167</v>
      </c>
      <c r="J56" s="200">
        <f t="shared" si="6"/>
        <v>0.11351128299303129</v>
      </c>
      <c r="K56" s="200">
        <f t="shared" si="6"/>
        <v>0.11272100230645843</v>
      </c>
      <c r="L56" s="200">
        <f t="shared" si="6"/>
        <v>0.11161173985102804</v>
      </c>
      <c r="M56" s="200">
        <f t="shared" si="6"/>
        <v>9.669829016477953E-2</v>
      </c>
      <c r="N56" s="200">
        <f t="shared" si="6"/>
        <v>0.15165660167702494</v>
      </c>
      <c r="O56" s="200">
        <f t="shared" si="6"/>
        <v>0.14516982604202672</v>
      </c>
      <c r="P56" s="200">
        <f t="shared" si="6"/>
        <v>0.14813402275065965</v>
      </c>
      <c r="Q56" s="200">
        <f t="shared" si="6"/>
        <v>0.19491836642814353</v>
      </c>
    </row>
    <row r="57" spans="1:17" x14ac:dyDescent="0.25">
      <c r="A57" s="142" t="s">
        <v>289</v>
      </c>
      <c r="B57" s="199">
        <f t="shared" ref="B57:Q57" si="7">IF(B$16=0,0,B$16/B$5)</f>
        <v>0.11192411261984406</v>
      </c>
      <c r="C57" s="199">
        <f t="shared" si="7"/>
        <v>0.10293166153707502</v>
      </c>
      <c r="D57" s="199">
        <f t="shared" si="7"/>
        <v>9.2659203476020718E-2</v>
      </c>
      <c r="E57" s="199">
        <f t="shared" si="7"/>
        <v>9.5051179265043764E-2</v>
      </c>
      <c r="F57" s="199">
        <f t="shared" si="7"/>
        <v>9.833599283024641E-2</v>
      </c>
      <c r="G57" s="199">
        <f t="shared" si="7"/>
        <v>0.10710053055326478</v>
      </c>
      <c r="H57" s="199">
        <f t="shared" si="7"/>
        <v>0.10593902608128512</v>
      </c>
      <c r="I57" s="199">
        <f t="shared" si="7"/>
        <v>0.10619560279629167</v>
      </c>
      <c r="J57" s="199">
        <f t="shared" si="7"/>
        <v>0.11351128299303129</v>
      </c>
      <c r="K57" s="199">
        <f t="shared" si="7"/>
        <v>0.11272100230645843</v>
      </c>
      <c r="L57" s="199">
        <f t="shared" si="7"/>
        <v>0.11161173985102804</v>
      </c>
      <c r="M57" s="199">
        <f t="shared" si="7"/>
        <v>9.669829016477953E-2</v>
      </c>
      <c r="N57" s="199">
        <f t="shared" si="7"/>
        <v>0.15165660167702494</v>
      </c>
      <c r="O57" s="199">
        <f t="shared" si="7"/>
        <v>0.14516982604202672</v>
      </c>
      <c r="P57" s="199">
        <f t="shared" si="7"/>
        <v>0.14813402275065965</v>
      </c>
      <c r="Q57" s="199">
        <f t="shared" si="7"/>
        <v>0.19491836642814353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282</v>
      </c>
      <c r="B59" s="200">
        <f t="shared" ref="B59:Q59" si="9">IF(B$23=0,0,B$23/B$5)</f>
        <v>5.5962056309922022E-2</v>
      </c>
      <c r="C59" s="200">
        <f t="shared" si="9"/>
        <v>4.9164702031139519E-2</v>
      </c>
      <c r="D59" s="200">
        <f t="shared" si="9"/>
        <v>4.6329601738010359E-2</v>
      </c>
      <c r="E59" s="200">
        <f t="shared" si="9"/>
        <v>4.7525589632521861E-2</v>
      </c>
      <c r="F59" s="200">
        <f t="shared" si="9"/>
        <v>4.9167996415123198E-2</v>
      </c>
      <c r="G59" s="200">
        <f t="shared" si="9"/>
        <v>5.355026527663239E-2</v>
      </c>
      <c r="H59" s="200">
        <f t="shared" si="9"/>
        <v>5.2969513040642562E-2</v>
      </c>
      <c r="I59" s="200">
        <f t="shared" si="9"/>
        <v>5.3097801398145822E-2</v>
      </c>
      <c r="J59" s="200">
        <f t="shared" si="9"/>
        <v>5.6755641496515637E-2</v>
      </c>
      <c r="K59" s="200">
        <f t="shared" si="9"/>
        <v>5.604123311461965E-2</v>
      </c>
      <c r="L59" s="200">
        <f t="shared" si="9"/>
        <v>5.5137342236756953E-2</v>
      </c>
      <c r="M59" s="200">
        <f t="shared" si="9"/>
        <v>4.794919908442237E-2</v>
      </c>
      <c r="N59" s="200">
        <f t="shared" si="9"/>
        <v>7.5204741848028653E-2</v>
      </c>
      <c r="O59" s="200">
        <f t="shared" si="9"/>
        <v>7.200194417999356E-2</v>
      </c>
      <c r="P59" s="200">
        <f t="shared" si="9"/>
        <v>7.3190013575705662E-2</v>
      </c>
      <c r="Q59" s="200">
        <f t="shared" si="9"/>
        <v>9.4907005130225736E-2</v>
      </c>
    </row>
    <row r="60" spans="1:17" x14ac:dyDescent="0.25">
      <c r="A60" s="142" t="s">
        <v>287</v>
      </c>
      <c r="B60" s="199">
        <f t="shared" ref="B60:Q60" si="10">IF(B$24=0,0,B$24/B$5)</f>
        <v>5.5962056309922022E-2</v>
      </c>
      <c r="C60" s="199">
        <f t="shared" si="10"/>
        <v>4.9164702031139519E-2</v>
      </c>
      <c r="D60" s="199">
        <f t="shared" si="10"/>
        <v>4.6329601738010359E-2</v>
      </c>
      <c r="E60" s="199">
        <f t="shared" si="10"/>
        <v>4.7525589632521861E-2</v>
      </c>
      <c r="F60" s="199">
        <f t="shared" si="10"/>
        <v>4.9167996415123198E-2</v>
      </c>
      <c r="G60" s="199">
        <f t="shared" si="10"/>
        <v>5.355026527663239E-2</v>
      </c>
      <c r="H60" s="199">
        <f t="shared" si="10"/>
        <v>5.2969513040642562E-2</v>
      </c>
      <c r="I60" s="199">
        <f t="shared" si="10"/>
        <v>5.3097801398145822E-2</v>
      </c>
      <c r="J60" s="199">
        <f t="shared" si="10"/>
        <v>5.6755641496515637E-2</v>
      </c>
      <c r="K60" s="199">
        <f t="shared" si="10"/>
        <v>5.604123311461965E-2</v>
      </c>
      <c r="L60" s="199">
        <f t="shared" si="10"/>
        <v>5.5137342236756953E-2</v>
      </c>
      <c r="M60" s="199">
        <f t="shared" si="10"/>
        <v>4.794919908442237E-2</v>
      </c>
      <c r="N60" s="199">
        <f t="shared" si="10"/>
        <v>7.5204741848028653E-2</v>
      </c>
      <c r="O60" s="199">
        <f t="shared" si="10"/>
        <v>7.200194417999356E-2</v>
      </c>
      <c r="P60" s="199">
        <f t="shared" si="10"/>
        <v>7.3190013575705662E-2</v>
      </c>
      <c r="Q60" s="199">
        <f t="shared" si="10"/>
        <v>9.4907005130225736E-2</v>
      </c>
    </row>
    <row r="61" spans="1:17" x14ac:dyDescent="0.25">
      <c r="A61" s="142" t="s">
        <v>286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281</v>
      </c>
      <c r="B62" s="200">
        <f t="shared" ref="B62:Q62" si="12">IF(B$26=0,0,B$26/B$5)</f>
        <v>0.30764138390845064</v>
      </c>
      <c r="C62" s="200">
        <f t="shared" si="12"/>
        <v>0.27553962207523242</v>
      </c>
      <c r="D62" s="200">
        <f t="shared" si="12"/>
        <v>0.25607335737389147</v>
      </c>
      <c r="E62" s="200">
        <f t="shared" si="12"/>
        <v>0.2612634189966655</v>
      </c>
      <c r="F62" s="200">
        <f t="shared" si="12"/>
        <v>0.27029225619202968</v>
      </c>
      <c r="G62" s="200">
        <f t="shared" si="12"/>
        <v>0.29438299456210248</v>
      </c>
      <c r="H62" s="200">
        <f t="shared" si="12"/>
        <v>0.29119041313517285</v>
      </c>
      <c r="I62" s="200">
        <f t="shared" si="12"/>
        <v>0.2918956554090284</v>
      </c>
      <c r="J62" s="200">
        <f t="shared" si="12"/>
        <v>0.31200397637111571</v>
      </c>
      <c r="K62" s="200">
        <f t="shared" si="12"/>
        <v>0.30174488502039554</v>
      </c>
      <c r="L62" s="200">
        <f t="shared" si="12"/>
        <v>0.29877548033783863</v>
      </c>
      <c r="M62" s="200">
        <f t="shared" si="12"/>
        <v>0.25885339777331318</v>
      </c>
      <c r="N62" s="200">
        <f t="shared" si="12"/>
        <v>0.40597229353234593</v>
      </c>
      <c r="O62" s="200">
        <f t="shared" si="12"/>
        <v>0.38860772678715222</v>
      </c>
      <c r="P62" s="200">
        <f t="shared" si="12"/>
        <v>0.39654263844267967</v>
      </c>
      <c r="Q62" s="200">
        <f t="shared" si="12"/>
        <v>0.52178049221314948</v>
      </c>
    </row>
    <row r="63" spans="1:17" x14ac:dyDescent="0.25">
      <c r="A63" s="142" t="s">
        <v>285</v>
      </c>
      <c r="B63" s="199">
        <f t="shared" ref="B63:Q63" si="13">IF(B$27=0,0,B$27/B$5)</f>
        <v>0.30764138390845064</v>
      </c>
      <c r="C63" s="199">
        <f t="shared" si="13"/>
        <v>0.27553962207523242</v>
      </c>
      <c r="D63" s="199">
        <f t="shared" si="13"/>
        <v>0.25607335737389147</v>
      </c>
      <c r="E63" s="199">
        <f t="shared" si="13"/>
        <v>0.2612634189966655</v>
      </c>
      <c r="F63" s="199">
        <f t="shared" si="13"/>
        <v>0.27029225619202968</v>
      </c>
      <c r="G63" s="199">
        <f t="shared" si="13"/>
        <v>0.29438299456210248</v>
      </c>
      <c r="H63" s="199">
        <f t="shared" si="13"/>
        <v>0.29119041313517285</v>
      </c>
      <c r="I63" s="199">
        <f t="shared" si="13"/>
        <v>0.2918956554090284</v>
      </c>
      <c r="J63" s="199">
        <f t="shared" si="13"/>
        <v>0.31200397637111571</v>
      </c>
      <c r="K63" s="199">
        <f t="shared" si="13"/>
        <v>0.30174488502039554</v>
      </c>
      <c r="L63" s="199">
        <f t="shared" si="13"/>
        <v>0.29877548033783863</v>
      </c>
      <c r="M63" s="199">
        <f t="shared" si="13"/>
        <v>0.25885339777331318</v>
      </c>
      <c r="N63" s="199">
        <f t="shared" si="13"/>
        <v>0.40597229353234593</v>
      </c>
      <c r="O63" s="199">
        <f t="shared" si="13"/>
        <v>0.38860772678715222</v>
      </c>
      <c r="P63" s="199">
        <f t="shared" si="13"/>
        <v>0.39654263844267967</v>
      </c>
      <c r="Q63" s="199">
        <f t="shared" si="13"/>
        <v>0.52178049221314948</v>
      </c>
    </row>
    <row r="64" spans="1:17" x14ac:dyDescent="0.25">
      <c r="A64" s="142" t="s">
        <v>284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280</v>
      </c>
      <c r="B65" s="200">
        <f t="shared" ref="B65:Q65" si="15">IF(B$34=0,0,B$34/B$5)</f>
        <v>0.5124278862578473</v>
      </c>
      <c r="C65" s="200">
        <f t="shared" si="15"/>
        <v>0.55246459897293354</v>
      </c>
      <c r="D65" s="200">
        <f t="shared" si="15"/>
        <v>0.59496644346082228</v>
      </c>
      <c r="E65" s="200">
        <f t="shared" si="15"/>
        <v>0.58593100893859706</v>
      </c>
      <c r="F65" s="200">
        <f t="shared" si="15"/>
        <v>0.57162146065855324</v>
      </c>
      <c r="G65" s="200">
        <f t="shared" si="15"/>
        <v>0.53344073191693175</v>
      </c>
      <c r="H65" s="200">
        <f t="shared" si="15"/>
        <v>0.53850056377325051</v>
      </c>
      <c r="I65" s="200">
        <f t="shared" si="15"/>
        <v>0.53738284527323765</v>
      </c>
      <c r="J65" s="200">
        <f t="shared" si="15"/>
        <v>0.50551373705791336</v>
      </c>
      <c r="K65" s="200">
        <f t="shared" si="15"/>
        <v>0.50681018790605326</v>
      </c>
      <c r="L65" s="200">
        <f t="shared" si="15"/>
        <v>0.51215859579583634</v>
      </c>
      <c r="M65" s="200">
        <f t="shared" si="15"/>
        <v>0.5770916724668429</v>
      </c>
      <c r="N65" s="200">
        <f t="shared" si="15"/>
        <v>0.33672724025852668</v>
      </c>
      <c r="O65" s="200">
        <f t="shared" si="15"/>
        <v>0.36507771280858714</v>
      </c>
      <c r="P65" s="200">
        <f t="shared" si="15"/>
        <v>0.35250966390675448</v>
      </c>
      <c r="Q65" s="200">
        <f t="shared" si="15"/>
        <v>0.14998052158467673</v>
      </c>
    </row>
    <row r="66" spans="1:17" x14ac:dyDescent="0.25">
      <c r="A66" s="127" t="s">
        <v>279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278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>IF(B$5=0,0,B$5/TRE_fec!B$5)</f>
        <v>1.2378079990976223</v>
      </c>
      <c r="C71" s="230">
        <f>IF(C$5=0,0,C$5/TRE_fec!C$5)</f>
        <v>1.4089433696252085</v>
      </c>
      <c r="D71" s="230">
        <f>IF(D$5=0,0,D$5/TRE_fec!D$5)</f>
        <v>1.4951624522500779</v>
      </c>
      <c r="E71" s="230">
        <f>IF(E$5=0,0,E$5/TRE_fec!E$5)</f>
        <v>1.457536486806073</v>
      </c>
      <c r="F71" s="230">
        <f>IF(F$5=0,0,F$5/TRE_fec!F$5)</f>
        <v>1.408848966745099</v>
      </c>
      <c r="G71" s="230">
        <f>IF(G$5=0,0,G$5/TRE_fec!G$5)</f>
        <v>1.2935562613655318</v>
      </c>
      <c r="H71" s="230">
        <f>IF(H$5=0,0,H$5/TRE_fec!H$5)</f>
        <v>1.3077386777791067</v>
      </c>
      <c r="I71" s="230">
        <f>IF(I$5=0,0,I$5/TRE_fec!I$5)</f>
        <v>1.3045790809107203</v>
      </c>
      <c r="J71" s="230">
        <f>IF(J$5=0,0,J$5/TRE_fec!J$5)</f>
        <v>1.220500361195384</v>
      </c>
      <c r="K71" s="230">
        <f>IF(K$5=0,0,K$5/TRE_fec!K$5)</f>
        <v>1.2360591852912368</v>
      </c>
      <c r="L71" s="230">
        <f>IF(L$5=0,0,L$5/TRE_fec!L$5)</f>
        <v>1.2563224511063658</v>
      </c>
      <c r="M71" s="230">
        <f>IF(M$5=0,0,M$5/TRE_fec!M$5)</f>
        <v>1.4446598122402721</v>
      </c>
      <c r="N71" s="230">
        <f>IF(N$5=0,0,N$5/TRE_fec!N$5)</f>
        <v>0.9210892723540256</v>
      </c>
      <c r="O71" s="230">
        <f>IF(O$5=0,0,O$5/TRE_fec!O$5)</f>
        <v>0.96206125730727798</v>
      </c>
      <c r="P71" s="230">
        <f>IF(P$5=0,0,P$5/TRE_fec!P$5)</f>
        <v>0.94644443363467678</v>
      </c>
      <c r="Q71" s="230">
        <f>IF(Q$5=0,0,Q$5/TRE_fec!Q$5)</f>
        <v>0.72987532217800466</v>
      </c>
    </row>
    <row r="72" spans="1:17" x14ac:dyDescent="0.25">
      <c r="A72" s="132" t="s">
        <v>83</v>
      </c>
      <c r="B72" s="275">
        <f>IF(B$6=0,0,B$6/TRE_fec!B$6)</f>
        <v>0</v>
      </c>
      <c r="C72" s="275">
        <f>IF(C$6=0,0,C$6/TRE_fec!C$6)</f>
        <v>0</v>
      </c>
      <c r="D72" s="275">
        <f>IF(D$6=0,0,D$6/TRE_fec!D$6)</f>
        <v>0</v>
      </c>
      <c r="E72" s="275">
        <f>IF(E$6=0,0,E$6/TRE_fec!E$6)</f>
        <v>0</v>
      </c>
      <c r="F72" s="275">
        <f>IF(F$6=0,0,F$6/TRE_fec!F$6)</f>
        <v>0</v>
      </c>
      <c r="G72" s="275">
        <f>IF(G$6=0,0,G$6/TRE_fec!G$6)</f>
        <v>0</v>
      </c>
      <c r="H72" s="275">
        <f>IF(H$6=0,0,H$6/TRE_fec!H$6)</f>
        <v>0</v>
      </c>
      <c r="I72" s="275">
        <f>IF(I$6=0,0,I$6/TRE_fec!I$6)</f>
        <v>0</v>
      </c>
      <c r="J72" s="275">
        <f>IF(J$6=0,0,J$6/TRE_fec!J$6)</f>
        <v>0</v>
      </c>
      <c r="K72" s="275">
        <f>IF(K$6=0,0,K$6/TRE_fec!K$6)</f>
        <v>0</v>
      </c>
      <c r="L72" s="275">
        <f>IF(L$6=0,0,L$6/TRE_fec!L$6)</f>
        <v>0</v>
      </c>
      <c r="M72" s="275">
        <f>IF(M$6=0,0,M$6/TRE_fec!M$6)</f>
        <v>0</v>
      </c>
      <c r="N72" s="275">
        <f>IF(N$6=0,0,N$6/TRE_fec!N$6)</f>
        <v>0</v>
      </c>
      <c r="O72" s="275">
        <f>IF(O$6=0,0,O$6/TRE_fec!O$6)</f>
        <v>0</v>
      </c>
      <c r="P72" s="275">
        <f>IF(P$6=0,0,P$6/TRE_fec!P$6)</f>
        <v>0</v>
      </c>
      <c r="Q72" s="275">
        <f>IF(Q$6=0,0,Q$6/TRE_fec!Q$6)</f>
        <v>0</v>
      </c>
    </row>
    <row r="73" spans="1:17" x14ac:dyDescent="0.25">
      <c r="A73" s="76" t="s">
        <v>82</v>
      </c>
      <c r="B73" s="274">
        <f>IF(B$7=0,0,B$7/TRE_fec!B$7)</f>
        <v>0</v>
      </c>
      <c r="C73" s="274">
        <f>IF(C$7=0,0,C$7/TRE_fec!C$7)</f>
        <v>0</v>
      </c>
      <c r="D73" s="274">
        <f>IF(D$7=0,0,D$7/TRE_fec!D$7)</f>
        <v>0</v>
      </c>
      <c r="E73" s="274">
        <f>IF(E$7=0,0,E$7/TRE_fec!E$7)</f>
        <v>0</v>
      </c>
      <c r="F73" s="274">
        <f>IF(F$7=0,0,F$7/TRE_fec!F$7)</f>
        <v>0</v>
      </c>
      <c r="G73" s="274">
        <f>IF(G$7=0,0,G$7/TRE_fec!G$7)</f>
        <v>0</v>
      </c>
      <c r="H73" s="274">
        <f>IF(H$7=0,0,H$7/TRE_fec!H$7)</f>
        <v>0</v>
      </c>
      <c r="I73" s="274">
        <f>IF(I$7=0,0,I$7/TRE_fec!I$7)</f>
        <v>0</v>
      </c>
      <c r="J73" s="274">
        <f>IF(J$7=0,0,J$7/TRE_fec!J$7)</f>
        <v>0</v>
      </c>
      <c r="K73" s="274">
        <f>IF(K$7=0,0,K$7/TRE_fec!K$7)</f>
        <v>0</v>
      </c>
      <c r="L73" s="274">
        <f>IF(L$7=0,0,L$7/TRE_fec!L$7)</f>
        <v>0</v>
      </c>
      <c r="M73" s="274">
        <f>IF(M$7=0,0,M$7/TRE_fec!M$7)</f>
        <v>0</v>
      </c>
      <c r="N73" s="274">
        <f>IF(N$7=0,0,N$7/TRE_fec!N$7)</f>
        <v>0</v>
      </c>
      <c r="O73" s="274">
        <f>IF(O$7=0,0,O$7/TRE_fec!O$7)</f>
        <v>0</v>
      </c>
      <c r="P73" s="274">
        <f>IF(P$7=0,0,P$7/TRE_fec!P$7)</f>
        <v>0</v>
      </c>
      <c r="Q73" s="274">
        <f>IF(Q$7=0,0,Q$7/TRE_fec!Q$7)</f>
        <v>0</v>
      </c>
    </row>
    <row r="74" spans="1:17" x14ac:dyDescent="0.25">
      <c r="A74" s="76" t="s">
        <v>81</v>
      </c>
      <c r="B74" s="274">
        <f>IF(B$8=0,0,B$8/TRE_fec!B$8)</f>
        <v>0</v>
      </c>
      <c r="C74" s="274">
        <f>IF(C$8=0,0,C$8/TRE_fec!C$8)</f>
        <v>0</v>
      </c>
      <c r="D74" s="274">
        <f>IF(D$8=0,0,D$8/TRE_fec!D$8)</f>
        <v>0</v>
      </c>
      <c r="E74" s="274">
        <f>IF(E$8=0,0,E$8/TRE_fec!E$8)</f>
        <v>0</v>
      </c>
      <c r="F74" s="274">
        <f>IF(F$8=0,0,F$8/TRE_fec!F$8)</f>
        <v>0</v>
      </c>
      <c r="G74" s="274">
        <f>IF(G$8=0,0,G$8/TRE_fec!G$8)</f>
        <v>0</v>
      </c>
      <c r="H74" s="274">
        <f>IF(H$8=0,0,H$8/TRE_fec!H$8)</f>
        <v>0</v>
      </c>
      <c r="I74" s="274">
        <f>IF(I$8=0,0,I$8/TRE_fec!I$8)</f>
        <v>0</v>
      </c>
      <c r="J74" s="274">
        <f>IF(J$8=0,0,J$8/TRE_fec!J$8)</f>
        <v>0</v>
      </c>
      <c r="K74" s="274">
        <f>IF(K$8=0,0,K$8/TRE_fec!K$8)</f>
        <v>0</v>
      </c>
      <c r="L74" s="274">
        <f>IF(L$8=0,0,L$8/TRE_fec!L$8)</f>
        <v>0</v>
      </c>
      <c r="M74" s="274">
        <f>IF(M$8=0,0,M$8/TRE_fec!M$8)</f>
        <v>0</v>
      </c>
      <c r="N74" s="274">
        <f>IF(N$8=0,0,N$8/TRE_fec!N$8)</f>
        <v>0</v>
      </c>
      <c r="O74" s="274">
        <f>IF(O$8=0,0,O$8/TRE_fec!O$8)</f>
        <v>0</v>
      </c>
      <c r="P74" s="274">
        <f>IF(P$8=0,0,P$8/TRE_fec!P$8)</f>
        <v>0</v>
      </c>
      <c r="Q74" s="274">
        <f>IF(Q$8=0,0,Q$8/TRE_fec!Q$8)</f>
        <v>0</v>
      </c>
    </row>
    <row r="75" spans="1:17" x14ac:dyDescent="0.25">
      <c r="A75" s="76" t="s">
        <v>80</v>
      </c>
      <c r="B75" s="274">
        <f>IF(B$9=0,0,B$9/TRE_fec!B$9)</f>
        <v>0</v>
      </c>
      <c r="C75" s="274">
        <f>IF(C$9=0,0,C$9/TRE_fec!C$9)</f>
        <v>0</v>
      </c>
      <c r="D75" s="274">
        <f>IF(D$9=0,0,D$9/TRE_fec!D$9)</f>
        <v>0</v>
      </c>
      <c r="E75" s="274">
        <f>IF(E$9=0,0,E$9/TRE_fec!E$9)</f>
        <v>0</v>
      </c>
      <c r="F75" s="274">
        <f>IF(F$9=0,0,F$9/TRE_fec!F$9)</f>
        <v>0</v>
      </c>
      <c r="G75" s="274">
        <f>IF(G$9=0,0,G$9/TRE_fec!G$9)</f>
        <v>0</v>
      </c>
      <c r="H75" s="274">
        <f>IF(H$9=0,0,H$9/TRE_fec!H$9)</f>
        <v>0</v>
      </c>
      <c r="I75" s="274">
        <f>IF(I$9=0,0,I$9/TRE_fec!I$9)</f>
        <v>0</v>
      </c>
      <c r="J75" s="274">
        <f>IF(J$9=0,0,J$9/TRE_fec!J$9)</f>
        <v>0</v>
      </c>
      <c r="K75" s="274">
        <f>IF(K$9=0,0,K$9/TRE_fec!K$9)</f>
        <v>0</v>
      </c>
      <c r="L75" s="274">
        <f>IF(L$9=0,0,L$9/TRE_fec!L$9)</f>
        <v>0</v>
      </c>
      <c r="M75" s="274">
        <f>IF(M$9=0,0,M$9/TRE_fec!M$9)</f>
        <v>0</v>
      </c>
      <c r="N75" s="274">
        <f>IF(N$9=0,0,N$9/TRE_fec!N$9)</f>
        <v>0</v>
      </c>
      <c r="O75" s="274">
        <f>IF(O$9=0,0,O$9/TRE_fec!O$9)</f>
        <v>0</v>
      </c>
      <c r="P75" s="274">
        <f>IF(P$9=0,0,P$9/TRE_fec!P$9)</f>
        <v>0</v>
      </c>
      <c r="Q75" s="274">
        <f>IF(Q$9=0,0,Q$9/TRE_fec!Q$9)</f>
        <v>0</v>
      </c>
    </row>
    <row r="76" spans="1:17" x14ac:dyDescent="0.25">
      <c r="A76" s="129" t="s">
        <v>79</v>
      </c>
      <c r="B76" s="273">
        <f>IF(B$10=0,0,B$10/TRE_fec!B$10)</f>
        <v>0.70463844000000009</v>
      </c>
      <c r="C76" s="273">
        <f>IF(C$10=0,0,C$10/TRE_fec!C$10)</f>
        <v>1.3251222000000002</v>
      </c>
      <c r="D76" s="273">
        <f>IF(D$10=0,0,D$10/TRE_fec!D$10)</f>
        <v>0.70463844000000009</v>
      </c>
      <c r="E76" s="273">
        <f>IF(E$10=0,0,E$10/TRE_fec!E$10)</f>
        <v>0.70463844000000009</v>
      </c>
      <c r="F76" s="273">
        <f>IF(F$10=0,0,F$10/TRE_fec!F$10)</f>
        <v>0.7046384400000002</v>
      </c>
      <c r="G76" s="273">
        <f>IF(G$10=0,0,G$10/TRE_fec!G$10)</f>
        <v>0.70463843999999998</v>
      </c>
      <c r="H76" s="273">
        <f>IF(H$10=0,0,H$10/TRE_fec!H$10)</f>
        <v>0.70463844000000009</v>
      </c>
      <c r="I76" s="273">
        <f>IF(I$10=0,0,I$10/TRE_fec!I$10)</f>
        <v>0.70463844000000009</v>
      </c>
      <c r="J76" s="273">
        <f>IF(J$10=0,0,J$10/TRE_fec!J$10)</f>
        <v>0.70463843999999998</v>
      </c>
      <c r="K76" s="273">
        <f>IF(K$10=0,0,K$10/TRE_fec!K$10)</f>
        <v>1.3251222</v>
      </c>
      <c r="L76" s="273">
        <f>IF(L$10=0,0,L$10/TRE_fec!L$10)</f>
        <v>1.3251222</v>
      </c>
      <c r="M76" s="273">
        <f>IF(M$10=0,0,M$10/TRE_fec!M$10)</f>
        <v>1.3251222</v>
      </c>
      <c r="N76" s="273">
        <f>IF(N$10=0,0,N$10/TRE_fec!N$10)</f>
        <v>1.3251222000000002</v>
      </c>
      <c r="O76" s="273">
        <f>IF(O$10=0,0,O$10/TRE_fec!O$10)</f>
        <v>1.3251222000000002</v>
      </c>
      <c r="P76" s="273">
        <f>IF(P$10=0,0,P$10/TRE_fec!P$10)</f>
        <v>1.3251222</v>
      </c>
      <c r="Q76" s="273">
        <f>IF(Q$10=0,0,Q$10/TRE_fec!Q$10)</f>
        <v>1.3251222000000005</v>
      </c>
    </row>
    <row r="77" spans="1:17" x14ac:dyDescent="0.25">
      <c r="A77" s="127" t="s">
        <v>283</v>
      </c>
      <c r="B77" s="296">
        <f>IF(B$15=0,0,B$15/TRE_fec!B$15)</f>
        <v>1.6441563600000002</v>
      </c>
      <c r="C77" s="296">
        <f>IF(C$15=0,0,C$15/TRE_fec!C$15)</f>
        <v>1.7211102576637214</v>
      </c>
      <c r="D77" s="296">
        <f>IF(D$15=0,0,D$15/TRE_fec!D$15)</f>
        <v>1.64415636</v>
      </c>
      <c r="E77" s="296">
        <f>IF(E$15=0,0,E$15/TRE_fec!E$15)</f>
        <v>1.6441563600000004</v>
      </c>
      <c r="F77" s="296">
        <f>IF(F$15=0,0,F$15/TRE_fec!F$15)</f>
        <v>1.6441563600000002</v>
      </c>
      <c r="G77" s="296">
        <f>IF(G$15=0,0,G$15/TRE_fec!G$15)</f>
        <v>1.6441563600000002</v>
      </c>
      <c r="H77" s="296">
        <f>IF(H$15=0,0,H$15/TRE_fec!H$15)</f>
        <v>1.6441563600000002</v>
      </c>
      <c r="I77" s="296">
        <f>IF(I$15=0,0,I$15/TRE_fec!I$15)</f>
        <v>1.6441563600000004</v>
      </c>
      <c r="J77" s="296">
        <f>IF(J$15=0,0,J$15/TRE_fec!J$15)</f>
        <v>1.6441563600000004</v>
      </c>
      <c r="K77" s="296">
        <f>IF(K$15=0,0,K$15/TRE_fec!K$15)</f>
        <v>1.6535231520395515</v>
      </c>
      <c r="L77" s="296">
        <f>IF(L$15=0,0,L$15/TRE_fec!L$15)</f>
        <v>1.664091380563492</v>
      </c>
      <c r="M77" s="296">
        <f>IF(M$15=0,0,M$15/TRE_fec!M$15)</f>
        <v>1.6578703274649595</v>
      </c>
      <c r="N77" s="296">
        <f>IF(N$15=0,0,N$15/TRE_fec!N$15)</f>
        <v>1.6577888578298696</v>
      </c>
      <c r="O77" s="296">
        <f>IF(O$15=0,0,O$15/TRE_fec!O$15)</f>
        <v>1.6574683884259056</v>
      </c>
      <c r="P77" s="296">
        <f>IF(P$15=0,0,P$15/TRE_fec!P$15)</f>
        <v>1.6638574290326842</v>
      </c>
      <c r="Q77" s="296">
        <f>IF(Q$15=0,0,Q$15/TRE_fec!Q$15)</f>
        <v>1.688369954377468</v>
      </c>
    </row>
    <row r="78" spans="1:17" x14ac:dyDescent="0.25">
      <c r="A78" s="127" t="s">
        <v>282</v>
      </c>
      <c r="B78" s="296">
        <f>IF(B$23=0,0,B$23/TRE_fec!B$23)</f>
        <v>1.64415636</v>
      </c>
      <c r="C78" s="296">
        <f>IF(C$23=0,0,C$23/TRE_fec!C$23)</f>
        <v>1.6441563600000002</v>
      </c>
      <c r="D78" s="296">
        <f>IF(D$23=0,0,D$23/TRE_fec!D$23)</f>
        <v>1.64415636</v>
      </c>
      <c r="E78" s="296">
        <f>IF(E$23=0,0,E$23/TRE_fec!E$23)</f>
        <v>1.6441563599999998</v>
      </c>
      <c r="F78" s="296">
        <f>IF(F$23=0,0,F$23/TRE_fec!F$23)</f>
        <v>1.6441563600000002</v>
      </c>
      <c r="G78" s="296">
        <f>IF(G$23=0,0,G$23/TRE_fec!G$23)</f>
        <v>1.6441563600000002</v>
      </c>
      <c r="H78" s="296">
        <f>IF(H$23=0,0,H$23/TRE_fec!H$23)</f>
        <v>1.6441563599999998</v>
      </c>
      <c r="I78" s="296">
        <f>IF(I$23=0,0,I$23/TRE_fec!I$23)</f>
        <v>1.64415636</v>
      </c>
      <c r="J78" s="296">
        <f>IF(J$23=0,0,J$23/TRE_fec!J$23)</f>
        <v>1.6441563600000002</v>
      </c>
      <c r="K78" s="296">
        <f>IF(K$23=0,0,K$23/TRE_fec!K$23)</f>
        <v>1.6441563600000002</v>
      </c>
      <c r="L78" s="296">
        <f>IF(L$23=0,0,L$23/TRE_fec!L$23)</f>
        <v>1.6441563600000002</v>
      </c>
      <c r="M78" s="296">
        <f>IF(M$23=0,0,M$23/TRE_fec!M$23)</f>
        <v>1.64415636</v>
      </c>
      <c r="N78" s="296">
        <f>IF(N$23=0,0,N$23/TRE_fec!N$23)</f>
        <v>1.64415636</v>
      </c>
      <c r="O78" s="296">
        <f>IF(O$23=0,0,O$23/TRE_fec!O$23)</f>
        <v>1.64415636</v>
      </c>
      <c r="P78" s="296">
        <f>IF(P$23=0,0,P$23/TRE_fec!P$23)</f>
        <v>1.64415636</v>
      </c>
      <c r="Q78" s="296">
        <f>IF(Q$23=0,0,Q$23/TRE_fec!Q$23)</f>
        <v>1.6441563600000002</v>
      </c>
    </row>
    <row r="79" spans="1:17" x14ac:dyDescent="0.25">
      <c r="A79" s="127" t="s">
        <v>281</v>
      </c>
      <c r="B79" s="296">
        <f>IF(B$26=0,0,B$26/TRE_fec!B$26)</f>
        <v>1.4122586224736602</v>
      </c>
      <c r="C79" s="296">
        <f>IF(C$26=0,0,C$26/TRE_fec!C$26)</f>
        <v>1.4397722201821412</v>
      </c>
      <c r="D79" s="296">
        <f>IF(D$26=0,0,D$26/TRE_fec!D$26)</f>
        <v>1.4199366582005046</v>
      </c>
      <c r="E79" s="296">
        <f>IF(E$26=0,0,E$26/TRE_fec!E$26)</f>
        <v>1.4122586224736604</v>
      </c>
      <c r="F79" s="296">
        <f>IF(F$26=0,0,F$26/TRE_fec!F$26)</f>
        <v>1.41225862247366</v>
      </c>
      <c r="G79" s="296">
        <f>IF(G$26=0,0,G$26/TRE_fec!G$26)</f>
        <v>1.4122586224736613</v>
      </c>
      <c r="H79" s="296">
        <f>IF(H$26=0,0,H$26/TRE_fec!H$26)</f>
        <v>1.4122586224736604</v>
      </c>
      <c r="I79" s="296">
        <f>IF(I$26=0,0,I$26/TRE_fec!I$26)</f>
        <v>1.41225862247366</v>
      </c>
      <c r="J79" s="296">
        <f>IF(J$26=0,0,J$26/TRE_fec!J$26)</f>
        <v>1.4122586224736602</v>
      </c>
      <c r="K79" s="296">
        <f>IF(K$26=0,0,K$26/TRE_fec!K$26)</f>
        <v>1.3832331131220932</v>
      </c>
      <c r="L79" s="296">
        <f>IF(L$26=0,0,L$26/TRE_fec!L$26)</f>
        <v>1.3920738261313568</v>
      </c>
      <c r="M79" s="296">
        <f>IF(M$26=0,0,M$26/TRE_fec!M$26)</f>
        <v>1.3868696857274163</v>
      </c>
      <c r="N79" s="296">
        <f>IF(N$26=0,0,N$26/TRE_fec!N$26)</f>
        <v>1.3868015333723478</v>
      </c>
      <c r="O79" s="296">
        <f>IF(O$26=0,0,O$26/TRE_fec!O$26)</f>
        <v>1.3865334488942094</v>
      </c>
      <c r="P79" s="296">
        <f>IF(P$26=0,0,P$26/TRE_fec!P$26)</f>
        <v>1.3918781170456505</v>
      </c>
      <c r="Q79" s="296">
        <f>IF(Q$26=0,0,Q$26/TRE_fec!Q$26)</f>
        <v>1.4123837487335571</v>
      </c>
    </row>
    <row r="80" spans="1:17" x14ac:dyDescent="0.25">
      <c r="A80" s="127" t="s">
        <v>280</v>
      </c>
      <c r="B80" s="296">
        <f>IF(B$34=0,0,B$34/TRE_fec!B$34)</f>
        <v>2.3487948000000003</v>
      </c>
      <c r="C80" s="296">
        <f>IF(C$34=0,0,C$34/TRE_fec!C$34)</f>
        <v>2.4617730132718401</v>
      </c>
      <c r="D80" s="296">
        <f>IF(D$34=0,0,D$34/TRE_fec!D$34)</f>
        <v>2.3487948000000003</v>
      </c>
      <c r="E80" s="296">
        <f>IF(E$34=0,0,E$34/TRE_fec!E$34)</f>
        <v>2.3487948000000003</v>
      </c>
      <c r="F80" s="296">
        <f>IF(F$34=0,0,F$34/TRE_fec!F$34)</f>
        <v>2.3487948000000003</v>
      </c>
      <c r="G80" s="296">
        <f>IF(G$34=0,0,G$34/TRE_fec!G$34)</f>
        <v>2.3487947999999998</v>
      </c>
      <c r="H80" s="296">
        <f>IF(H$34=0,0,H$34/TRE_fec!H$34)</f>
        <v>2.3487948000000003</v>
      </c>
      <c r="I80" s="296">
        <f>IF(I$34=0,0,I$34/TRE_fec!I$34)</f>
        <v>2.3487948000000003</v>
      </c>
      <c r="J80" s="296">
        <f>IF(J$34=0,0,J$34/TRE_fec!J$34)</f>
        <v>2.3487948000000003</v>
      </c>
      <c r="K80" s="296">
        <f>IF(K$34=0,0,K$34/TRE_fec!K$34)</f>
        <v>2.3742148262566722</v>
      </c>
      <c r="L80" s="296">
        <f>IF(L$34=0,0,L$34/TRE_fec!L$34)</f>
        <v>2.3878954451401087</v>
      </c>
      <c r="M80" s="296">
        <f>IF(M$34=0,0,M$34/TRE_fec!M$34)</f>
        <v>2.379574479472836</v>
      </c>
      <c r="N80" s="296">
        <f>IF(N$34=0,0,N$34/TRE_fec!N$34)</f>
        <v>2.3801729765883972</v>
      </c>
      <c r="O80" s="296">
        <f>IF(O$34=0,0,O$34/TRE_fec!O$34)</f>
        <v>2.3796963681555248</v>
      </c>
      <c r="P80" s="296">
        <f>IF(P$34=0,0,P$34/TRE_fec!P$34)</f>
        <v>2.3881103521975651</v>
      </c>
      <c r="Q80" s="296">
        <f>IF(Q$34=0,0,Q$34/TRE_fec!Q$34)</f>
        <v>2.4210370682144498</v>
      </c>
    </row>
    <row r="81" spans="1:17" x14ac:dyDescent="0.25">
      <c r="A81" s="127" t="s">
        <v>279</v>
      </c>
      <c r="B81" s="296">
        <f>IF(B$45=0,0,B$45/TRE_fec!B$45)</f>
        <v>0</v>
      </c>
      <c r="C81" s="296">
        <f>IF(C$45=0,0,C$45/TRE_fec!C$45)</f>
        <v>0</v>
      </c>
      <c r="D81" s="296">
        <f>IF(D$45=0,0,D$45/TRE_fec!D$45)</f>
        <v>0</v>
      </c>
      <c r="E81" s="296">
        <f>IF(E$45=0,0,E$45/TRE_fec!E$45)</f>
        <v>0</v>
      </c>
      <c r="F81" s="296">
        <f>IF(F$45=0,0,F$45/TRE_fec!F$45)</f>
        <v>0</v>
      </c>
      <c r="G81" s="296">
        <f>IF(G$45=0,0,G$45/TRE_fec!G$45)</f>
        <v>0</v>
      </c>
      <c r="H81" s="296">
        <f>IF(H$45=0,0,H$45/TRE_fec!H$45)</f>
        <v>0</v>
      </c>
      <c r="I81" s="296">
        <f>IF(I$45=0,0,I$45/TRE_fec!I$45)</f>
        <v>0</v>
      </c>
      <c r="J81" s="296">
        <f>IF(J$45=0,0,J$45/TRE_fec!J$45)</f>
        <v>0</v>
      </c>
      <c r="K81" s="296">
        <f>IF(K$45=0,0,K$45/TRE_fec!K$45)</f>
        <v>0</v>
      </c>
      <c r="L81" s="296">
        <f>IF(L$45=0,0,L$45/TRE_fec!L$45)</f>
        <v>0</v>
      </c>
      <c r="M81" s="296">
        <f>IF(M$45=0,0,M$45/TRE_fec!M$45)</f>
        <v>0</v>
      </c>
      <c r="N81" s="296">
        <f>IF(N$45=0,0,N$45/TRE_fec!N$45)</f>
        <v>0</v>
      </c>
      <c r="O81" s="296">
        <f>IF(O$45=0,0,O$45/TRE_fec!O$45)</f>
        <v>0</v>
      </c>
      <c r="P81" s="296">
        <f>IF(P$45=0,0,P$45/TRE_fec!P$45)</f>
        <v>0</v>
      </c>
      <c r="Q81" s="296">
        <f>IF(Q$45=0,0,Q$45/TRE_fec!Q$45)</f>
        <v>0</v>
      </c>
    </row>
    <row r="82" spans="1:17" x14ac:dyDescent="0.25">
      <c r="A82" s="72" t="s">
        <v>278</v>
      </c>
      <c r="B82" s="295">
        <f>IF(B$46=0,0,B$46/TRE_fec!B$46)</f>
        <v>0</v>
      </c>
      <c r="C82" s="295">
        <f>IF(C$46=0,0,C$46/TRE_fec!C$46)</f>
        <v>0</v>
      </c>
      <c r="D82" s="295">
        <f>IF(D$46=0,0,D$46/TRE_fec!D$46)</f>
        <v>0</v>
      </c>
      <c r="E82" s="295">
        <f>IF(E$46=0,0,E$46/TRE_fec!E$46)</f>
        <v>0</v>
      </c>
      <c r="F82" s="295">
        <f>IF(F$46=0,0,F$46/TRE_fec!F$46)</f>
        <v>0</v>
      </c>
      <c r="G82" s="295">
        <f>IF(G$46=0,0,G$46/TRE_fec!G$46)</f>
        <v>0</v>
      </c>
      <c r="H82" s="295">
        <f>IF(H$46=0,0,H$46/TRE_fec!H$46)</f>
        <v>0</v>
      </c>
      <c r="I82" s="295">
        <f>IF(I$46=0,0,I$46/TRE_fec!I$46)</f>
        <v>0</v>
      </c>
      <c r="J82" s="295">
        <f>IF(J$46=0,0,J$46/TRE_fec!J$46)</f>
        <v>0</v>
      </c>
      <c r="K82" s="295">
        <f>IF(K$46=0,0,K$46/TRE_fec!K$46)</f>
        <v>0</v>
      </c>
      <c r="L82" s="295">
        <f>IF(L$46=0,0,L$46/TRE_fec!L$46)</f>
        <v>0</v>
      </c>
      <c r="M82" s="295">
        <f>IF(M$46=0,0,M$46/TRE_fec!M$46)</f>
        <v>0</v>
      </c>
      <c r="N82" s="295">
        <f>IF(N$46=0,0,N$46/TRE_fec!N$46)</f>
        <v>0</v>
      </c>
      <c r="O82" s="295">
        <f>IF(O$46=0,0,O$46/TRE_fec!O$46)</f>
        <v>0</v>
      </c>
      <c r="P82" s="295">
        <f>IF(P$46=0,0,P$46/TRE_fec!P$46)</f>
        <v>0</v>
      </c>
      <c r="Q82" s="295">
        <f>IF(Q$46=0,0,Q$46/TRE_fec!Q$46)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12257.215640095168</v>
      </c>
      <c r="C3" s="46">
        <v>11750.805711731633</v>
      </c>
      <c r="D3" s="46">
        <v>11169.038528288787</v>
      </c>
      <c r="E3" s="46">
        <v>10687.996369412298</v>
      </c>
      <c r="F3" s="46">
        <v>10804.921187581342</v>
      </c>
      <c r="G3" s="46">
        <v>10812.748569871968</v>
      </c>
      <c r="H3" s="46">
        <v>11367.683394393798</v>
      </c>
      <c r="I3" s="46">
        <v>11742.090424976506</v>
      </c>
      <c r="J3" s="46">
        <v>11631.870954484742</v>
      </c>
      <c r="K3" s="46">
        <v>9066.2810119362857</v>
      </c>
      <c r="L3" s="46">
        <v>9476.7999999999993</v>
      </c>
      <c r="M3" s="46">
        <v>10053.127240231363</v>
      </c>
      <c r="N3" s="46">
        <v>9742.1512776765667</v>
      </c>
      <c r="O3" s="46">
        <v>9290.7977333002618</v>
      </c>
      <c r="P3" s="46">
        <v>9378.2452150843274</v>
      </c>
      <c r="Q3" s="46">
        <v>9213.0016036311463</v>
      </c>
    </row>
    <row r="5" spans="1:17" x14ac:dyDescent="0.25">
      <c r="A5" s="31" t="s">
        <v>257</v>
      </c>
      <c r="B5" s="46">
        <v>7021.1502390425194</v>
      </c>
      <c r="C5" s="46">
        <v>6564.0481560318603</v>
      </c>
      <c r="D5" s="46">
        <v>7193.5274061165683</v>
      </c>
      <c r="E5" s="46">
        <v>9409.4050454496173</v>
      </c>
      <c r="F5" s="46">
        <v>10432.618929528748</v>
      </c>
      <c r="G5" s="46">
        <v>6361.6135037409276</v>
      </c>
      <c r="H5" s="46">
        <v>8533.5475554000805</v>
      </c>
      <c r="I5" s="46">
        <v>9328.2639234663638</v>
      </c>
      <c r="J5" s="46">
        <v>8190.5702567712769</v>
      </c>
      <c r="K5" s="46">
        <v>6655.140972440634</v>
      </c>
      <c r="L5" s="46">
        <v>9921.3573649290574</v>
      </c>
      <c r="M5" s="46">
        <v>11362.907997481967</v>
      </c>
      <c r="N5" s="46">
        <v>7907.7713963672313</v>
      </c>
      <c r="O5" s="46">
        <v>6561.0422602689505</v>
      </c>
      <c r="P5" s="46">
        <v>5595.061001132729</v>
      </c>
      <c r="Q5" s="46">
        <v>5938.9657997598042</v>
      </c>
    </row>
    <row r="6" spans="1:17" x14ac:dyDescent="0.25">
      <c r="A6" s="294" t="s">
        <v>256</v>
      </c>
      <c r="B6" s="293">
        <v>8776.4377988031483</v>
      </c>
      <c r="C6" s="293">
        <v>8463.8422717865269</v>
      </c>
      <c r="D6" s="293">
        <v>8407.6526494840346</v>
      </c>
      <c r="E6" s="293">
        <v>10078.994495394882</v>
      </c>
      <c r="F6" s="293">
        <v>11555.044593802864</v>
      </c>
      <c r="G6" s="293">
        <v>9711.1950754300251</v>
      </c>
      <c r="H6" s="293">
        <v>9586.215194210823</v>
      </c>
      <c r="I6" s="293">
        <v>10134.177940846144</v>
      </c>
      <c r="J6" s="293">
        <v>10244.977052425316</v>
      </c>
      <c r="K6" s="293">
        <v>10190.437653587847</v>
      </c>
      <c r="L6" s="293">
        <v>10470.521210978832</v>
      </c>
      <c r="M6" s="293">
        <v>12399.597439325078</v>
      </c>
      <c r="N6" s="293">
        <v>11136.355441967897</v>
      </c>
      <c r="O6" s="293">
        <v>10831.482099988712</v>
      </c>
      <c r="P6" s="293">
        <v>9383.1547980919695</v>
      </c>
      <c r="Q6" s="293">
        <v>8656.4070137880208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1671.341845910847</v>
      </c>
      <c r="F7" s="291">
        <v>1858.1452354919527</v>
      </c>
      <c r="G7" s="291">
        <v>0</v>
      </c>
      <c r="H7" s="291">
        <v>0</v>
      </c>
      <c r="I7" s="291">
        <v>1086.4388740083343</v>
      </c>
      <c r="J7" s="291">
        <v>110.79911157917195</v>
      </c>
      <c r="K7" s="291">
        <v>0</v>
      </c>
      <c r="L7" s="291">
        <v>280.08355739098442</v>
      </c>
      <c r="M7" s="291">
        <v>1929.0762283462464</v>
      </c>
      <c r="N7" s="291">
        <v>0</v>
      </c>
      <c r="O7" s="291">
        <v>0</v>
      </c>
      <c r="P7" s="291">
        <v>0</v>
      </c>
      <c r="Q7" s="291">
        <v>0</v>
      </c>
    </row>
    <row r="8" spans="1:17" x14ac:dyDescent="0.25">
      <c r="A8" s="290" t="s">
        <v>254</v>
      </c>
      <c r="B8" s="289"/>
      <c r="C8" s="289">
        <f>B6+C7-C6</f>
        <v>312.59552701662142</v>
      </c>
      <c r="D8" s="289">
        <f t="shared" ref="D8:Q8" si="0">C6+D7-D6</f>
        <v>56.189622302492353</v>
      </c>
      <c r="E8" s="289">
        <f t="shared" si="0"/>
        <v>0</v>
      </c>
      <c r="F8" s="289">
        <f t="shared" si="0"/>
        <v>382.09513708397026</v>
      </c>
      <c r="G8" s="289">
        <f t="shared" si="0"/>
        <v>1843.8495183728392</v>
      </c>
      <c r="H8" s="289">
        <f t="shared" si="0"/>
        <v>124.97988121920207</v>
      </c>
      <c r="I8" s="289">
        <f t="shared" si="0"/>
        <v>538.47612737301279</v>
      </c>
      <c r="J8" s="289">
        <f t="shared" si="0"/>
        <v>0</v>
      </c>
      <c r="K8" s="289">
        <f t="shared" si="0"/>
        <v>54.53939883746898</v>
      </c>
      <c r="L8" s="289">
        <f t="shared" si="0"/>
        <v>0</v>
      </c>
      <c r="M8" s="289">
        <f t="shared" si="0"/>
        <v>0</v>
      </c>
      <c r="N8" s="289">
        <f t="shared" si="0"/>
        <v>1263.2419973571814</v>
      </c>
      <c r="O8" s="289">
        <f t="shared" si="0"/>
        <v>304.87334197918426</v>
      </c>
      <c r="P8" s="289">
        <f t="shared" si="0"/>
        <v>1448.3273018967429</v>
      </c>
      <c r="Q8" s="289">
        <f t="shared" si="0"/>
        <v>726.74778430394872</v>
      </c>
    </row>
    <row r="9" spans="1:17" x14ac:dyDescent="0.25">
      <c r="A9" s="288" t="s">
        <v>253</v>
      </c>
      <c r="B9" s="287">
        <f>B6-B5</f>
        <v>1755.2875597606289</v>
      </c>
      <c r="C9" s="287">
        <f t="shared" ref="C9:Q9" si="1">C6-C5</f>
        <v>1899.7941157546666</v>
      </c>
      <c r="D9" s="287">
        <f t="shared" si="1"/>
        <v>1214.1252433674663</v>
      </c>
      <c r="E9" s="287">
        <f t="shared" si="1"/>
        <v>669.58944994526428</v>
      </c>
      <c r="F9" s="287">
        <f t="shared" si="1"/>
        <v>1122.4256642741166</v>
      </c>
      <c r="G9" s="287">
        <f t="shared" si="1"/>
        <v>3349.5815716890975</v>
      </c>
      <c r="H9" s="287">
        <f t="shared" si="1"/>
        <v>1052.6676388107426</v>
      </c>
      <c r="I9" s="287">
        <f t="shared" si="1"/>
        <v>805.91401737978049</v>
      </c>
      <c r="J9" s="287">
        <f t="shared" si="1"/>
        <v>2054.4067956540393</v>
      </c>
      <c r="K9" s="287">
        <f t="shared" si="1"/>
        <v>3535.2966811472133</v>
      </c>
      <c r="L9" s="287">
        <f t="shared" si="1"/>
        <v>549.16384604977429</v>
      </c>
      <c r="M9" s="287">
        <f t="shared" si="1"/>
        <v>1036.6894418431111</v>
      </c>
      <c r="N9" s="287">
        <f t="shared" si="1"/>
        <v>3228.5840456006654</v>
      </c>
      <c r="O9" s="287">
        <f t="shared" si="1"/>
        <v>4270.4398397197619</v>
      </c>
      <c r="P9" s="287">
        <f t="shared" si="1"/>
        <v>3788.0937969592405</v>
      </c>
      <c r="Q9" s="287">
        <f t="shared" si="1"/>
        <v>2717.4412140282166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263.63661581094652</v>
      </c>
      <c r="C12" s="38">
        <v>249.70792</v>
      </c>
      <c r="D12" s="38">
        <v>271.99542000000002</v>
      </c>
      <c r="E12" s="38">
        <v>342.90188000000001</v>
      </c>
      <c r="F12" s="38">
        <v>369.10852999999997</v>
      </c>
      <c r="G12" s="38">
        <v>240.73042666357401</v>
      </c>
      <c r="H12" s="38">
        <v>311.64247</v>
      </c>
      <c r="I12" s="38">
        <v>328.50350000000003</v>
      </c>
      <c r="J12" s="38">
        <v>290.70055000000002</v>
      </c>
      <c r="K12" s="38">
        <v>236.80705</v>
      </c>
      <c r="L12" s="38">
        <v>341.19151776296735</v>
      </c>
      <c r="M12" s="38">
        <v>368.80028887012355</v>
      </c>
      <c r="N12" s="38">
        <v>250.85381673797713</v>
      </c>
      <c r="O12" s="38">
        <v>206.38704518614566</v>
      </c>
      <c r="P12" s="38">
        <v>177.28231673566819</v>
      </c>
      <c r="Q12" s="38">
        <v>187.42320640506153</v>
      </c>
    </row>
    <row r="13" spans="1:17" x14ac:dyDescent="0.25">
      <c r="A13" s="55" t="s">
        <v>33</v>
      </c>
      <c r="B13" s="54">
        <v>10.222476124867233</v>
      </c>
      <c r="C13" s="54">
        <v>15.100530000000001</v>
      </c>
      <c r="D13" s="54">
        <v>20.089410000000001</v>
      </c>
      <c r="E13" s="54">
        <v>9.1979400000000009</v>
      </c>
      <c r="F13" s="54">
        <v>5.0042</v>
      </c>
      <c r="G13" s="54">
        <v>23.455550986279931</v>
      </c>
      <c r="H13" s="54">
        <v>18.634309999999999</v>
      </c>
      <c r="I13" s="54">
        <v>11.404299999999999</v>
      </c>
      <c r="J13" s="54">
        <v>0</v>
      </c>
      <c r="K13" s="54">
        <v>1.9005099999999999</v>
      </c>
      <c r="L13" s="54">
        <v>0</v>
      </c>
      <c r="M13" s="54">
        <v>1.361451744443591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15.261736423431188</v>
      </c>
      <c r="C14" s="51">
        <v>17.30367</v>
      </c>
      <c r="D14" s="51">
        <v>26.603339999999999</v>
      </c>
      <c r="E14" s="51">
        <v>25.901609999999998</v>
      </c>
      <c r="F14" s="51">
        <v>23.9879</v>
      </c>
      <c r="G14" s="51">
        <v>25.894728410942378</v>
      </c>
      <c r="H14" s="51">
        <v>23.902100000000001</v>
      </c>
      <c r="I14" s="51">
        <v>20.005690000000001</v>
      </c>
      <c r="J14" s="51">
        <v>15.101569999999999</v>
      </c>
      <c r="K14" s="51">
        <v>16.096920000000001</v>
      </c>
      <c r="L14" s="51">
        <v>17.053830424570357</v>
      </c>
      <c r="M14" s="51">
        <v>16.146276324411303</v>
      </c>
      <c r="N14" s="51">
        <v>20.159984401776448</v>
      </c>
      <c r="O14" s="51">
        <v>22.192088754216606</v>
      </c>
      <c r="P14" s="51">
        <v>18.194734425116643</v>
      </c>
      <c r="Q14" s="51">
        <v>19.203016021122419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15.261736423431188</v>
      </c>
      <c r="C17" s="51">
        <v>17.30367</v>
      </c>
      <c r="D17" s="51">
        <v>13.20689</v>
      </c>
      <c r="E17" s="51">
        <v>17.30219</v>
      </c>
      <c r="F17" s="51">
        <v>17.290420000000001</v>
      </c>
      <c r="G17" s="51">
        <v>17.295475013076047</v>
      </c>
      <c r="H17" s="51">
        <v>15.30377</v>
      </c>
      <c r="I17" s="51">
        <v>14.275029999999999</v>
      </c>
      <c r="J17" s="51">
        <v>12.201639999999999</v>
      </c>
      <c r="K17" s="51">
        <v>13.19591</v>
      </c>
      <c r="L17" s="51">
        <v>13.232301600271581</v>
      </c>
      <c r="M17" s="51">
        <v>14.235497694266448</v>
      </c>
      <c r="N17" s="51">
        <v>17.293883648282296</v>
      </c>
      <c r="O17" s="51">
        <v>19.325720058727896</v>
      </c>
      <c r="P17" s="51">
        <v>16.28389409397986</v>
      </c>
      <c r="Q17" s="51">
        <v>17.292300421212691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13.39645</v>
      </c>
      <c r="E18" s="51">
        <v>8.5994200000000003</v>
      </c>
      <c r="F18" s="51">
        <v>6.6974799999999997</v>
      </c>
      <c r="G18" s="51">
        <v>8.599253397866331</v>
      </c>
      <c r="H18" s="51">
        <v>8.5983300000000007</v>
      </c>
      <c r="I18" s="51">
        <v>5.7306600000000003</v>
      </c>
      <c r="J18" s="51">
        <v>2.8999299999999999</v>
      </c>
      <c r="K18" s="51">
        <v>2.9010099999999999</v>
      </c>
      <c r="L18" s="51">
        <v>3.8215288242987739</v>
      </c>
      <c r="M18" s="51">
        <v>1.910778630144857</v>
      </c>
      <c r="N18" s="51">
        <v>2.8661007534941523</v>
      </c>
      <c r="O18" s="51">
        <v>2.8663686954887084</v>
      </c>
      <c r="P18" s="51">
        <v>1.9108403311367819</v>
      </c>
      <c r="Q18" s="51">
        <v>1.9107155999097292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58.278410767473353</v>
      </c>
      <c r="C20" s="51">
        <v>37.19867</v>
      </c>
      <c r="D20" s="51">
        <v>51.200940000000003</v>
      </c>
      <c r="E20" s="51">
        <v>128.80377999999999</v>
      </c>
      <c r="F20" s="51">
        <v>157.66130000000001</v>
      </c>
      <c r="G20" s="51">
        <v>4.4191017649301321</v>
      </c>
      <c r="H20" s="51">
        <v>82.002200000000002</v>
      </c>
      <c r="I20" s="51">
        <v>111.70132</v>
      </c>
      <c r="J20" s="51">
        <v>87.30341</v>
      </c>
      <c r="K20" s="51">
        <v>65.828729999999993</v>
      </c>
      <c r="L20" s="51">
        <v>158.45009246100022</v>
      </c>
      <c r="M20" s="51">
        <v>188.28154702112866</v>
      </c>
      <c r="N20" s="51">
        <v>153.60171846920011</v>
      </c>
      <c r="O20" s="51">
        <v>131.95357736055954</v>
      </c>
      <c r="P20" s="51">
        <v>106.8134880716145</v>
      </c>
      <c r="Q20" s="51">
        <v>116.74962265418257</v>
      </c>
    </row>
    <row r="21" spans="1:17" x14ac:dyDescent="0.25">
      <c r="A21" s="53" t="s">
        <v>66</v>
      </c>
      <c r="B21" s="51">
        <v>58.278410767473353</v>
      </c>
      <c r="C21" s="51">
        <v>37.19867</v>
      </c>
      <c r="D21" s="51">
        <v>51.200940000000003</v>
      </c>
      <c r="E21" s="51">
        <v>128.80377999999999</v>
      </c>
      <c r="F21" s="51">
        <v>157.66130000000001</v>
      </c>
      <c r="G21" s="51">
        <v>4.4191017649301321</v>
      </c>
      <c r="H21" s="51">
        <v>82.002200000000002</v>
      </c>
      <c r="I21" s="51">
        <v>111.70132</v>
      </c>
      <c r="J21" s="51">
        <v>87.30341</v>
      </c>
      <c r="K21" s="51">
        <v>65.828729999999993</v>
      </c>
      <c r="L21" s="51">
        <v>158.45009246100022</v>
      </c>
      <c r="M21" s="51">
        <v>188.28154702112866</v>
      </c>
      <c r="N21" s="51">
        <v>153.60171846920011</v>
      </c>
      <c r="O21" s="51">
        <v>131.95357736055954</v>
      </c>
      <c r="P21" s="51">
        <v>106.8134880716145</v>
      </c>
      <c r="Q21" s="51">
        <v>116.74962265418257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0.45380713440392384</v>
      </c>
      <c r="H23" s="51">
        <v>0</v>
      </c>
      <c r="I23" s="51">
        <v>0.59979000000000005</v>
      </c>
      <c r="J23" s="51">
        <v>0.19991999999999999</v>
      </c>
      <c r="K23" s="51">
        <v>1.40039</v>
      </c>
      <c r="L23" s="51">
        <v>2.4122954779693466</v>
      </c>
      <c r="M23" s="51">
        <v>1.9548406644468586</v>
      </c>
      <c r="N23" s="51">
        <v>2.0239200534067274</v>
      </c>
      <c r="O23" s="51">
        <v>2.3646777707812192</v>
      </c>
      <c r="P23" s="51">
        <v>1.5426024415977329</v>
      </c>
      <c r="Q23" s="51">
        <v>2.0291194698749448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0.59979000000000005</v>
      </c>
      <c r="J24" s="51">
        <v>0.19991999999999999</v>
      </c>
      <c r="K24" s="51">
        <v>1.40039</v>
      </c>
      <c r="L24" s="51">
        <v>1.6718722040991298</v>
      </c>
      <c r="M24" s="51">
        <v>1.2089418478668266</v>
      </c>
      <c r="N24" s="51">
        <v>1.4984524823079899</v>
      </c>
      <c r="O24" s="51">
        <v>1.2182335197429319</v>
      </c>
      <c r="P24" s="51">
        <v>0.88375556537075972</v>
      </c>
      <c r="Q24" s="51">
        <v>0.95537072866688877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0.45380713440392384</v>
      </c>
      <c r="H26" s="51">
        <v>0</v>
      </c>
      <c r="I26" s="51">
        <v>0</v>
      </c>
      <c r="J26" s="51">
        <v>0</v>
      </c>
      <c r="K26" s="51">
        <v>0</v>
      </c>
      <c r="L26" s="51">
        <v>0.74042327387021667</v>
      </c>
      <c r="M26" s="51">
        <v>0.74589881658003199</v>
      </c>
      <c r="N26" s="51">
        <v>0.52546757109873776</v>
      </c>
      <c r="O26" s="51">
        <v>1.1464442510382873</v>
      </c>
      <c r="P26" s="51">
        <v>0.65884687622697313</v>
      </c>
      <c r="Q26" s="51">
        <v>1.0737487412080562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179.87399249517478</v>
      </c>
      <c r="C30" s="62">
        <v>180.10505000000001</v>
      </c>
      <c r="D30" s="62">
        <v>174.10173</v>
      </c>
      <c r="E30" s="62">
        <v>178.99854999999999</v>
      </c>
      <c r="F30" s="62">
        <v>182.45513</v>
      </c>
      <c r="G30" s="62">
        <v>186.50723836701764</v>
      </c>
      <c r="H30" s="62">
        <v>187.10386</v>
      </c>
      <c r="I30" s="62">
        <v>184.79239999999999</v>
      </c>
      <c r="J30" s="62">
        <v>188.09565000000001</v>
      </c>
      <c r="K30" s="62">
        <v>151.5805</v>
      </c>
      <c r="L30" s="62">
        <v>163.27529939942741</v>
      </c>
      <c r="M30" s="62">
        <v>161.05617311569313</v>
      </c>
      <c r="N30" s="62">
        <v>75.068193813593837</v>
      </c>
      <c r="O30" s="62">
        <v>49.876701300588323</v>
      </c>
      <c r="P30" s="62">
        <v>50.731491797339288</v>
      </c>
      <c r="Q30" s="62">
        <v>49.441448259881568</v>
      </c>
    </row>
    <row r="32" spans="1:17" x14ac:dyDescent="0.25">
      <c r="A32" s="31" t="s">
        <v>63</v>
      </c>
      <c r="B32" s="70">
        <v>230.02775161596884</v>
      </c>
      <c r="C32" s="70">
        <v>205.79607761342402</v>
      </c>
      <c r="D32" s="70">
        <v>290.096289274176</v>
      </c>
      <c r="E32" s="70">
        <v>422.44463180944803</v>
      </c>
      <c r="F32" s="70">
        <v>466.76507729112006</v>
      </c>
      <c r="G32" s="70">
        <v>188.43820412988242</v>
      </c>
      <c r="H32" s="70">
        <v>344.64046936665602</v>
      </c>
      <c r="I32" s="70">
        <v>372.15709687753201</v>
      </c>
      <c r="J32" s="70">
        <v>252.30985719627603</v>
      </c>
      <c r="K32" s="70">
        <v>212.71651113704399</v>
      </c>
      <c r="L32" s="70">
        <v>425.60287659020759</v>
      </c>
      <c r="M32" s="70">
        <v>498.69036637608883</v>
      </c>
      <c r="N32" s="70">
        <v>423.71962531824528</v>
      </c>
      <c r="O32" s="70">
        <v>379.1770598192212</v>
      </c>
      <c r="P32" s="70">
        <v>307.59466160180659</v>
      </c>
      <c r="Q32" s="70">
        <v>334.0606973871698</v>
      </c>
    </row>
    <row r="34" spans="1:17" x14ac:dyDescent="0.25">
      <c r="A34" s="184" t="s">
        <v>252</v>
      </c>
      <c r="B34" s="190">
        <f t="shared" ref="B34:Q34" si="2">IF(B$12=0,"",B$12/B$3*1000)</f>
        <v>21.50868709110021</v>
      </c>
      <c r="C34" s="190">
        <f t="shared" si="2"/>
        <v>21.25028071485341</v>
      </c>
      <c r="D34" s="190">
        <f t="shared" si="2"/>
        <v>24.352626173783335</v>
      </c>
      <c r="E34" s="190">
        <f t="shared" si="2"/>
        <v>32.082896377223896</v>
      </c>
      <c r="F34" s="190">
        <f t="shared" si="2"/>
        <v>34.161149682816344</v>
      </c>
      <c r="G34" s="190">
        <f t="shared" si="2"/>
        <v>22.263573882993235</v>
      </c>
      <c r="H34" s="190">
        <f t="shared" si="2"/>
        <v>27.414773897880792</v>
      </c>
      <c r="I34" s="190">
        <f t="shared" si="2"/>
        <v>27.976577262702975</v>
      </c>
      <c r="J34" s="190">
        <f t="shared" si="2"/>
        <v>24.991727567947144</v>
      </c>
      <c r="K34" s="190">
        <f t="shared" si="2"/>
        <v>26.1195356385082</v>
      </c>
      <c r="L34" s="190">
        <f t="shared" si="2"/>
        <v>36.002819281082999</v>
      </c>
      <c r="M34" s="190">
        <f t="shared" si="2"/>
        <v>36.685130910731012</v>
      </c>
      <c r="N34" s="190">
        <f t="shared" si="2"/>
        <v>25.749324721818937</v>
      </c>
      <c r="O34" s="190">
        <f t="shared" si="2"/>
        <v>22.214136085043496</v>
      </c>
      <c r="P34" s="190">
        <f t="shared" si="2"/>
        <v>18.903570195682295</v>
      </c>
      <c r="Q34" s="190">
        <f t="shared" si="2"/>
        <v>20.343338085515139</v>
      </c>
    </row>
    <row r="35" spans="1:17" x14ac:dyDescent="0.25">
      <c r="A35" s="286" t="s">
        <v>251</v>
      </c>
      <c r="B35" s="285">
        <f t="shared" ref="B35:Q35" si="3">IF(B$12=0,"",B$12/B$5*1000)</f>
        <v>37.548921022219695</v>
      </c>
      <c r="C35" s="285">
        <f t="shared" si="3"/>
        <v>38.041756255328117</v>
      </c>
      <c r="D35" s="285">
        <f t="shared" si="3"/>
        <v>37.811132792616547</v>
      </c>
      <c r="E35" s="285">
        <f t="shared" si="3"/>
        <v>36.442461382383271</v>
      </c>
      <c r="F35" s="285">
        <f t="shared" si="3"/>
        <v>35.380236975326099</v>
      </c>
      <c r="G35" s="285">
        <f t="shared" si="3"/>
        <v>37.841095898393263</v>
      </c>
      <c r="H35" s="285">
        <f t="shared" si="3"/>
        <v>36.519685157527569</v>
      </c>
      <c r="I35" s="285">
        <f t="shared" si="3"/>
        <v>35.215931141657578</v>
      </c>
      <c r="J35" s="285">
        <f t="shared" si="3"/>
        <v>35.492101390580608</v>
      </c>
      <c r="K35" s="285">
        <f t="shared" si="3"/>
        <v>35.582574581159619</v>
      </c>
      <c r="L35" s="285">
        <f t="shared" si="3"/>
        <v>34.389600657773201</v>
      </c>
      <c r="M35" s="285">
        <f t="shared" si="3"/>
        <v>32.456505759955995</v>
      </c>
      <c r="N35" s="285">
        <f t="shared" si="3"/>
        <v>31.722441654448609</v>
      </c>
      <c r="O35" s="285">
        <f t="shared" si="3"/>
        <v>31.45644197964447</v>
      </c>
      <c r="P35" s="285">
        <f t="shared" si="3"/>
        <v>31.685502034701155</v>
      </c>
      <c r="Q35" s="285">
        <f t="shared" si="3"/>
        <v>31.558222883290838</v>
      </c>
    </row>
    <row r="36" spans="1:17" x14ac:dyDescent="0.25">
      <c r="A36" s="286" t="s">
        <v>250</v>
      </c>
      <c r="B36" s="285">
        <f>IF(MAE_ued!B$5=0,"",MAE_ued!B$5/B$5*1000)</f>
        <v>19.246501885753517</v>
      </c>
      <c r="C36" s="285">
        <f>IF(MAE_ued!C$5=0,"",MAE_ued!C$5/C$5*1000)</f>
        <v>19.246501885753514</v>
      </c>
      <c r="D36" s="285">
        <f>IF(MAE_ued!D$5=0,"",MAE_ued!D$5/D$5*1000)</f>
        <v>19.246501885753517</v>
      </c>
      <c r="E36" s="285">
        <f>IF(MAE_ued!E$5=0,"",MAE_ued!E$5/E$5*1000)</f>
        <v>19.246501885753517</v>
      </c>
      <c r="F36" s="285">
        <f>IF(MAE_ued!F$5=0,"",MAE_ued!F$5/F$5*1000)</f>
        <v>19.246501885753514</v>
      </c>
      <c r="G36" s="285">
        <f>IF(MAE_ued!G$5=0,"",MAE_ued!G$5/G$5*1000)</f>
        <v>19.246501885753514</v>
      </c>
      <c r="H36" s="285">
        <f>IF(MAE_ued!H$5=0,"",MAE_ued!H$5/H$5*1000)</f>
        <v>19.246501885753517</v>
      </c>
      <c r="I36" s="285">
        <f>IF(MAE_ued!I$5=0,"",MAE_ued!I$5/I$5*1000)</f>
        <v>19.246501885753517</v>
      </c>
      <c r="J36" s="285">
        <f>IF(MAE_ued!J$5=0,"",MAE_ued!J$5/J$5*1000)</f>
        <v>19.246501885753517</v>
      </c>
      <c r="K36" s="285">
        <f>IF(MAE_ued!K$5=0,"",MAE_ued!K$5/K$5*1000)</f>
        <v>19.246501885753517</v>
      </c>
      <c r="L36" s="285">
        <f>IF(MAE_ued!L$5=0,"",MAE_ued!L$5/L$5*1000)</f>
        <v>19.246501885753517</v>
      </c>
      <c r="M36" s="285">
        <f>IF(MAE_ued!M$5=0,"",MAE_ued!M$5/M$5*1000)</f>
        <v>19.246501885753517</v>
      </c>
      <c r="N36" s="285">
        <f>IF(MAE_ued!N$5=0,"",MAE_ued!N$5/N$5*1000)</f>
        <v>19.246501885753514</v>
      </c>
      <c r="O36" s="285">
        <f>IF(MAE_ued!O$5=0,"",MAE_ued!O$5/O$5*1000)</f>
        <v>19.246501885753517</v>
      </c>
      <c r="P36" s="285">
        <f>IF(MAE_ued!P$5=0,"",MAE_ued!P$5/P$5*1000)</f>
        <v>19.246501885753517</v>
      </c>
      <c r="Q36" s="285">
        <f>IF(MAE_ued!Q$5=0,"",MAE_ued!Q$5/Q$5*1000)</f>
        <v>19.246501885753514</v>
      </c>
    </row>
    <row r="37" spans="1:17" x14ac:dyDescent="0.25">
      <c r="A37" s="284" t="s">
        <v>60</v>
      </c>
      <c r="B37" s="283">
        <f t="shared" ref="B37:Q37" si="4">IF(B$12=0,"",B$32/B$12)</f>
        <v>0.87251822326880968</v>
      </c>
      <c r="C37" s="283">
        <f t="shared" si="4"/>
        <v>0.82414717808479609</v>
      </c>
      <c r="D37" s="283">
        <f t="shared" si="4"/>
        <v>1.0665484340661913</v>
      </c>
      <c r="E37" s="283">
        <f t="shared" si="4"/>
        <v>1.2319694246337991</v>
      </c>
      <c r="F37" s="283">
        <f t="shared" si="4"/>
        <v>1.2645740733521387</v>
      </c>
      <c r="G37" s="283">
        <f t="shared" si="4"/>
        <v>0.78277684604127296</v>
      </c>
      <c r="H37" s="283">
        <f t="shared" si="4"/>
        <v>1.1058841542574604</v>
      </c>
      <c r="I37" s="283">
        <f t="shared" si="4"/>
        <v>1.1328862458924547</v>
      </c>
      <c r="J37" s="283">
        <f t="shared" si="4"/>
        <v>0.86793732311918914</v>
      </c>
      <c r="K37" s="283">
        <f t="shared" si="4"/>
        <v>0.89826933419863975</v>
      </c>
      <c r="L37" s="283">
        <f t="shared" si="4"/>
        <v>1.247401692107371</v>
      </c>
      <c r="M37" s="283">
        <f t="shared" si="4"/>
        <v>1.3521962466567028</v>
      </c>
      <c r="N37" s="283">
        <f t="shared" si="4"/>
        <v>1.6891097405977709</v>
      </c>
      <c r="O37" s="283">
        <f t="shared" si="4"/>
        <v>1.8372134717914679</v>
      </c>
      <c r="P37" s="283">
        <f t="shared" si="4"/>
        <v>1.7350555163402843</v>
      </c>
      <c r="Q37" s="283">
        <f t="shared" si="4"/>
        <v>1.7823870575834315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263.63661581094652</v>
      </c>
      <c r="C5" s="96">
        <v>249.70792000000006</v>
      </c>
      <c r="D5" s="96">
        <v>271.99541999999997</v>
      </c>
      <c r="E5" s="96">
        <v>342.90188000000001</v>
      </c>
      <c r="F5" s="96">
        <v>369.10853000000003</v>
      </c>
      <c r="G5" s="96">
        <v>240.73042666357401</v>
      </c>
      <c r="H5" s="96">
        <v>311.64247</v>
      </c>
      <c r="I5" s="96">
        <v>328.50350000000009</v>
      </c>
      <c r="J5" s="96">
        <v>290.70055000000002</v>
      </c>
      <c r="K5" s="96">
        <v>236.80705</v>
      </c>
      <c r="L5" s="96">
        <v>341.19151776296735</v>
      </c>
      <c r="M5" s="96">
        <v>368.8002888701235</v>
      </c>
      <c r="N5" s="96">
        <v>250.85381673797713</v>
      </c>
      <c r="O5" s="96">
        <v>206.38704518614566</v>
      </c>
      <c r="P5" s="96">
        <v>177.28231673566816</v>
      </c>
      <c r="Q5" s="96">
        <v>187.42320640506153</v>
      </c>
    </row>
    <row r="6" spans="1:17" x14ac:dyDescent="0.25">
      <c r="A6" s="132" t="s">
        <v>83</v>
      </c>
      <c r="B6" s="160">
        <v>3.3212975439140981</v>
      </c>
      <c r="C6" s="160">
        <v>3.1458236513953244</v>
      </c>
      <c r="D6" s="160">
        <v>3.4266018687240876</v>
      </c>
      <c r="E6" s="160">
        <v>4.3198823818320271</v>
      </c>
      <c r="F6" s="160">
        <v>4.6500341022654013</v>
      </c>
      <c r="G6" s="160">
        <v>3.0327250725918455</v>
      </c>
      <c r="H6" s="160">
        <v>3.9260759246453127</v>
      </c>
      <c r="I6" s="160">
        <v>4.1384914017390555</v>
      </c>
      <c r="J6" s="160">
        <v>3.6622493418055346</v>
      </c>
      <c r="K6" s="160">
        <v>2.9832983219240909</v>
      </c>
      <c r="L6" s="160">
        <v>4.2983352159363255</v>
      </c>
      <c r="M6" s="160">
        <v>4.6461508764682451</v>
      </c>
      <c r="N6" s="160">
        <v>3.1602596735302457</v>
      </c>
      <c r="O6" s="160">
        <v>2.6000667022823007</v>
      </c>
      <c r="P6" s="160">
        <v>2.233404951517846</v>
      </c>
      <c r="Q6" s="160">
        <v>2.3611600125834622</v>
      </c>
    </row>
    <row r="7" spans="1:17" x14ac:dyDescent="0.25">
      <c r="A7" s="76" t="s">
        <v>82</v>
      </c>
      <c r="B7" s="159">
        <v>1.8965182918305474</v>
      </c>
      <c r="C7" s="159">
        <v>1.7963196668954342</v>
      </c>
      <c r="D7" s="159">
        <v>1.956648881026616</v>
      </c>
      <c r="E7" s="159">
        <v>2.4667274904993728</v>
      </c>
      <c r="F7" s="159">
        <v>2.6552498281106316</v>
      </c>
      <c r="G7" s="159">
        <v>1.7317384239791314</v>
      </c>
      <c r="H7" s="159">
        <v>2.2418571982052886</v>
      </c>
      <c r="I7" s="159">
        <v>2.3631501063081393</v>
      </c>
      <c r="J7" s="159">
        <v>2.0912076603029632</v>
      </c>
      <c r="K7" s="159">
        <v>1.7035148952203456</v>
      </c>
      <c r="L7" s="159">
        <v>2.4544236864234068</v>
      </c>
      <c r="M7" s="159">
        <v>2.6530324390757021</v>
      </c>
      <c r="N7" s="159">
        <v>1.804562884998647</v>
      </c>
      <c r="O7" s="159">
        <v>1.4846830179047188</v>
      </c>
      <c r="P7" s="159">
        <v>1.2753128220565304</v>
      </c>
      <c r="Q7" s="159">
        <v>1.348263169618386</v>
      </c>
    </row>
    <row r="8" spans="1:17" x14ac:dyDescent="0.25">
      <c r="A8" s="76" t="s">
        <v>81</v>
      </c>
      <c r="B8" s="159">
        <v>2.959333505883059</v>
      </c>
      <c r="C8" s="159">
        <v>2.8029832353419382</v>
      </c>
      <c r="D8" s="159">
        <v>3.0531614790183244</v>
      </c>
      <c r="E8" s="159">
        <v>3.8490898526856219</v>
      </c>
      <c r="F8" s="159">
        <v>4.1432607408355606</v>
      </c>
      <c r="G8" s="159">
        <v>2.7022104472085222</v>
      </c>
      <c r="H8" s="159">
        <v>3.4982014940917892</v>
      </c>
      <c r="I8" s="159">
        <v>3.6874673548646375</v>
      </c>
      <c r="J8" s="159">
        <v>3.2631274496807348</v>
      </c>
      <c r="K8" s="159">
        <v>2.6581703582360547</v>
      </c>
      <c r="L8" s="159">
        <v>3.8298909555230312</v>
      </c>
      <c r="M8" s="159">
        <v>4.1398007195455406</v>
      </c>
      <c r="N8" s="159">
        <v>2.815845980528326</v>
      </c>
      <c r="O8" s="159">
        <v>2.316704362635055</v>
      </c>
      <c r="P8" s="159">
        <v>1.9900024065422413</v>
      </c>
      <c r="Q8" s="159">
        <v>2.103834373645094</v>
      </c>
    </row>
    <row r="9" spans="1:17" x14ac:dyDescent="0.25">
      <c r="A9" s="76" t="s">
        <v>80</v>
      </c>
      <c r="B9" s="159">
        <v>3.4541494456706618</v>
      </c>
      <c r="C9" s="159">
        <v>3.2716565974511371</v>
      </c>
      <c r="D9" s="159">
        <v>3.5636659434730507</v>
      </c>
      <c r="E9" s="159">
        <v>4.4926776771053083</v>
      </c>
      <c r="F9" s="159">
        <v>4.8360354663560168</v>
      </c>
      <c r="G9" s="159">
        <v>3.154034075495519</v>
      </c>
      <c r="H9" s="159">
        <v>4.0831189616311256</v>
      </c>
      <c r="I9" s="159">
        <v>4.3040310578086176</v>
      </c>
      <c r="J9" s="159">
        <v>3.808739315477756</v>
      </c>
      <c r="K9" s="159">
        <v>3.1026302548010545</v>
      </c>
      <c r="L9" s="159">
        <v>4.4702686245737775</v>
      </c>
      <c r="M9" s="159">
        <v>4.831996911526975</v>
      </c>
      <c r="N9" s="159">
        <v>3.2866700604714554</v>
      </c>
      <c r="O9" s="159">
        <v>2.7040693703735923</v>
      </c>
      <c r="P9" s="159">
        <v>2.3227411495785595</v>
      </c>
      <c r="Q9" s="159">
        <v>2.4556064130868007</v>
      </c>
    </row>
    <row r="10" spans="1:17" x14ac:dyDescent="0.25">
      <c r="A10" s="129" t="s">
        <v>79</v>
      </c>
      <c r="B10" s="158">
        <v>3.587001347427226</v>
      </c>
      <c r="C10" s="158">
        <v>3.3974895435069503</v>
      </c>
      <c r="D10" s="158">
        <v>3.7007300182220142</v>
      </c>
      <c r="E10" s="158">
        <v>4.6654729723785895</v>
      </c>
      <c r="F10" s="158">
        <v>5.0220368304466341</v>
      </c>
      <c r="G10" s="158">
        <v>3.2753430783991933</v>
      </c>
      <c r="H10" s="158">
        <v>4.2401619986169381</v>
      </c>
      <c r="I10" s="158">
        <v>4.4695707138781806</v>
      </c>
      <c r="J10" s="158">
        <v>3.9552292891499774</v>
      </c>
      <c r="K10" s="158">
        <v>3.2219621876780185</v>
      </c>
      <c r="L10" s="158">
        <v>4.6422020332112313</v>
      </c>
      <c r="M10" s="158">
        <v>5.017842946585704</v>
      </c>
      <c r="N10" s="158">
        <v>3.4130804474126655</v>
      </c>
      <c r="O10" s="158">
        <v>2.8080720384648847</v>
      </c>
      <c r="P10" s="158">
        <v>2.4120773476392738</v>
      </c>
      <c r="Q10" s="158">
        <v>2.5500528135901392</v>
      </c>
    </row>
    <row r="11" spans="1:17" x14ac:dyDescent="0.25">
      <c r="A11" s="92" t="s">
        <v>125</v>
      </c>
      <c r="B11" s="91">
        <v>0.71740026948544522</v>
      </c>
      <c r="C11" s="91">
        <v>0.67949790870139015</v>
      </c>
      <c r="D11" s="91">
        <v>0.74014600364440286</v>
      </c>
      <c r="E11" s="91">
        <v>0.93309459447571796</v>
      </c>
      <c r="F11" s="91">
        <v>1.0044073660893267</v>
      </c>
      <c r="G11" s="91">
        <v>0.65506861567983865</v>
      </c>
      <c r="H11" s="91">
        <v>0.84803239972338762</v>
      </c>
      <c r="I11" s="91">
        <v>0.89391414277563619</v>
      </c>
      <c r="J11" s="91">
        <v>0.79104585782999548</v>
      </c>
      <c r="K11" s="91">
        <v>0.64439243753560371</v>
      </c>
      <c r="L11" s="91">
        <v>0.92844040664224625</v>
      </c>
      <c r="M11" s="91">
        <v>1.0035685893171411</v>
      </c>
      <c r="N11" s="91">
        <v>0.68261608948253316</v>
      </c>
      <c r="O11" s="91">
        <v>0.56161440769297699</v>
      </c>
      <c r="P11" s="91">
        <v>0.48241546952785469</v>
      </c>
      <c r="Q11" s="91">
        <v>0.51001056271802792</v>
      </c>
    </row>
    <row r="12" spans="1:17" x14ac:dyDescent="0.25">
      <c r="A12" s="92" t="s">
        <v>26</v>
      </c>
      <c r="B12" s="91">
        <v>1.0761004042281677</v>
      </c>
      <c r="C12" s="91">
        <v>1.019246863052085</v>
      </c>
      <c r="D12" s="91">
        <v>1.1102190054666041</v>
      </c>
      <c r="E12" s="91">
        <v>1.3996418917135769</v>
      </c>
      <c r="F12" s="91">
        <v>1.5066110491339899</v>
      </c>
      <c r="G12" s="91">
        <v>0.98260292351975798</v>
      </c>
      <c r="H12" s="91">
        <v>1.2720485995850814</v>
      </c>
      <c r="I12" s="91">
        <v>1.3408712141634542</v>
      </c>
      <c r="J12" s="91">
        <v>1.1865687867449932</v>
      </c>
      <c r="K12" s="91">
        <v>0.96658865630340551</v>
      </c>
      <c r="L12" s="91">
        <v>1.3926606099633694</v>
      </c>
      <c r="M12" s="91">
        <v>1.5053528839757113</v>
      </c>
      <c r="N12" s="91">
        <v>1.0239241342237997</v>
      </c>
      <c r="O12" s="91">
        <v>0.84242161153946538</v>
      </c>
      <c r="P12" s="91">
        <v>0.72362320429178195</v>
      </c>
      <c r="Q12" s="91">
        <v>0.76501584407704171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1.7935006737136132</v>
      </c>
      <c r="C14" s="157">
        <v>1.6987447717534752</v>
      </c>
      <c r="D14" s="157">
        <v>1.8503650091110073</v>
      </c>
      <c r="E14" s="157">
        <v>2.3327364861892947</v>
      </c>
      <c r="F14" s="157">
        <v>2.511018415223317</v>
      </c>
      <c r="G14" s="157">
        <v>1.6376715391995966</v>
      </c>
      <c r="H14" s="157">
        <v>2.120080999308469</v>
      </c>
      <c r="I14" s="157">
        <v>2.2347853569390903</v>
      </c>
      <c r="J14" s="157">
        <v>1.9776146445749887</v>
      </c>
      <c r="K14" s="157">
        <v>1.6109810938390092</v>
      </c>
      <c r="L14" s="157">
        <v>2.3211010166056156</v>
      </c>
      <c r="M14" s="157">
        <v>2.508921473292852</v>
      </c>
      <c r="N14" s="157">
        <v>1.7065402237063325</v>
      </c>
      <c r="O14" s="157">
        <v>1.4040360192324426</v>
      </c>
      <c r="P14" s="157">
        <v>1.2060386738196369</v>
      </c>
      <c r="Q14" s="157">
        <v>1.2750264067950696</v>
      </c>
    </row>
    <row r="15" spans="1:17" x14ac:dyDescent="0.25">
      <c r="A15" s="156" t="s">
        <v>295</v>
      </c>
      <c r="B15" s="204">
        <v>18.998236167221535</v>
      </c>
      <c r="C15" s="204">
        <v>17.994503617766004</v>
      </c>
      <c r="D15" s="204">
        <v>19.600590038176538</v>
      </c>
      <c r="E15" s="204">
        <v>24.71026597874334</v>
      </c>
      <c r="F15" s="204">
        <v>26.598774994534779</v>
      </c>
      <c r="G15" s="204">
        <v>17.347565641906897</v>
      </c>
      <c r="H15" s="204">
        <v>22.457643930014445</v>
      </c>
      <c r="I15" s="204">
        <v>23.672686950413087</v>
      </c>
      <c r="J15" s="204">
        <v>20.948522973006092</v>
      </c>
      <c r="K15" s="204">
        <v>17.064838463824035</v>
      </c>
      <c r="L15" s="204">
        <v>24.587013502562471</v>
      </c>
      <c r="M15" s="204">
        <v>26.576562458678062</v>
      </c>
      <c r="N15" s="204">
        <v>18.077079464768033</v>
      </c>
      <c r="O15" s="204">
        <v>14.872705804694274</v>
      </c>
      <c r="P15" s="204">
        <v>12.775354862056114</v>
      </c>
      <c r="Q15" s="204">
        <v>13.506129744339642</v>
      </c>
    </row>
    <row r="16" spans="1:17" x14ac:dyDescent="0.25">
      <c r="A16" s="152" t="s">
        <v>301</v>
      </c>
      <c r="B16" s="264">
        <v>7.5992944668886135</v>
      </c>
      <c r="C16" s="264">
        <v>7.1978014471064018</v>
      </c>
      <c r="D16" s="264">
        <v>7.8402360152706159</v>
      </c>
      <c r="E16" s="264">
        <v>9.8841063914973368</v>
      </c>
      <c r="F16" s="264">
        <v>10.639509997813914</v>
      </c>
      <c r="G16" s="264">
        <v>6.9390262567627596</v>
      </c>
      <c r="H16" s="264">
        <v>8.9830575720057784</v>
      </c>
      <c r="I16" s="264">
        <v>9.4690747801652364</v>
      </c>
      <c r="J16" s="264">
        <v>8.3794091892024394</v>
      </c>
      <c r="K16" s="264">
        <v>6.8259353855296148</v>
      </c>
      <c r="L16" s="264">
        <v>9.8348054010249886</v>
      </c>
      <c r="M16" s="264">
        <v>10.630624983471224</v>
      </c>
      <c r="N16" s="264">
        <v>7.2308317859072151</v>
      </c>
      <c r="O16" s="264">
        <v>5.94908232187771</v>
      </c>
      <c r="P16" s="264">
        <v>5.1101419448224448</v>
      </c>
      <c r="Q16" s="264">
        <v>5.4024518977358555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1.2096330375540563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1.7414071743859236</v>
      </c>
      <c r="C19" s="83">
        <v>2.6952639955829443</v>
      </c>
      <c r="D19" s="83">
        <v>1.8033242679864527</v>
      </c>
      <c r="E19" s="83">
        <v>1.1584363379832479</v>
      </c>
      <c r="F19" s="83">
        <v>0.99502772323969013</v>
      </c>
      <c r="G19" s="83">
        <v>5.1024486446570707</v>
      </c>
      <c r="H19" s="83">
        <v>1.4897518544184403</v>
      </c>
      <c r="I19" s="83">
        <v>1.0513276412438888</v>
      </c>
      <c r="J19" s="83">
        <v>1.0286844798458088</v>
      </c>
      <c r="K19" s="83">
        <v>1.2088330173656927</v>
      </c>
      <c r="L19" s="83">
        <v>0.70769387165011</v>
      </c>
      <c r="M19" s="83">
        <v>0.67302775894172706</v>
      </c>
      <c r="N19" s="83">
        <v>0.73992168268871306</v>
      </c>
      <c r="O19" s="83">
        <v>0.83852265643474411</v>
      </c>
      <c r="P19" s="83">
        <v>0.73232087865820761</v>
      </c>
      <c r="Q19" s="83">
        <v>0.77026977263115282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0.38530158373467377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5.8578872925026904</v>
      </c>
      <c r="C21" s="83">
        <v>4.5025374515234571</v>
      </c>
      <c r="D21" s="83">
        <v>6.0369117472841634</v>
      </c>
      <c r="E21" s="83">
        <v>8.7256700535140883</v>
      </c>
      <c r="F21" s="83">
        <v>9.6444822745742229</v>
      </c>
      <c r="G21" s="83">
        <v>0.24164299081695897</v>
      </c>
      <c r="H21" s="83">
        <v>7.4933057175873383</v>
      </c>
      <c r="I21" s="83">
        <v>8.4177471389213476</v>
      </c>
      <c r="J21" s="83">
        <v>7.3507247093566299</v>
      </c>
      <c r="K21" s="83">
        <v>5.6171023681639225</v>
      </c>
      <c r="L21" s="83">
        <v>9.1271115293748792</v>
      </c>
      <c r="M21" s="83">
        <v>9.957597224529497</v>
      </c>
      <c r="N21" s="83">
        <v>6.4909101032185017</v>
      </c>
      <c r="O21" s="83">
        <v>5.1105596654429659</v>
      </c>
      <c r="P21" s="83">
        <v>4.3778210661642376</v>
      </c>
      <c r="Q21" s="83">
        <v>4.6321821251047028</v>
      </c>
    </row>
    <row r="22" spans="1:17" x14ac:dyDescent="0.25">
      <c r="A22" s="152" t="s">
        <v>300</v>
      </c>
      <c r="B22" s="264">
        <v>11.398941700332923</v>
      </c>
      <c r="C22" s="264">
        <v>10.796702170659602</v>
      </c>
      <c r="D22" s="264">
        <v>11.760354022905922</v>
      </c>
      <c r="E22" s="264">
        <v>14.826159587246003</v>
      </c>
      <c r="F22" s="264">
        <v>15.959264996720867</v>
      </c>
      <c r="G22" s="264">
        <v>10.408539385144138</v>
      </c>
      <c r="H22" s="264">
        <v>13.474586358008667</v>
      </c>
      <c r="I22" s="264">
        <v>14.203612170247849</v>
      </c>
      <c r="J22" s="264">
        <v>12.569113783803655</v>
      </c>
      <c r="K22" s="264">
        <v>10.23890307829442</v>
      </c>
      <c r="L22" s="264">
        <v>14.752208101537482</v>
      </c>
      <c r="M22" s="264">
        <v>15.945937475206836</v>
      </c>
      <c r="N22" s="264">
        <v>10.84624767886082</v>
      </c>
      <c r="O22" s="264">
        <v>8.9236234828165646</v>
      </c>
      <c r="P22" s="264">
        <v>7.6652129172336689</v>
      </c>
      <c r="Q22" s="264">
        <v>8.1036778466037855</v>
      </c>
    </row>
    <row r="23" spans="1:17" x14ac:dyDescent="0.25">
      <c r="A23" s="156" t="s">
        <v>294</v>
      </c>
      <c r="B23" s="204">
        <v>11.136897063543662</v>
      </c>
      <c r="C23" s="204">
        <v>10.548502120759382</v>
      </c>
      <c r="D23" s="204">
        <v>11.490001056862109</v>
      </c>
      <c r="E23" s="204">
        <v>14.485328332366787</v>
      </c>
      <c r="F23" s="204">
        <v>15.592385341623837</v>
      </c>
      <c r="G23" s="204">
        <v>5.1692626176695597</v>
      </c>
      <c r="H23" s="204">
        <v>13.164825752077434</v>
      </c>
      <c r="I23" s="204">
        <v>13.877092350242155</v>
      </c>
      <c r="J23" s="204">
        <v>12.2801686393484</v>
      </c>
      <c r="K23" s="204">
        <v>10.00352599603478</v>
      </c>
      <c r="L23" s="204">
        <v>14.413076880812483</v>
      </c>
      <c r="M23" s="204">
        <v>15.579364199914727</v>
      </c>
      <c r="N23" s="204">
        <v>10.596908651760574</v>
      </c>
      <c r="O23" s="204">
        <v>8.7184827130966447</v>
      </c>
      <c r="P23" s="204">
        <v>7.4890011260328961</v>
      </c>
      <c r="Q23" s="204">
        <v>7.9173864018542748</v>
      </c>
    </row>
    <row r="24" spans="1:17" x14ac:dyDescent="0.25">
      <c r="A24" s="152" t="s">
        <v>299</v>
      </c>
      <c r="B24" s="151">
        <v>8.3526727976577462</v>
      </c>
      <c r="C24" s="151">
        <v>7.9113765905695361</v>
      </c>
      <c r="D24" s="151">
        <v>8.617500792646581</v>
      </c>
      <c r="E24" s="151">
        <v>10.86399624927509</v>
      </c>
      <c r="F24" s="151">
        <v>11.694289006217877</v>
      </c>
      <c r="G24" s="151">
        <v>2.6269469632521698</v>
      </c>
      <c r="H24" s="151">
        <v>9.8736193140580752</v>
      </c>
      <c r="I24" s="151">
        <v>10.407819262681615</v>
      </c>
      <c r="J24" s="151">
        <v>9.2101264795112989</v>
      </c>
      <c r="K24" s="151">
        <v>7.5026444970260844</v>
      </c>
      <c r="L24" s="151">
        <v>10.809807660609362</v>
      </c>
      <c r="M24" s="151">
        <v>11.684523149936044</v>
      </c>
      <c r="N24" s="151">
        <v>7.9476814888204297</v>
      </c>
      <c r="O24" s="151">
        <v>6.5388620348224826</v>
      </c>
      <c r="P24" s="151">
        <v>5.6167508445246721</v>
      </c>
      <c r="Q24" s="151">
        <v>5.9380398013907056</v>
      </c>
    </row>
    <row r="25" spans="1:17" x14ac:dyDescent="0.25">
      <c r="A25" s="152" t="s">
        <v>298</v>
      </c>
      <c r="B25" s="151">
        <v>2.784224265885916</v>
      </c>
      <c r="C25" s="151">
        <v>2.637125530189846</v>
      </c>
      <c r="D25" s="151">
        <v>2.8725002642155277</v>
      </c>
      <c r="E25" s="151">
        <v>3.6213320830916973</v>
      </c>
      <c r="F25" s="151">
        <v>3.8980963354059597</v>
      </c>
      <c r="G25" s="151">
        <v>2.5423156544173904</v>
      </c>
      <c r="H25" s="151">
        <v>3.2912064380193593</v>
      </c>
      <c r="I25" s="151">
        <v>3.4692730875605391</v>
      </c>
      <c r="J25" s="151">
        <v>3.0700421598371004</v>
      </c>
      <c r="K25" s="151">
        <v>2.5008814990086954</v>
      </c>
      <c r="L25" s="151">
        <v>3.6032692202031216</v>
      </c>
      <c r="M25" s="151">
        <v>3.8948410499786825</v>
      </c>
      <c r="N25" s="151">
        <v>2.6492271629401438</v>
      </c>
      <c r="O25" s="151">
        <v>2.1796206782741616</v>
      </c>
      <c r="P25" s="151">
        <v>1.8722502815082243</v>
      </c>
      <c r="Q25" s="151">
        <v>1.9793466004635689</v>
      </c>
    </row>
    <row r="26" spans="1:17" x14ac:dyDescent="0.25">
      <c r="A26" s="156" t="s">
        <v>293</v>
      </c>
      <c r="B26" s="204">
        <v>26.20446367892626</v>
      </c>
      <c r="C26" s="204">
        <v>24.820004990022071</v>
      </c>
      <c r="D26" s="204">
        <v>27.035296604381433</v>
      </c>
      <c r="E26" s="204">
        <v>34.083125487921862</v>
      </c>
      <c r="F26" s="204">
        <v>36.687965509703147</v>
      </c>
      <c r="G26" s="204">
        <v>23.927676747457792</v>
      </c>
      <c r="H26" s="204">
        <v>30.976060593123378</v>
      </c>
      <c r="I26" s="204">
        <v>32.651982000569767</v>
      </c>
      <c r="J26" s="204">
        <v>28.894514445525644</v>
      </c>
      <c r="K26" s="204">
        <v>23.537708225964192</v>
      </c>
      <c r="L26" s="204">
        <v>33.913122072499966</v>
      </c>
      <c r="M26" s="204">
        <v>36.657327529211116</v>
      </c>
      <c r="N26" s="204">
        <v>24.933902710024885</v>
      </c>
      <c r="O26" s="204">
        <v>20.514076971992104</v>
      </c>
      <c r="P26" s="204">
        <v>17.621179120077407</v>
      </c>
      <c r="Q26" s="204">
        <v>18.629144474951239</v>
      </c>
    </row>
    <row r="27" spans="1:17" x14ac:dyDescent="0.25">
      <c r="A27" s="152" t="s">
        <v>297</v>
      </c>
      <c r="B27" s="264">
        <v>17.859847085481128</v>
      </c>
      <c r="C27" s="264">
        <v>16.916258970763046</v>
      </c>
      <c r="D27" s="264">
        <v>18.426107444175067</v>
      </c>
      <c r="E27" s="264">
        <v>23.229607629752035</v>
      </c>
      <c r="F27" s="264">
        <v>25.004955717054031</v>
      </c>
      <c r="G27" s="264">
        <v>16.308086021393745</v>
      </c>
      <c r="H27" s="264">
        <v>21.111964445534042</v>
      </c>
      <c r="I27" s="264">
        <v>22.254201143488167</v>
      </c>
      <c r="J27" s="264">
        <v>19.693271189569231</v>
      </c>
      <c r="K27" s="264">
        <v>16.042300075634127</v>
      </c>
      <c r="L27" s="264">
        <v>23.113740537769324</v>
      </c>
      <c r="M27" s="264">
        <v>24.984074173615504</v>
      </c>
      <c r="N27" s="264">
        <v>16.993886808812317</v>
      </c>
      <c r="O27" s="264">
        <v>13.981521709761644</v>
      </c>
      <c r="P27" s="264">
        <v>12.009845666238396</v>
      </c>
      <c r="Q27" s="264">
        <v>12.696831949418325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2.8428772137193832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4.0926517565026259</v>
      </c>
      <c r="C30" s="83">
        <v>6.3344042036869261</v>
      </c>
      <c r="D30" s="83">
        <v>4.2381691895355287</v>
      </c>
      <c r="E30" s="83">
        <v>2.7225548298980913</v>
      </c>
      <c r="F30" s="83">
        <v>2.3385122211419263</v>
      </c>
      <c r="G30" s="83">
        <v>11.991764887143063</v>
      </c>
      <c r="H30" s="83">
        <v>3.5012119126525718</v>
      </c>
      <c r="I30" s="83">
        <v>2.4708281790063342</v>
      </c>
      <c r="J30" s="83">
        <v>2.4176122650996437</v>
      </c>
      <c r="K30" s="83">
        <v>2.8409970078276747</v>
      </c>
      <c r="L30" s="83">
        <v>1.6632207616213013</v>
      </c>
      <c r="M30" s="83">
        <v>1.5817485309139108</v>
      </c>
      <c r="N30" s="83">
        <v>1.7389625004836593</v>
      </c>
      <c r="O30" s="83">
        <v>1.9706943173327929</v>
      </c>
      <c r="P30" s="83">
        <v>1.7210991056246985</v>
      </c>
      <c r="Q30" s="83">
        <v>1.8102865224793874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0.90553503319005135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13.767195328978504</v>
      </c>
      <c r="C32" s="83">
        <v>10.581854767076122</v>
      </c>
      <c r="D32" s="83">
        <v>14.187938254639539</v>
      </c>
      <c r="E32" s="83">
        <v>20.507052799853945</v>
      </c>
      <c r="F32" s="83">
        <v>22.666443495912105</v>
      </c>
      <c r="G32" s="83">
        <v>0.56790888734124534</v>
      </c>
      <c r="H32" s="83">
        <v>17.61075253288147</v>
      </c>
      <c r="I32" s="83">
        <v>19.783372964481835</v>
      </c>
      <c r="J32" s="83">
        <v>17.275658924469589</v>
      </c>
      <c r="K32" s="83">
        <v>13.201303067806453</v>
      </c>
      <c r="L32" s="83">
        <v>21.450519776148024</v>
      </c>
      <c r="M32" s="83">
        <v>23.402325642701594</v>
      </c>
      <c r="N32" s="83">
        <v>15.254924308328656</v>
      </c>
      <c r="O32" s="83">
        <v>12.010827392428851</v>
      </c>
      <c r="P32" s="83">
        <v>10.288746560613697</v>
      </c>
      <c r="Q32" s="83">
        <v>10.886545426938937</v>
      </c>
    </row>
    <row r="33" spans="1:17" x14ac:dyDescent="0.25">
      <c r="A33" s="152" t="s">
        <v>296</v>
      </c>
      <c r="B33" s="264">
        <v>8.3446165934451315</v>
      </c>
      <c r="C33" s="264">
        <v>7.9037460192590263</v>
      </c>
      <c r="D33" s="264">
        <v>8.6091891602063662</v>
      </c>
      <c r="E33" s="264">
        <v>10.853517858169823</v>
      </c>
      <c r="F33" s="264">
        <v>11.683009792649118</v>
      </c>
      <c r="G33" s="264">
        <v>7.6195907260640467</v>
      </c>
      <c r="H33" s="264">
        <v>9.8640961475893345</v>
      </c>
      <c r="I33" s="264">
        <v>10.397780857081601</v>
      </c>
      <c r="J33" s="264">
        <v>9.2012432559564132</v>
      </c>
      <c r="K33" s="264">
        <v>7.4954081503300642</v>
      </c>
      <c r="L33" s="264">
        <v>10.799381534730641</v>
      </c>
      <c r="M33" s="264">
        <v>11.673253355595616</v>
      </c>
      <c r="N33" s="264">
        <v>7.9400159012125684</v>
      </c>
      <c r="O33" s="264">
        <v>6.5325552622304581</v>
      </c>
      <c r="P33" s="264">
        <v>5.6113334538390092</v>
      </c>
      <c r="Q33" s="264">
        <v>5.9323125255329128</v>
      </c>
    </row>
    <row r="34" spans="1:17" x14ac:dyDescent="0.25">
      <c r="A34" s="156" t="s">
        <v>292</v>
      </c>
      <c r="B34" s="204">
        <v>48.157308292030677</v>
      </c>
      <c r="C34" s="204">
        <v>35.878688219807543</v>
      </c>
      <c r="D34" s="204">
        <v>61.159480738796731</v>
      </c>
      <c r="E34" s="204">
        <v>117.59288324328622</v>
      </c>
      <c r="F34" s="204">
        <v>136.80362686369085</v>
      </c>
      <c r="G34" s="204">
        <v>26.711457515948098</v>
      </c>
      <c r="H34" s="204">
        <v>82.449887669093641</v>
      </c>
      <c r="I34" s="204">
        <v>99.3452194567259</v>
      </c>
      <c r="J34" s="204">
        <v>63.344478497142035</v>
      </c>
      <c r="K34" s="204">
        <v>53.244688947971156</v>
      </c>
      <c r="L34" s="204">
        <v>131.83676374753063</v>
      </c>
      <c r="M34" s="204">
        <v>157.93597197411481</v>
      </c>
      <c r="N34" s="204">
        <v>141.90668261713699</v>
      </c>
      <c r="O34" s="204">
        <v>128.63684179986308</v>
      </c>
      <c r="P34" s="204">
        <v>102.60804780892373</v>
      </c>
      <c r="Q34" s="204">
        <v>112.66940808983998</v>
      </c>
    </row>
    <row r="35" spans="1:17" x14ac:dyDescent="0.25">
      <c r="A35" s="88" t="s">
        <v>33</v>
      </c>
      <c r="B35" s="87">
        <v>10.222476124867233</v>
      </c>
      <c r="C35" s="87">
        <v>15.100530000000001</v>
      </c>
      <c r="D35" s="87">
        <v>20.089410000000001</v>
      </c>
      <c r="E35" s="87">
        <v>9.1979399999999991</v>
      </c>
      <c r="F35" s="87">
        <v>5.0042</v>
      </c>
      <c r="G35" s="87">
        <v>19.403040735006492</v>
      </c>
      <c r="H35" s="87">
        <v>18.634309999999999</v>
      </c>
      <c r="I35" s="87">
        <v>11.404300000000001</v>
      </c>
      <c r="J35" s="87">
        <v>0</v>
      </c>
      <c r="K35" s="87">
        <v>1.9005099999999997</v>
      </c>
      <c r="L35" s="87">
        <v>0</v>
      </c>
      <c r="M35" s="87">
        <v>1.361451744443591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8.7102772230571937</v>
      </c>
      <c r="C38" s="87">
        <v>7.5945038920287402</v>
      </c>
      <c r="D38" s="87">
        <v>6.4252505388336152</v>
      </c>
      <c r="E38" s="87">
        <v>12.48810423764294</v>
      </c>
      <c r="F38" s="87">
        <v>12.952472689529056</v>
      </c>
      <c r="G38" s="87">
        <v>0</v>
      </c>
      <c r="H38" s="87">
        <v>9.4647738332056015</v>
      </c>
      <c r="I38" s="87">
        <v>9.8589600369741426</v>
      </c>
      <c r="J38" s="87">
        <v>7.9642973972245512</v>
      </c>
      <c r="K38" s="87">
        <v>8.5016875372710263</v>
      </c>
      <c r="L38" s="87">
        <v>10.67336983422814</v>
      </c>
      <c r="M38" s="87">
        <v>11.723051631673702</v>
      </c>
      <c r="N38" s="87">
        <v>14.657850946726128</v>
      </c>
      <c r="O38" s="87">
        <v>17.101332928305666</v>
      </c>
      <c r="P38" s="87">
        <v>14.006905516396074</v>
      </c>
      <c r="Q38" s="87">
        <v>15.275482304592179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13.39645</v>
      </c>
      <c r="E39" s="87">
        <v>8.5994199999999985</v>
      </c>
      <c r="F39" s="87">
        <v>6.6974799999999997</v>
      </c>
      <c r="G39" s="87">
        <v>7.3084167809416059</v>
      </c>
      <c r="H39" s="87">
        <v>8.5983300000000007</v>
      </c>
      <c r="I39" s="87">
        <v>5.7306600000000012</v>
      </c>
      <c r="J39" s="87">
        <v>2.8999299999999999</v>
      </c>
      <c r="K39" s="87">
        <v>2.9010099999999994</v>
      </c>
      <c r="L39" s="87">
        <v>3.8215288242987739</v>
      </c>
      <c r="M39" s="87">
        <v>1.910778630144857</v>
      </c>
      <c r="N39" s="87">
        <v>2.8661007534941523</v>
      </c>
      <c r="O39" s="87">
        <v>2.8663686954887084</v>
      </c>
      <c r="P39" s="87">
        <v>1.9108403311367819</v>
      </c>
      <c r="Q39" s="87">
        <v>1.9107155999097289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29.224554944106249</v>
      </c>
      <c r="C41" s="87">
        <v>13.183654327778806</v>
      </c>
      <c r="D41" s="87">
        <v>21.248370199963116</v>
      </c>
      <c r="E41" s="87">
        <v>87.307419005643283</v>
      </c>
      <c r="F41" s="87">
        <v>112.14947417416181</v>
      </c>
      <c r="G41" s="87">
        <v>0</v>
      </c>
      <c r="H41" s="87">
        <v>45.75247383588804</v>
      </c>
      <c r="I41" s="87">
        <v>71.751509419751756</v>
      </c>
      <c r="J41" s="87">
        <v>52.280331099917483</v>
      </c>
      <c r="K41" s="87">
        <v>38.541091410700126</v>
      </c>
      <c r="L41" s="87">
        <v>115.66999288490459</v>
      </c>
      <c r="M41" s="87">
        <v>141.73174811998581</v>
      </c>
      <c r="N41" s="87">
        <v>122.88427843460873</v>
      </c>
      <c r="O41" s="87">
        <v>107.45090665632577</v>
      </c>
      <c r="P41" s="87">
        <v>85.80654639602011</v>
      </c>
      <c r="Q41" s="87">
        <v>94.527839456671174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0.59979000000000016</v>
      </c>
      <c r="J43" s="87">
        <v>0.19991999999999999</v>
      </c>
      <c r="K43" s="87">
        <v>1.4003899999999998</v>
      </c>
      <c r="L43" s="87">
        <v>1.6718722040991298</v>
      </c>
      <c r="M43" s="87">
        <v>1.2089418478668266</v>
      </c>
      <c r="N43" s="87">
        <v>1.4984524823079899</v>
      </c>
      <c r="O43" s="87">
        <v>1.2182335197429319</v>
      </c>
      <c r="P43" s="87">
        <v>0.88375556537075972</v>
      </c>
      <c r="Q43" s="87">
        <v>0.95537072866688866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291</v>
      </c>
      <c r="B45" s="204">
        <v>13.10223183946313</v>
      </c>
      <c r="C45" s="204">
        <v>12.410002495011035</v>
      </c>
      <c r="D45" s="204">
        <v>13.517648302190715</v>
      </c>
      <c r="E45" s="204">
        <v>17.041562743960924</v>
      </c>
      <c r="F45" s="204">
        <v>18.34398275485157</v>
      </c>
      <c r="G45" s="204">
        <v>11.963838373728894</v>
      </c>
      <c r="H45" s="204">
        <v>15.488030296561686</v>
      </c>
      <c r="I45" s="204">
        <v>16.325991000284887</v>
      </c>
      <c r="J45" s="204">
        <v>14.44725722276282</v>
      </c>
      <c r="K45" s="204">
        <v>11.768854112982092</v>
      </c>
      <c r="L45" s="204">
        <v>16.95656103624998</v>
      </c>
      <c r="M45" s="204">
        <v>18.328663764605558</v>
      </c>
      <c r="N45" s="204">
        <v>12.466951355012437</v>
      </c>
      <c r="O45" s="204">
        <v>10.25703848599605</v>
      </c>
      <c r="P45" s="204">
        <v>8.8105895600387001</v>
      </c>
      <c r="Q45" s="204">
        <v>9.3145722374756161</v>
      </c>
    </row>
    <row r="46" spans="1:17" x14ac:dyDescent="0.25">
      <c r="A46" s="72" t="s">
        <v>290</v>
      </c>
      <c r="B46" s="306">
        <v>130.81917863503566</v>
      </c>
      <c r="C46" s="306">
        <v>133.6419458620432</v>
      </c>
      <c r="D46" s="306">
        <v>123.49159506912841</v>
      </c>
      <c r="E46" s="306">
        <v>115.19486383921998</v>
      </c>
      <c r="F46" s="306">
        <v>113.77517756758157</v>
      </c>
      <c r="G46" s="306">
        <v>141.71457466918855</v>
      </c>
      <c r="H46" s="306">
        <v>129.11660618193898</v>
      </c>
      <c r="I46" s="306">
        <v>123.66781760716563</v>
      </c>
      <c r="J46" s="306">
        <v>134.00505516579807</v>
      </c>
      <c r="K46" s="306">
        <v>107.51785823536419</v>
      </c>
      <c r="L46" s="306">
        <v>99.789860007644066</v>
      </c>
      <c r="M46" s="306">
        <v>92.43357505039711</v>
      </c>
      <c r="N46" s="306">
        <v>28.39187289233287</v>
      </c>
      <c r="O46" s="306">
        <v>11.474303918842969</v>
      </c>
      <c r="P46" s="306">
        <v>17.744605581204898</v>
      </c>
      <c r="Q46" s="306">
        <v>14.567648674076906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</v>
      </c>
      <c r="C50" s="77">
        <f t="shared" si="0"/>
        <v>0.99999999999999978</v>
      </c>
      <c r="D50" s="77">
        <f t="shared" si="0"/>
        <v>1.0000000000000002</v>
      </c>
      <c r="E50" s="77">
        <f t="shared" si="0"/>
        <v>1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1</v>
      </c>
      <c r="J50" s="77">
        <f t="shared" si="0"/>
        <v>1</v>
      </c>
      <c r="K50" s="77">
        <f t="shared" si="0"/>
        <v>1</v>
      </c>
      <c r="L50" s="77">
        <f t="shared" si="0"/>
        <v>1</v>
      </c>
      <c r="M50" s="77">
        <f t="shared" si="0"/>
        <v>1.0000000000000002</v>
      </c>
      <c r="N50" s="77">
        <f t="shared" si="0"/>
        <v>1.0000000000000002</v>
      </c>
      <c r="O50" s="77">
        <f t="shared" si="0"/>
        <v>1.0000000000000002</v>
      </c>
      <c r="P50" s="77">
        <f t="shared" si="0"/>
        <v>1.0000000000000002</v>
      </c>
      <c r="Q50" s="77">
        <f t="shared" si="0"/>
        <v>1.0000000000000002</v>
      </c>
    </row>
    <row r="51" spans="1:17" x14ac:dyDescent="0.25">
      <c r="A51" s="132" t="s">
        <v>83</v>
      </c>
      <c r="B51" s="203">
        <f t="shared" ref="B51:Q51" si="1">IF(B$6=0,0,B$6/B$5)</f>
        <v>1.2598013116265292E-2</v>
      </c>
      <c r="C51" s="203">
        <f t="shared" si="1"/>
        <v>1.2598013116265289E-2</v>
      </c>
      <c r="D51" s="203">
        <f t="shared" si="1"/>
        <v>1.2598013116265296E-2</v>
      </c>
      <c r="E51" s="203">
        <f t="shared" si="1"/>
        <v>1.2598013116265291E-2</v>
      </c>
      <c r="F51" s="203">
        <f t="shared" si="1"/>
        <v>1.2598013116265292E-2</v>
      </c>
      <c r="G51" s="203">
        <f t="shared" si="1"/>
        <v>1.2598013116265292E-2</v>
      </c>
      <c r="H51" s="203">
        <f t="shared" si="1"/>
        <v>1.2598013116265292E-2</v>
      </c>
      <c r="I51" s="203">
        <f t="shared" si="1"/>
        <v>1.2598013116265289E-2</v>
      </c>
      <c r="J51" s="203">
        <f t="shared" si="1"/>
        <v>1.2598013116265292E-2</v>
      </c>
      <c r="K51" s="203">
        <f t="shared" si="1"/>
        <v>1.2598013116265292E-2</v>
      </c>
      <c r="L51" s="203">
        <f t="shared" si="1"/>
        <v>1.2598013116265294E-2</v>
      </c>
      <c r="M51" s="203">
        <f t="shared" si="1"/>
        <v>1.2598013116265294E-2</v>
      </c>
      <c r="N51" s="203">
        <f t="shared" si="1"/>
        <v>1.2598013116265292E-2</v>
      </c>
      <c r="O51" s="203">
        <f t="shared" si="1"/>
        <v>1.2598013116265294E-2</v>
      </c>
      <c r="P51" s="203">
        <f t="shared" si="1"/>
        <v>1.2598013116265296E-2</v>
      </c>
      <c r="Q51" s="203">
        <f t="shared" si="1"/>
        <v>1.2598013116265291E-2</v>
      </c>
    </row>
    <row r="52" spans="1:17" x14ac:dyDescent="0.25">
      <c r="A52" s="76" t="s">
        <v>82</v>
      </c>
      <c r="B52" s="202">
        <f t="shared" ref="B52:Q52" si="2">IF(B$7=0,0,B$7/B$5)</f>
        <v>7.1936831915280627E-3</v>
      </c>
      <c r="C52" s="202">
        <f t="shared" si="2"/>
        <v>7.193683191528061E-3</v>
      </c>
      <c r="D52" s="202">
        <f t="shared" si="2"/>
        <v>7.1936831915280644E-3</v>
      </c>
      <c r="E52" s="202">
        <f t="shared" si="2"/>
        <v>7.1936831915280627E-3</v>
      </c>
      <c r="F52" s="202">
        <f t="shared" si="2"/>
        <v>7.1936831915280618E-3</v>
      </c>
      <c r="G52" s="202">
        <f t="shared" si="2"/>
        <v>7.1936831915280627E-3</v>
      </c>
      <c r="H52" s="202">
        <f t="shared" si="2"/>
        <v>7.1936831915280627E-3</v>
      </c>
      <c r="I52" s="202">
        <f t="shared" si="2"/>
        <v>7.1936831915280618E-3</v>
      </c>
      <c r="J52" s="202">
        <f t="shared" si="2"/>
        <v>7.1936831915280627E-3</v>
      </c>
      <c r="K52" s="202">
        <f t="shared" si="2"/>
        <v>7.1936831915280627E-3</v>
      </c>
      <c r="L52" s="202">
        <f t="shared" si="2"/>
        <v>7.1936831915280627E-3</v>
      </c>
      <c r="M52" s="202">
        <f t="shared" si="2"/>
        <v>7.1936831915280644E-3</v>
      </c>
      <c r="N52" s="202">
        <f t="shared" si="2"/>
        <v>7.1936831915280627E-3</v>
      </c>
      <c r="O52" s="202">
        <f t="shared" si="2"/>
        <v>7.1936831915280627E-3</v>
      </c>
      <c r="P52" s="202">
        <f t="shared" si="2"/>
        <v>7.1936831915280636E-3</v>
      </c>
      <c r="Q52" s="202">
        <f t="shared" si="2"/>
        <v>7.1936831915280636E-3</v>
      </c>
    </row>
    <row r="53" spans="1:17" x14ac:dyDescent="0.25">
      <c r="A53" s="76" t="s">
        <v>81</v>
      </c>
      <c r="B53" s="202">
        <f t="shared" ref="B53:Q53" si="3">IF(B$8=0,0,B$8/B$5)</f>
        <v>1.1225047388732957E-2</v>
      </c>
      <c r="C53" s="202">
        <f t="shared" si="3"/>
        <v>1.1225047388732954E-2</v>
      </c>
      <c r="D53" s="202">
        <f t="shared" si="3"/>
        <v>1.1225047388732959E-2</v>
      </c>
      <c r="E53" s="202">
        <f t="shared" si="3"/>
        <v>1.1225047388732957E-2</v>
      </c>
      <c r="F53" s="202">
        <f t="shared" si="3"/>
        <v>1.1225047388732957E-2</v>
      </c>
      <c r="G53" s="202">
        <f t="shared" si="3"/>
        <v>1.1225047388732957E-2</v>
      </c>
      <c r="H53" s="202">
        <f t="shared" si="3"/>
        <v>1.1225047388732957E-2</v>
      </c>
      <c r="I53" s="202">
        <f t="shared" si="3"/>
        <v>1.1225047388732956E-2</v>
      </c>
      <c r="J53" s="202">
        <f t="shared" si="3"/>
        <v>1.1225047388732957E-2</v>
      </c>
      <c r="K53" s="202">
        <f t="shared" si="3"/>
        <v>1.1225047388732957E-2</v>
      </c>
      <c r="L53" s="202">
        <f t="shared" si="3"/>
        <v>1.1225047388732957E-2</v>
      </c>
      <c r="M53" s="202">
        <f t="shared" si="3"/>
        <v>1.1225047388732959E-2</v>
      </c>
      <c r="N53" s="202">
        <f t="shared" si="3"/>
        <v>1.1225047388732957E-2</v>
      </c>
      <c r="O53" s="202">
        <f t="shared" si="3"/>
        <v>1.1225047388732956E-2</v>
      </c>
      <c r="P53" s="202">
        <f t="shared" si="3"/>
        <v>1.1225047388732959E-2</v>
      </c>
      <c r="Q53" s="202">
        <f t="shared" si="3"/>
        <v>1.1225047388732957E-2</v>
      </c>
    </row>
    <row r="54" spans="1:17" x14ac:dyDescent="0.25">
      <c r="A54" s="76" t="s">
        <v>80</v>
      </c>
      <c r="B54" s="202">
        <f t="shared" ref="B54:Q54" si="4">IF(B$9=0,0,B$9/B$5)</f>
        <v>1.3101933640915903E-2</v>
      </c>
      <c r="C54" s="202">
        <f t="shared" si="4"/>
        <v>1.31019336409159E-2</v>
      </c>
      <c r="D54" s="202">
        <f t="shared" si="4"/>
        <v>1.3101933640915907E-2</v>
      </c>
      <c r="E54" s="202">
        <f t="shared" si="4"/>
        <v>1.3101933640915903E-2</v>
      </c>
      <c r="F54" s="202">
        <f t="shared" si="4"/>
        <v>1.3101933640915902E-2</v>
      </c>
      <c r="G54" s="202">
        <f t="shared" si="4"/>
        <v>1.3101933640915903E-2</v>
      </c>
      <c r="H54" s="202">
        <f t="shared" si="4"/>
        <v>1.3101933640915905E-2</v>
      </c>
      <c r="I54" s="202">
        <f t="shared" si="4"/>
        <v>1.31019336409159E-2</v>
      </c>
      <c r="J54" s="202">
        <f t="shared" si="4"/>
        <v>1.3101933640915903E-2</v>
      </c>
      <c r="K54" s="202">
        <f t="shared" si="4"/>
        <v>1.3101933640915903E-2</v>
      </c>
      <c r="L54" s="202">
        <f t="shared" si="4"/>
        <v>1.3101933640915902E-2</v>
      </c>
      <c r="M54" s="202">
        <f t="shared" si="4"/>
        <v>1.3101933640915905E-2</v>
      </c>
      <c r="N54" s="202">
        <f t="shared" si="4"/>
        <v>1.3101933640915903E-2</v>
      </c>
      <c r="O54" s="202">
        <f t="shared" si="4"/>
        <v>1.3101933640915903E-2</v>
      </c>
      <c r="P54" s="202">
        <f t="shared" si="4"/>
        <v>1.3101933640915905E-2</v>
      </c>
      <c r="Q54" s="202">
        <f t="shared" si="4"/>
        <v>1.3101933640915903E-2</v>
      </c>
    </row>
    <row r="55" spans="1:17" x14ac:dyDescent="0.25">
      <c r="A55" s="129" t="s">
        <v>79</v>
      </c>
      <c r="B55" s="201">
        <f t="shared" ref="B55:Q55" si="5">IF(B$10=0,0,B$10/B$5)</f>
        <v>1.3605854165566516E-2</v>
      </c>
      <c r="C55" s="201">
        <f t="shared" si="5"/>
        <v>1.3605854165566512E-2</v>
      </c>
      <c r="D55" s="201">
        <f t="shared" si="5"/>
        <v>1.3605854165566518E-2</v>
      </c>
      <c r="E55" s="201">
        <f t="shared" si="5"/>
        <v>1.3605854165566516E-2</v>
      </c>
      <c r="F55" s="201">
        <f t="shared" si="5"/>
        <v>1.3605854165566518E-2</v>
      </c>
      <c r="G55" s="201">
        <f t="shared" si="5"/>
        <v>1.3605854165566516E-2</v>
      </c>
      <c r="H55" s="201">
        <f t="shared" si="5"/>
        <v>1.3605854165566516E-2</v>
      </c>
      <c r="I55" s="201">
        <f t="shared" si="5"/>
        <v>1.3605854165566514E-2</v>
      </c>
      <c r="J55" s="201">
        <f t="shared" si="5"/>
        <v>1.3605854165566516E-2</v>
      </c>
      <c r="K55" s="201">
        <f t="shared" si="5"/>
        <v>1.3605854165566516E-2</v>
      </c>
      <c r="L55" s="201">
        <f t="shared" si="5"/>
        <v>1.3605854165566516E-2</v>
      </c>
      <c r="M55" s="201">
        <f t="shared" si="5"/>
        <v>1.3605854165566516E-2</v>
      </c>
      <c r="N55" s="201">
        <f t="shared" si="5"/>
        <v>1.3605854165566516E-2</v>
      </c>
      <c r="O55" s="201">
        <f t="shared" si="5"/>
        <v>1.3605854165566516E-2</v>
      </c>
      <c r="P55" s="201">
        <f t="shared" si="5"/>
        <v>1.3605854165566519E-2</v>
      </c>
      <c r="Q55" s="201">
        <f t="shared" si="5"/>
        <v>1.3605854165566516E-2</v>
      </c>
    </row>
    <row r="56" spans="1:17" x14ac:dyDescent="0.25">
      <c r="A56" s="127" t="s">
        <v>295</v>
      </c>
      <c r="B56" s="200">
        <f t="shared" ref="B56:Q56" si="6">IF(B$15=0,0,B$15/B$5)</f>
        <v>7.2062206187797323E-2</v>
      </c>
      <c r="C56" s="200">
        <f t="shared" si="6"/>
        <v>7.2062206187797323E-2</v>
      </c>
      <c r="D56" s="200">
        <f t="shared" si="6"/>
        <v>7.2062206187797351E-2</v>
      </c>
      <c r="E56" s="200">
        <f t="shared" si="6"/>
        <v>7.2062206187797337E-2</v>
      </c>
      <c r="F56" s="200">
        <f t="shared" si="6"/>
        <v>7.2062206187797337E-2</v>
      </c>
      <c r="G56" s="200">
        <f t="shared" si="6"/>
        <v>7.2062206187797337E-2</v>
      </c>
      <c r="H56" s="200">
        <f t="shared" si="6"/>
        <v>7.2062206187797337E-2</v>
      </c>
      <c r="I56" s="200">
        <f t="shared" si="6"/>
        <v>7.2062206187797337E-2</v>
      </c>
      <c r="J56" s="200">
        <f t="shared" si="6"/>
        <v>7.2062206187797337E-2</v>
      </c>
      <c r="K56" s="200">
        <f t="shared" si="6"/>
        <v>7.2062206187797337E-2</v>
      </c>
      <c r="L56" s="200">
        <f t="shared" si="6"/>
        <v>7.2062206187797337E-2</v>
      </c>
      <c r="M56" s="200">
        <f t="shared" si="6"/>
        <v>7.2062206187797351E-2</v>
      </c>
      <c r="N56" s="200">
        <f t="shared" si="6"/>
        <v>7.2062206187797337E-2</v>
      </c>
      <c r="O56" s="200">
        <f t="shared" si="6"/>
        <v>7.2062206187797337E-2</v>
      </c>
      <c r="P56" s="200">
        <f t="shared" si="6"/>
        <v>7.2062206187797337E-2</v>
      </c>
      <c r="Q56" s="200">
        <f t="shared" si="6"/>
        <v>7.2062206187797337E-2</v>
      </c>
    </row>
    <row r="57" spans="1:17" x14ac:dyDescent="0.25">
      <c r="A57" s="142" t="s">
        <v>301</v>
      </c>
      <c r="B57" s="199">
        <f t="shared" ref="B57:Q57" si="7">IF(B$16=0,0,B$16/B$5)</f>
        <v>2.8824882475118926E-2</v>
      </c>
      <c r="C57" s="199">
        <f t="shared" si="7"/>
        <v>2.882488247511893E-2</v>
      </c>
      <c r="D57" s="199">
        <f t="shared" si="7"/>
        <v>2.8824882475118944E-2</v>
      </c>
      <c r="E57" s="199">
        <f t="shared" si="7"/>
        <v>2.8824882475118937E-2</v>
      </c>
      <c r="F57" s="199">
        <f t="shared" si="7"/>
        <v>2.8824882475118937E-2</v>
      </c>
      <c r="G57" s="199">
        <f t="shared" si="7"/>
        <v>2.882488247511894E-2</v>
      </c>
      <c r="H57" s="199">
        <f t="shared" si="7"/>
        <v>2.8824882475118933E-2</v>
      </c>
      <c r="I57" s="199">
        <f t="shared" si="7"/>
        <v>2.8824882475118937E-2</v>
      </c>
      <c r="J57" s="199">
        <f t="shared" si="7"/>
        <v>2.8824882475118944E-2</v>
      </c>
      <c r="K57" s="199">
        <f t="shared" si="7"/>
        <v>2.882488247511894E-2</v>
      </c>
      <c r="L57" s="199">
        <f t="shared" si="7"/>
        <v>2.8824882475118937E-2</v>
      </c>
      <c r="M57" s="199">
        <f t="shared" si="7"/>
        <v>2.8824882475118937E-2</v>
      </c>
      <c r="N57" s="199">
        <f t="shared" si="7"/>
        <v>2.882488247511894E-2</v>
      </c>
      <c r="O57" s="199">
        <f t="shared" si="7"/>
        <v>2.8824882475118937E-2</v>
      </c>
      <c r="P57" s="199">
        <f t="shared" si="7"/>
        <v>2.882488247511893E-2</v>
      </c>
      <c r="Q57" s="199">
        <f t="shared" si="7"/>
        <v>2.8824882475118926E-2</v>
      </c>
    </row>
    <row r="58" spans="1:17" x14ac:dyDescent="0.25">
      <c r="A58" s="142" t="s">
        <v>300</v>
      </c>
      <c r="B58" s="199">
        <f t="shared" ref="B58:Q58" si="8">IF(B$22=0,0,B$22/B$5)</f>
        <v>4.3237323712678397E-2</v>
      </c>
      <c r="C58" s="199">
        <f t="shared" si="8"/>
        <v>4.3237323712678397E-2</v>
      </c>
      <c r="D58" s="199">
        <f t="shared" si="8"/>
        <v>4.323732371267841E-2</v>
      </c>
      <c r="E58" s="199">
        <f t="shared" si="8"/>
        <v>4.3237323712678404E-2</v>
      </c>
      <c r="F58" s="199">
        <f t="shared" si="8"/>
        <v>4.3237323712678397E-2</v>
      </c>
      <c r="G58" s="199">
        <f t="shared" si="8"/>
        <v>4.3237323712678404E-2</v>
      </c>
      <c r="H58" s="199">
        <f t="shared" si="8"/>
        <v>4.3237323712678397E-2</v>
      </c>
      <c r="I58" s="199">
        <f t="shared" si="8"/>
        <v>4.323732371267839E-2</v>
      </c>
      <c r="J58" s="199">
        <f t="shared" si="8"/>
        <v>4.3237323712678404E-2</v>
      </c>
      <c r="K58" s="199">
        <f t="shared" si="8"/>
        <v>4.3237323712678404E-2</v>
      </c>
      <c r="L58" s="199">
        <f t="shared" si="8"/>
        <v>4.3237323712678404E-2</v>
      </c>
      <c r="M58" s="199">
        <f t="shared" si="8"/>
        <v>4.3237323712678404E-2</v>
      </c>
      <c r="N58" s="199">
        <f t="shared" si="8"/>
        <v>4.3237323712678397E-2</v>
      </c>
      <c r="O58" s="199">
        <f t="shared" si="8"/>
        <v>4.3237323712678404E-2</v>
      </c>
      <c r="P58" s="199">
        <f t="shared" si="8"/>
        <v>4.3237323712678404E-2</v>
      </c>
      <c r="Q58" s="199">
        <f t="shared" si="8"/>
        <v>4.3237323712678404E-2</v>
      </c>
    </row>
    <row r="59" spans="1:17" x14ac:dyDescent="0.25">
      <c r="A59" s="127" t="s">
        <v>294</v>
      </c>
      <c r="B59" s="200">
        <f t="shared" ref="B59:Q59" si="9">IF(B$23=0,0,B$23/B$5)</f>
        <v>4.2243362248019133E-2</v>
      </c>
      <c r="C59" s="200">
        <f t="shared" si="9"/>
        <v>4.2243362248019126E-2</v>
      </c>
      <c r="D59" s="200">
        <f t="shared" si="9"/>
        <v>4.224336224801914E-2</v>
      </c>
      <c r="E59" s="200">
        <f t="shared" si="9"/>
        <v>4.2243362248019133E-2</v>
      </c>
      <c r="F59" s="200">
        <f t="shared" si="9"/>
        <v>4.2243362248019126E-2</v>
      </c>
      <c r="G59" s="200">
        <f t="shared" si="9"/>
        <v>2.1473241622645883E-2</v>
      </c>
      <c r="H59" s="200">
        <f t="shared" si="9"/>
        <v>4.2243362248019126E-2</v>
      </c>
      <c r="I59" s="200">
        <f t="shared" si="9"/>
        <v>4.2243362248019126E-2</v>
      </c>
      <c r="J59" s="200">
        <f t="shared" si="9"/>
        <v>4.2243362248019133E-2</v>
      </c>
      <c r="K59" s="200">
        <f t="shared" si="9"/>
        <v>4.2243362248019133E-2</v>
      </c>
      <c r="L59" s="200">
        <f t="shared" si="9"/>
        <v>4.2243362248019126E-2</v>
      </c>
      <c r="M59" s="200">
        <f t="shared" si="9"/>
        <v>4.2243362248019133E-2</v>
      </c>
      <c r="N59" s="200">
        <f t="shared" si="9"/>
        <v>4.2243362248019133E-2</v>
      </c>
      <c r="O59" s="200">
        <f t="shared" si="9"/>
        <v>4.2243362248019133E-2</v>
      </c>
      <c r="P59" s="200">
        <f t="shared" si="9"/>
        <v>4.224336224801914E-2</v>
      </c>
      <c r="Q59" s="200">
        <f t="shared" si="9"/>
        <v>4.2243362248019133E-2</v>
      </c>
    </row>
    <row r="60" spans="1:17" x14ac:dyDescent="0.25">
      <c r="A60" s="142" t="s">
        <v>299</v>
      </c>
      <c r="B60" s="199">
        <f t="shared" ref="B60:Q60" si="10">IF(B$24=0,0,B$24/B$5)</f>
        <v>3.1682521686014348E-2</v>
      </c>
      <c r="C60" s="199">
        <f t="shared" si="10"/>
        <v>3.1682521686014341E-2</v>
      </c>
      <c r="D60" s="199">
        <f t="shared" si="10"/>
        <v>3.1682521686014355E-2</v>
      </c>
      <c r="E60" s="199">
        <f t="shared" si="10"/>
        <v>3.1682521686014348E-2</v>
      </c>
      <c r="F60" s="199">
        <f t="shared" si="10"/>
        <v>3.1682521686014348E-2</v>
      </c>
      <c r="G60" s="199">
        <f t="shared" si="10"/>
        <v>1.0912401060641102E-2</v>
      </c>
      <c r="H60" s="199">
        <f t="shared" si="10"/>
        <v>3.1682521686014348E-2</v>
      </c>
      <c r="I60" s="199">
        <f t="shared" si="10"/>
        <v>3.1682521686014341E-2</v>
      </c>
      <c r="J60" s="199">
        <f t="shared" si="10"/>
        <v>3.1682521686014348E-2</v>
      </c>
      <c r="K60" s="199">
        <f t="shared" si="10"/>
        <v>3.1682521686014348E-2</v>
      </c>
      <c r="L60" s="199">
        <f t="shared" si="10"/>
        <v>3.1682521686014348E-2</v>
      </c>
      <c r="M60" s="199">
        <f t="shared" si="10"/>
        <v>3.1682521686014348E-2</v>
      </c>
      <c r="N60" s="199">
        <f t="shared" si="10"/>
        <v>3.1682521686014348E-2</v>
      </c>
      <c r="O60" s="199">
        <f t="shared" si="10"/>
        <v>3.1682521686014348E-2</v>
      </c>
      <c r="P60" s="199">
        <f t="shared" si="10"/>
        <v>3.1682521686014355E-2</v>
      </c>
      <c r="Q60" s="199">
        <f t="shared" si="10"/>
        <v>3.1682521686014348E-2</v>
      </c>
    </row>
    <row r="61" spans="1:17" x14ac:dyDescent="0.25">
      <c r="A61" s="142" t="s">
        <v>298</v>
      </c>
      <c r="B61" s="199">
        <f t="shared" ref="B61:Q61" si="11">IF(B$25=0,0,B$25/B$5)</f>
        <v>1.0560840562004785E-2</v>
      </c>
      <c r="C61" s="199">
        <f t="shared" si="11"/>
        <v>1.0560840562004783E-2</v>
      </c>
      <c r="D61" s="199">
        <f t="shared" si="11"/>
        <v>1.0560840562004787E-2</v>
      </c>
      <c r="E61" s="199">
        <f t="shared" si="11"/>
        <v>1.0560840562004785E-2</v>
      </c>
      <c r="F61" s="199">
        <f t="shared" si="11"/>
        <v>1.0560840562004783E-2</v>
      </c>
      <c r="G61" s="199">
        <f t="shared" si="11"/>
        <v>1.0560840562004785E-2</v>
      </c>
      <c r="H61" s="199">
        <f t="shared" si="11"/>
        <v>1.0560840562004785E-2</v>
      </c>
      <c r="I61" s="199">
        <f t="shared" si="11"/>
        <v>1.0560840562004783E-2</v>
      </c>
      <c r="J61" s="199">
        <f t="shared" si="11"/>
        <v>1.0560840562004785E-2</v>
      </c>
      <c r="K61" s="199">
        <f t="shared" si="11"/>
        <v>1.0560840562004785E-2</v>
      </c>
      <c r="L61" s="199">
        <f t="shared" si="11"/>
        <v>1.0560840562004785E-2</v>
      </c>
      <c r="M61" s="199">
        <f t="shared" si="11"/>
        <v>1.0560840562004787E-2</v>
      </c>
      <c r="N61" s="199">
        <f t="shared" si="11"/>
        <v>1.0560840562004785E-2</v>
      </c>
      <c r="O61" s="199">
        <f t="shared" si="11"/>
        <v>1.0560840562004787E-2</v>
      </c>
      <c r="P61" s="199">
        <f t="shared" si="11"/>
        <v>1.0560840562004787E-2</v>
      </c>
      <c r="Q61" s="199">
        <f t="shared" si="11"/>
        <v>1.0560840562004785E-2</v>
      </c>
    </row>
    <row r="62" spans="1:17" x14ac:dyDescent="0.25">
      <c r="A62" s="127" t="s">
        <v>293</v>
      </c>
      <c r="B62" s="200">
        <f t="shared" ref="B62:Q62" si="12">IF(B$26=0,0,B$26/B$5)</f>
        <v>9.9396146465927357E-2</v>
      </c>
      <c r="C62" s="200">
        <f t="shared" si="12"/>
        <v>9.9396146465927329E-2</v>
      </c>
      <c r="D62" s="200">
        <f t="shared" si="12"/>
        <v>9.9396146465927385E-2</v>
      </c>
      <c r="E62" s="200">
        <f t="shared" si="12"/>
        <v>9.9396146465927399E-2</v>
      </c>
      <c r="F62" s="200">
        <f t="shared" si="12"/>
        <v>9.9396146465927371E-2</v>
      </c>
      <c r="G62" s="200">
        <f t="shared" si="12"/>
        <v>9.9396146465927385E-2</v>
      </c>
      <c r="H62" s="200">
        <f t="shared" si="12"/>
        <v>9.9396146465927371E-2</v>
      </c>
      <c r="I62" s="200">
        <f t="shared" si="12"/>
        <v>9.9396146465927329E-2</v>
      </c>
      <c r="J62" s="200">
        <f t="shared" si="12"/>
        <v>9.9396146465927371E-2</v>
      </c>
      <c r="K62" s="200">
        <f t="shared" si="12"/>
        <v>9.9396146465927399E-2</v>
      </c>
      <c r="L62" s="200">
        <f t="shared" si="12"/>
        <v>9.9396146465927385E-2</v>
      </c>
      <c r="M62" s="200">
        <f t="shared" si="12"/>
        <v>9.9396146465927357E-2</v>
      </c>
      <c r="N62" s="200">
        <f t="shared" si="12"/>
        <v>9.9396146465927399E-2</v>
      </c>
      <c r="O62" s="200">
        <f t="shared" si="12"/>
        <v>9.9396146465927371E-2</v>
      </c>
      <c r="P62" s="200">
        <f t="shared" si="12"/>
        <v>9.9396146465927412E-2</v>
      </c>
      <c r="Q62" s="200">
        <f t="shared" si="12"/>
        <v>9.9396146465927399E-2</v>
      </c>
    </row>
    <row r="63" spans="1:17" x14ac:dyDescent="0.25">
      <c r="A63" s="142" t="s">
        <v>297</v>
      </c>
      <c r="B63" s="199">
        <f t="shared" ref="B63:Q63" si="13">IF(B$27=0,0,B$27/B$5)</f>
        <v>6.7744182766662428E-2</v>
      </c>
      <c r="C63" s="199">
        <f t="shared" si="13"/>
        <v>6.7744182766662109E-2</v>
      </c>
      <c r="D63" s="199">
        <f t="shared" si="13"/>
        <v>6.7744182766662275E-2</v>
      </c>
      <c r="E63" s="199">
        <f t="shared" si="13"/>
        <v>6.7744182766662095E-2</v>
      </c>
      <c r="F63" s="199">
        <f t="shared" si="13"/>
        <v>6.7744182766662234E-2</v>
      </c>
      <c r="G63" s="199">
        <f t="shared" si="13"/>
        <v>6.7744182766662261E-2</v>
      </c>
      <c r="H63" s="199">
        <f t="shared" si="13"/>
        <v>6.7744182766662206E-2</v>
      </c>
      <c r="I63" s="199">
        <f t="shared" si="13"/>
        <v>6.7744182766662039E-2</v>
      </c>
      <c r="J63" s="199">
        <f t="shared" si="13"/>
        <v>6.774418276666222E-2</v>
      </c>
      <c r="K63" s="199">
        <f t="shared" si="13"/>
        <v>6.7744182766662261E-2</v>
      </c>
      <c r="L63" s="199">
        <f t="shared" si="13"/>
        <v>6.7744182766662178E-2</v>
      </c>
      <c r="M63" s="199">
        <f t="shared" si="13"/>
        <v>6.7744182766662317E-2</v>
      </c>
      <c r="N63" s="199">
        <f t="shared" si="13"/>
        <v>6.7744182766662234E-2</v>
      </c>
      <c r="O63" s="199">
        <f t="shared" si="13"/>
        <v>6.7744182766662303E-2</v>
      </c>
      <c r="P63" s="199">
        <f t="shared" si="13"/>
        <v>6.7744182766662178E-2</v>
      </c>
      <c r="Q63" s="199">
        <f t="shared" si="13"/>
        <v>6.7744182766662109E-2</v>
      </c>
    </row>
    <row r="64" spans="1:17" x14ac:dyDescent="0.25">
      <c r="A64" s="142" t="s">
        <v>296</v>
      </c>
      <c r="B64" s="199">
        <f t="shared" ref="B64:Q64" si="14">IF(B$33=0,0,B$33/B$5)</f>
        <v>3.1651963699264922E-2</v>
      </c>
      <c r="C64" s="199">
        <f t="shared" si="14"/>
        <v>3.165196369926522E-2</v>
      </c>
      <c r="D64" s="199">
        <f t="shared" si="14"/>
        <v>3.1651963699265109E-2</v>
      </c>
      <c r="E64" s="199">
        <f t="shared" si="14"/>
        <v>3.165196369926529E-2</v>
      </c>
      <c r="F64" s="199">
        <f t="shared" si="14"/>
        <v>3.1651963699265137E-2</v>
      </c>
      <c r="G64" s="199">
        <f t="shared" si="14"/>
        <v>3.1651963699265109E-2</v>
      </c>
      <c r="H64" s="199">
        <f t="shared" si="14"/>
        <v>3.1651963699265172E-2</v>
      </c>
      <c r="I64" s="199">
        <f t="shared" si="14"/>
        <v>3.1651963699265297E-2</v>
      </c>
      <c r="J64" s="199">
        <f t="shared" si="14"/>
        <v>3.1651963699265144E-2</v>
      </c>
      <c r="K64" s="199">
        <f t="shared" si="14"/>
        <v>3.1651963699265137E-2</v>
      </c>
      <c r="L64" s="199">
        <f t="shared" si="14"/>
        <v>3.16519636992652E-2</v>
      </c>
      <c r="M64" s="199">
        <f t="shared" si="14"/>
        <v>3.1651963699265061E-2</v>
      </c>
      <c r="N64" s="199">
        <f t="shared" si="14"/>
        <v>3.1651963699265165E-2</v>
      </c>
      <c r="O64" s="199">
        <f t="shared" si="14"/>
        <v>3.1651963699265054E-2</v>
      </c>
      <c r="P64" s="199">
        <f t="shared" si="14"/>
        <v>3.1651963699265227E-2</v>
      </c>
      <c r="Q64" s="199">
        <f t="shared" si="14"/>
        <v>3.1651963699265283E-2</v>
      </c>
    </row>
    <row r="65" spans="1:17" x14ac:dyDescent="0.25">
      <c r="A65" s="127" t="s">
        <v>292</v>
      </c>
      <c r="B65" s="200">
        <f t="shared" ref="B65:Q65" si="15">IF(B$34=0,0,B$34/B$5)</f>
        <v>0.18266547741822106</v>
      </c>
      <c r="C65" s="200">
        <f t="shared" si="15"/>
        <v>0.14368262015801314</v>
      </c>
      <c r="D65" s="200">
        <f t="shared" si="15"/>
        <v>0.22485481828626649</v>
      </c>
      <c r="E65" s="200">
        <f t="shared" si="15"/>
        <v>0.34293449555682293</v>
      </c>
      <c r="F65" s="200">
        <f t="shared" si="15"/>
        <v>0.37063252605863872</v>
      </c>
      <c r="G65" s="200">
        <f t="shared" si="15"/>
        <v>0.11096003893715496</v>
      </c>
      <c r="H65" s="200">
        <f t="shared" si="15"/>
        <v>0.26456563403920408</v>
      </c>
      <c r="I65" s="200">
        <f t="shared" si="15"/>
        <v>0.30241753727654613</v>
      </c>
      <c r="J65" s="200">
        <f t="shared" si="15"/>
        <v>0.21790285053517108</v>
      </c>
      <c r="K65" s="200">
        <f t="shared" si="15"/>
        <v>0.22484418832957531</v>
      </c>
      <c r="L65" s="200">
        <f t="shared" si="15"/>
        <v>0.38640105888892667</v>
      </c>
      <c r="M65" s="200">
        <f t="shared" si="15"/>
        <v>0.42824253868665879</v>
      </c>
      <c r="N65" s="200">
        <f t="shared" si="15"/>
        <v>0.56569473194566522</v>
      </c>
      <c r="O65" s="200">
        <f t="shared" si="15"/>
        <v>0.62327963309829981</v>
      </c>
      <c r="P65" s="200">
        <f t="shared" si="15"/>
        <v>0.57878331972564745</v>
      </c>
      <c r="Q65" s="200">
        <f t="shared" si="15"/>
        <v>0.60114972020240309</v>
      </c>
    </row>
    <row r="66" spans="1:17" x14ac:dyDescent="0.25">
      <c r="A66" s="127" t="s">
        <v>291</v>
      </c>
      <c r="B66" s="200">
        <f t="shared" ref="B66:Q66" si="16">IF(B$45=0,0,B$45/B$5)</f>
        <v>4.9698073232963678E-2</v>
      </c>
      <c r="C66" s="200">
        <f t="shared" si="16"/>
        <v>4.9698073232963665E-2</v>
      </c>
      <c r="D66" s="200">
        <f t="shared" si="16"/>
        <v>4.9698073232963685E-2</v>
      </c>
      <c r="E66" s="200">
        <f t="shared" si="16"/>
        <v>4.9698073232963678E-2</v>
      </c>
      <c r="F66" s="200">
        <f t="shared" si="16"/>
        <v>4.9698073232963672E-2</v>
      </c>
      <c r="G66" s="200">
        <f t="shared" si="16"/>
        <v>4.9698073232963685E-2</v>
      </c>
      <c r="H66" s="200">
        <f t="shared" si="16"/>
        <v>4.9698073232963678E-2</v>
      </c>
      <c r="I66" s="200">
        <f t="shared" si="16"/>
        <v>4.9698073232963672E-2</v>
      </c>
      <c r="J66" s="200">
        <f t="shared" si="16"/>
        <v>4.9698073232963678E-2</v>
      </c>
      <c r="K66" s="200">
        <f t="shared" si="16"/>
        <v>4.9698073232963678E-2</v>
      </c>
      <c r="L66" s="200">
        <f t="shared" si="16"/>
        <v>4.9698073232963678E-2</v>
      </c>
      <c r="M66" s="200">
        <f t="shared" si="16"/>
        <v>4.9698073232963678E-2</v>
      </c>
      <c r="N66" s="200">
        <f t="shared" si="16"/>
        <v>4.9698073232963678E-2</v>
      </c>
      <c r="O66" s="200">
        <f t="shared" si="16"/>
        <v>4.9698073232963678E-2</v>
      </c>
      <c r="P66" s="200">
        <f t="shared" si="16"/>
        <v>4.9698073232963685E-2</v>
      </c>
      <c r="Q66" s="200">
        <f t="shared" si="16"/>
        <v>4.9698073232963685E-2</v>
      </c>
    </row>
    <row r="67" spans="1:17" x14ac:dyDescent="0.25">
      <c r="A67" s="72" t="s">
        <v>290</v>
      </c>
      <c r="B67" s="71">
        <f t="shared" ref="B67:Q67" si="17">IF(B$46=0,0,B$46/B$5)</f>
        <v>0.49621020294406265</v>
      </c>
      <c r="C67" s="71">
        <f t="shared" si="17"/>
        <v>0.53519306020427049</v>
      </c>
      <c r="D67" s="71">
        <f t="shared" si="17"/>
        <v>0.45402086207601738</v>
      </c>
      <c r="E67" s="71">
        <f t="shared" si="17"/>
        <v>0.33594118480546087</v>
      </c>
      <c r="F67" s="71">
        <f t="shared" si="17"/>
        <v>0.30824315430364496</v>
      </c>
      <c r="G67" s="71">
        <f t="shared" si="17"/>
        <v>0.58868576205050205</v>
      </c>
      <c r="H67" s="71">
        <f t="shared" si="17"/>
        <v>0.41431004632307972</v>
      </c>
      <c r="I67" s="71">
        <f t="shared" si="17"/>
        <v>0.37645814308573761</v>
      </c>
      <c r="J67" s="71">
        <f t="shared" si="17"/>
        <v>0.46097282982711268</v>
      </c>
      <c r="K67" s="71">
        <f t="shared" si="17"/>
        <v>0.45403149203270843</v>
      </c>
      <c r="L67" s="71">
        <f t="shared" si="17"/>
        <v>0.29247462147335707</v>
      </c>
      <c r="M67" s="71">
        <f t="shared" si="17"/>
        <v>0.25063314167562506</v>
      </c>
      <c r="N67" s="71">
        <f t="shared" si="17"/>
        <v>0.11318094841661853</v>
      </c>
      <c r="O67" s="71">
        <f t="shared" si="17"/>
        <v>5.5596047263984066E-2</v>
      </c>
      <c r="P67" s="71">
        <f t="shared" si="17"/>
        <v>0.1000923606366364</v>
      </c>
      <c r="Q67" s="71">
        <f t="shared" si="17"/>
        <v>7.7725960159880675E-2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 t="shared" ref="B71:Q71" si="18">SUM(B$72:B$82)</f>
        <v>37.548921022219695</v>
      </c>
      <c r="C71" s="253">
        <f t="shared" si="18"/>
        <v>38.041756255328117</v>
      </c>
      <c r="D71" s="253">
        <f t="shared" si="18"/>
        <v>37.811132792616547</v>
      </c>
      <c r="E71" s="253">
        <f t="shared" si="18"/>
        <v>36.442461382383271</v>
      </c>
      <c r="F71" s="253">
        <f t="shared" si="18"/>
        <v>35.380236975326099</v>
      </c>
      <c r="G71" s="253">
        <f t="shared" si="18"/>
        <v>37.841095898393263</v>
      </c>
      <c r="H71" s="253">
        <f t="shared" si="18"/>
        <v>36.519685157527569</v>
      </c>
      <c r="I71" s="253">
        <f t="shared" si="18"/>
        <v>35.215931141657585</v>
      </c>
      <c r="J71" s="253">
        <f t="shared" si="18"/>
        <v>35.492101390580608</v>
      </c>
      <c r="K71" s="253">
        <f t="shared" si="18"/>
        <v>35.582574581159619</v>
      </c>
      <c r="L71" s="253">
        <f t="shared" si="18"/>
        <v>34.389600657773201</v>
      </c>
      <c r="M71" s="253">
        <f t="shared" si="18"/>
        <v>32.456505759956002</v>
      </c>
      <c r="N71" s="253">
        <f t="shared" si="18"/>
        <v>31.722441654448613</v>
      </c>
      <c r="O71" s="253">
        <f t="shared" si="18"/>
        <v>31.456441979644474</v>
      </c>
      <c r="P71" s="253">
        <f t="shared" si="18"/>
        <v>31.685502034701159</v>
      </c>
      <c r="Q71" s="253">
        <f t="shared" si="18"/>
        <v>31.558222883290842</v>
      </c>
    </row>
    <row r="72" spans="1:17" x14ac:dyDescent="0.25">
      <c r="A72" s="132" t="s">
        <v>83</v>
      </c>
      <c r="B72" s="282">
        <f>IF(B$6=0,0,B$6/MAE!B$5*1000)</f>
        <v>0.4730417995395334</v>
      </c>
      <c r="C72" s="282">
        <f>IF(C$6=0,0,C$6/MAE!C$5*1000)</f>
        <v>0.47925054427039082</v>
      </c>
      <c r="D72" s="282">
        <f>IF(D$6=0,0,D$6/MAE!D$5*1000)</f>
        <v>0.47634514686223201</v>
      </c>
      <c r="E72" s="282">
        <f>IF(E$6=0,0,E$6/MAE!E$5*1000)</f>
        <v>0.45910260648425583</v>
      </c>
      <c r="F72" s="282">
        <f>IF(F$6=0,0,F$6/MAE!F$5*1000)</f>
        <v>0.44572068947173249</v>
      </c>
      <c r="G72" s="282">
        <f>IF(G$6=0,0,G$6/MAE!G$5*1000)</f>
        <v>0.47672262246181113</v>
      </c>
      <c r="H72" s="282">
        <f>IF(H$6=0,0,H$6/MAE!H$5*1000)</f>
        <v>0.46007547261641124</v>
      </c>
      <c r="I72" s="282">
        <f>IF(I$6=0,0,I$6/MAE!I$5*1000)</f>
        <v>0.44365076242409751</v>
      </c>
      <c r="J72" s="282">
        <f>IF(J$6=0,0,J$6/MAE!J$5*1000)</f>
        <v>0.44712995884235213</v>
      </c>
      <c r="K72" s="282">
        <f>IF(K$6=0,0,K$6/MAE!K$5*1000)</f>
        <v>0.44826974128393687</v>
      </c>
      <c r="L72" s="282">
        <f>IF(L$6=0,0,L$6/MAE!L$5*1000)</f>
        <v>0.43324064014975244</v>
      </c>
      <c r="M72" s="282">
        <f>IF(M$6=0,0,M$6/MAE!M$5*1000)</f>
        <v>0.4088874852720657</v>
      </c>
      <c r="N72" s="282">
        <f>IF(N$6=0,0,N$6/MAE!N$5*1000)</f>
        <v>0.39963973604270409</v>
      </c>
      <c r="O72" s="282">
        <f>IF(O$6=0,0,O$6/MAE!O$5*1000)</f>
        <v>0.39628866865059925</v>
      </c>
      <c r="P72" s="282">
        <f>IF(P$6=0,0,P$6/MAE!P$5*1000)</f>
        <v>0.39917437022861585</v>
      </c>
      <c r="Q72" s="282">
        <f>IF(Q$6=0,0,Q$6/MAE!Q$5*1000)</f>
        <v>0.39757090580972149</v>
      </c>
    </row>
    <row r="73" spans="1:17" x14ac:dyDescent="0.25">
      <c r="A73" s="76" t="s">
        <v>82</v>
      </c>
      <c r="B73" s="281">
        <f>IF(B$7=0,0,B$7/MAE!B$5*1000)</f>
        <v>0.27011504201755654</v>
      </c>
      <c r="C73" s="281">
        <f>IF(C$7=0,0,C$7/MAE!C$5*1000)</f>
        <v>0.27366034255016142</v>
      </c>
      <c r="D73" s="281">
        <f>IF(D$7=0,0,D$7/MAE!D$5*1000)</f>
        <v>0.27200131042288123</v>
      </c>
      <c r="E73" s="281">
        <f>IF(E$7=0,0,E$7/MAE!E$5*1000)</f>
        <v>0.26215552190436109</v>
      </c>
      <c r="F73" s="281">
        <f>IF(F$7=0,0,F$7/MAE!F$5*1000)</f>
        <v>0.25451421604168306</v>
      </c>
      <c r="G73" s="281">
        <f>IF(G$7=0,0,G$7/MAE!G$5*1000)</f>
        <v>0.27221685551327313</v>
      </c>
      <c r="H73" s="281">
        <f>IF(H$7=0,0,H$7/MAE!H$5*1000)</f>
        <v>0.26271104527760297</v>
      </c>
      <c r="I73" s="281">
        <f>IF(I$7=0,0,I$7/MAE!I$5*1000)</f>
        <v>0.25333225192775183</v>
      </c>
      <c r="J73" s="281">
        <f>IF(J$7=0,0,J$7/MAE!J$5*1000)</f>
        <v>0.25531893320542953</v>
      </c>
      <c r="K73" s="281">
        <f>IF(K$7=0,0,K$7/MAE!K$5*1000)</f>
        <v>0.25596976867578164</v>
      </c>
      <c r="L73" s="281">
        <f>IF(L$7=0,0,L$7/MAE!L$5*1000)</f>
        <v>0.24738789221518553</v>
      </c>
      <c r="M73" s="281">
        <f>IF(M$7=0,0,M$7/MAE!M$5*1000)</f>
        <v>0.23348181994112924</v>
      </c>
      <c r="N73" s="281">
        <f>IF(N$7=0,0,N$7/MAE!N$5*1000)</f>
        <v>0.22820119532383665</v>
      </c>
      <c r="O73" s="281">
        <f>IF(O$7=0,0,O$7/MAE!O$5*1000)</f>
        <v>0.22628767793424615</v>
      </c>
      <c r="P73" s="281">
        <f>IF(P$7=0,0,P$7/MAE!P$5*1000)</f>
        <v>0.22793546340215795</v>
      </c>
      <c r="Q73" s="281">
        <f>IF(Q$7=0,0,Q$7/MAE!Q$5*1000)</f>
        <v>0.2270198575100256</v>
      </c>
    </row>
    <row r="74" spans="1:17" x14ac:dyDescent="0.25">
      <c r="A74" s="76" t="s">
        <v>81</v>
      </c>
      <c r="B74" s="281">
        <f>IF(B$8=0,0,B$8/MAE!B$5*1000)</f>
        <v>0.42148841787020724</v>
      </c>
      <c r="C74" s="281">
        <f>IF(C$8=0,0,C$8/MAE!C$5*1000)</f>
        <v>0.4270205167166865</v>
      </c>
      <c r="D74" s="281">
        <f>IF(D$8=0,0,D$8/MAE!D$5*1000)</f>
        <v>0.42443175741879546</v>
      </c>
      <c r="E74" s="281">
        <f>IF(E$8=0,0,E$8/MAE!E$5*1000)</f>
        <v>0.40906835597932301</v>
      </c>
      <c r="F74" s="281">
        <f>IF(F$8=0,0,F$8/MAE!F$5*1000)</f>
        <v>0.39714483667263745</v>
      </c>
      <c r="G74" s="281">
        <f>IF(G$8=0,0,G$8/MAE!G$5*1000)</f>
        <v>0.4247680947010527</v>
      </c>
      <c r="H74" s="281">
        <f>IF(H$8=0,0,H$8/MAE!H$5*1000)</f>
        <v>0.40993519651485461</v>
      </c>
      <c r="I74" s="281">
        <f>IF(I$8=0,0,I$8/MAE!I$5*1000)</f>
        <v>0.39530049590346306</v>
      </c>
      <c r="J74" s="281">
        <f>IF(J$8=0,0,J$8/MAE!J$5*1000)</f>
        <v>0.39840052003498222</v>
      </c>
      <c r="K74" s="281">
        <f>IF(K$8=0,0,K$8/MAE!K$5*1000)</f>
        <v>0.3994160858866414</v>
      </c>
      <c r="L74" s="281">
        <f>IF(L$8=0,0,L$8/MAE!L$5*1000)</f>
        <v>0.38602489706310633</v>
      </c>
      <c r="M74" s="281">
        <f>IF(M$8=0,0,M$8/MAE!M$5*1000)</f>
        <v>0.3643258152281903</v>
      </c>
      <c r="N74" s="281">
        <f>IF(N$8=0,0,N$8/MAE!N$5*1000)</f>
        <v>0.35608591085750202</v>
      </c>
      <c r="O74" s="281">
        <f>IF(O$8=0,0,O$8/MAE!O$5*1000)</f>
        <v>0.35310005190243793</v>
      </c>
      <c r="P74" s="281">
        <f>IF(P$8=0,0,P$8/MAE!P$5*1000)</f>
        <v>0.35567126187531506</v>
      </c>
      <c r="Q74" s="281">
        <f>IF(Q$8=0,0,Q$8/MAE!Q$5*1000)</f>
        <v>0.35424254736913646</v>
      </c>
    </row>
    <row r="75" spans="1:17" x14ac:dyDescent="0.25">
      <c r="A75" s="76" t="s">
        <v>80</v>
      </c>
      <c r="B75" s="281">
        <f>IF(B$9=0,0,B$9/MAE!B$5*1000)</f>
        <v>0.49196347152111469</v>
      </c>
      <c r="C75" s="281">
        <f>IF(C$9=0,0,C$9/MAE!C$5*1000)</f>
        <v>0.49842056604120638</v>
      </c>
      <c r="D75" s="281">
        <f>IF(D$9=0,0,D$9/MAE!D$5*1000)</f>
        <v>0.49539895273672119</v>
      </c>
      <c r="E75" s="281">
        <f>IF(E$9=0,0,E$9/MAE!E$5*1000)</f>
        <v>0.47746671074362607</v>
      </c>
      <c r="F75" s="281">
        <f>IF(F$9=0,0,F$9/MAE!F$5*1000)</f>
        <v>0.46354951705060177</v>
      </c>
      <c r="G75" s="281">
        <f>IF(G$9=0,0,G$9/MAE!G$5*1000)</f>
        <v>0.49579152736028348</v>
      </c>
      <c r="H75" s="281">
        <f>IF(H$9=0,0,H$9/MAE!H$5*1000)</f>
        <v>0.47847849152106775</v>
      </c>
      <c r="I75" s="281">
        <f>IF(I$9=0,0,I$9/MAE!I$5*1000)</f>
        <v>0.46139679292106145</v>
      </c>
      <c r="J75" s="281">
        <f>IF(J$9=0,0,J$9/MAE!J$5*1000)</f>
        <v>0.46501515719604619</v>
      </c>
      <c r="K75" s="281">
        <f>IF(K$9=0,0,K$9/MAE!K$5*1000)</f>
        <v>0.46620053093529434</v>
      </c>
      <c r="L75" s="281">
        <f>IF(L$9=0,0,L$9/MAE!L$5*1000)</f>
        <v>0.45057026575574238</v>
      </c>
      <c r="M75" s="281">
        <f>IF(M$9=0,0,M$9/MAE!M$5*1000)</f>
        <v>0.4252429846829483</v>
      </c>
      <c r="N75" s="281">
        <f>IF(N$9=0,0,N$9/MAE!N$5*1000)</f>
        <v>0.41562532548441217</v>
      </c>
      <c r="O75" s="281">
        <f>IF(O$9=0,0,O$9/MAE!O$5*1000)</f>
        <v>0.41214021539662316</v>
      </c>
      <c r="P75" s="281">
        <f>IF(P$9=0,0,P$9/MAE!P$5*1000)</f>
        <v>0.4151413450377604</v>
      </c>
      <c r="Q75" s="281">
        <f>IF(Q$9=0,0,Q$9/MAE!Q$5*1000)</f>
        <v>0.41347374204211029</v>
      </c>
    </row>
    <row r="76" spans="1:17" x14ac:dyDescent="0.25">
      <c r="A76" s="129" t="s">
        <v>79</v>
      </c>
      <c r="B76" s="280">
        <f>IF(B$10=0,0,B$10/MAE!B$5*1000)</f>
        <v>0.51088514350269609</v>
      </c>
      <c r="C76" s="280">
        <f>IF(C$10=0,0,C$10/MAE!C$5*1000)</f>
        <v>0.51759058781202205</v>
      </c>
      <c r="D76" s="280">
        <f>IF(D$10=0,0,D$10/MAE!D$5*1000)</f>
        <v>0.51445275861121054</v>
      </c>
      <c r="E76" s="280">
        <f>IF(E$10=0,0,E$10/MAE!E$5*1000)</f>
        <v>0.49583081500299636</v>
      </c>
      <c r="F76" s="280">
        <f>IF(F$10=0,0,F$10/MAE!F$5*1000)</f>
        <v>0.48137834462947116</v>
      </c>
      <c r="G76" s="280">
        <f>IF(G$10=0,0,G$10/MAE!G$5*1000)</f>
        <v>0.514860432258756</v>
      </c>
      <c r="H76" s="280">
        <f>IF(H$10=0,0,H$10/MAE!H$5*1000)</f>
        <v>0.49688151042572415</v>
      </c>
      <c r="I76" s="280">
        <f>IF(I$10=0,0,I$10/MAE!I$5*1000)</f>
        <v>0.47914282341802539</v>
      </c>
      <c r="J76" s="280">
        <f>IF(J$10=0,0,J$10/MAE!J$5*1000)</f>
        <v>0.48290035554974031</v>
      </c>
      <c r="K76" s="280">
        <f>IF(K$10=0,0,K$10/MAE!K$5*1000)</f>
        <v>0.48413132058665187</v>
      </c>
      <c r="L76" s="280">
        <f>IF(L$10=0,0,L$10/MAE!L$5*1000)</f>
        <v>0.46789989136173255</v>
      </c>
      <c r="M76" s="280">
        <f>IF(M$10=0,0,M$10/MAE!M$5*1000)</f>
        <v>0.44159848409383085</v>
      </c>
      <c r="N76" s="280">
        <f>IF(N$10=0,0,N$10/MAE!N$5*1000)</f>
        <v>0.43161091492612041</v>
      </c>
      <c r="O76" s="280">
        <f>IF(O$10=0,0,O$10/MAE!O$5*1000)</f>
        <v>0.42799176214264711</v>
      </c>
      <c r="P76" s="280">
        <f>IF(P$10=0,0,P$10/MAE!P$5*1000)</f>
        <v>0.43110831984690512</v>
      </c>
      <c r="Q76" s="280">
        <f>IF(Q$10=0,0,Q$10/MAE!Q$5*1000)</f>
        <v>0.42937657827449915</v>
      </c>
    </row>
    <row r="77" spans="1:17" x14ac:dyDescent="0.25">
      <c r="A77" s="127" t="s">
        <v>295</v>
      </c>
      <c r="B77" s="305">
        <f>IF(B$15=0,0,B$15/MAE!B$5*1000)</f>
        <v>2.705858088832513</v>
      </c>
      <c r="C77" s="305">
        <f>IF(C$15=0,0,C$15/MAE!C$5*1000)</f>
        <v>2.7413728830173838</v>
      </c>
      <c r="D77" s="305">
        <f>IF(D$15=0,0,D$15/MAE!D$5*1000)</f>
        <v>2.724753647495719</v>
      </c>
      <c r="E77" s="305">
        <f>IF(E$15=0,0,E$15/MAE!E$5*1000)</f>
        <v>2.6261241661281458</v>
      </c>
      <c r="F77" s="305">
        <f>IF(F$15=0,0,F$15/MAE!F$5*1000)</f>
        <v>2.5495779318890808</v>
      </c>
      <c r="G77" s="305">
        <f>IF(G$15=0,0,G$15/MAE!G$5*1000)</f>
        <v>2.7269128550022277</v>
      </c>
      <c r="H77" s="305">
        <f>IF(H$15=0,0,H$15/MAE!H$5*1000)</f>
        <v>2.6316890817351939</v>
      </c>
      <c r="I77" s="305">
        <f>IF(I$15=0,0,I$15/MAE!I$5*1000)</f>
        <v>2.5377376910254017</v>
      </c>
      <c r="J77" s="305">
        <f>IF(J$15=0,0,J$15/MAE!J$5*1000)</f>
        <v>2.5576391284462283</v>
      </c>
      <c r="K77" s="305">
        <f>IF(K$15=0,0,K$15/MAE!K$5*1000)</f>
        <v>2.5641588261602011</v>
      </c>
      <c r="L77" s="305">
        <f>IF(L$15=0,0,L$15/MAE!L$5*1000)</f>
        <v>2.4781904933164633</v>
      </c>
      <c r="M77" s="305">
        <f>IF(M$15=0,0,M$15/MAE!M$5*1000)</f>
        <v>2.3388874102093813</v>
      </c>
      <c r="N77" s="305">
        <f>IF(N$15=0,0,N$15/MAE!N$5*1000)</f>
        <v>2.2859891312832463</v>
      </c>
      <c r="O77" s="305">
        <f>IF(O$15=0,0,O$15/MAE!O$5*1000)</f>
        <v>2.2668206078716238</v>
      </c>
      <c r="P77" s="305">
        <f>IF(P$15=0,0,P$15/MAE!P$5*1000)</f>
        <v>2.2833271807885063</v>
      </c>
      <c r="Q77" s="305">
        <f>IF(Q$15=0,0,Q$15/MAE!Q$5*1000)</f>
        <v>2.2741551643361682</v>
      </c>
    </row>
    <row r="78" spans="1:17" x14ac:dyDescent="0.25">
      <c r="A78" s="127" t="s">
        <v>294</v>
      </c>
      <c r="B78" s="305">
        <f>IF(B$23=0,0,B$23/MAE!B$5*1000)</f>
        <v>1.5861926727638875</v>
      </c>
      <c r="C78" s="305">
        <f>IF(C$23=0,0,C$23/MAE!C$5*1000)</f>
        <v>1.6070116900446736</v>
      </c>
      <c r="D78" s="305">
        <f>IF(D$23=0,0,D$23/MAE!D$5*1000)</f>
        <v>1.5972693795664561</v>
      </c>
      <c r="E78" s="305">
        <f>IF(E$23=0,0,E$23/MAE!E$5*1000)</f>
        <v>1.5394520973854646</v>
      </c>
      <c r="F78" s="305">
        <f>IF(F$23=0,0,F$23/MAE!F$5*1000)</f>
        <v>1.4945801669694612</v>
      </c>
      <c r="G78" s="305">
        <f>IF(G$23=0,0,G$23/MAE!G$5*1000)</f>
        <v>0.81257099549191258</v>
      </c>
      <c r="H78" s="305">
        <f>IF(H$23=0,0,H$23/MAE!H$5*1000)</f>
        <v>1.5427142892930448</v>
      </c>
      <c r="I78" s="305">
        <f>IF(I$23=0,0,I$23/MAE!I$5*1000)</f>
        <v>1.4876393361183391</v>
      </c>
      <c r="J78" s="305">
        <f>IF(J$23=0,0,J$23/MAE!J$5*1000)</f>
        <v>1.4993056959857203</v>
      </c>
      <c r="K78" s="305">
        <f>IF(K$23=0,0,K$23/MAE!K$5*1000)</f>
        <v>1.5031275877490835</v>
      </c>
      <c r="L78" s="305">
        <f>IF(L$23=0,0,L$23/MAE!L$5*1000)</f>
        <v>1.4527323581510303</v>
      </c>
      <c r="M78" s="305">
        <f>IF(M$23=0,0,M$23/MAE!M$5*1000)</f>
        <v>1.3710719301227408</v>
      </c>
      <c r="N78" s="305">
        <f>IF(N$23=0,0,N$23/MAE!N$5*1000)</f>
        <v>1.3400625942005242</v>
      </c>
      <c r="O78" s="305">
        <f>IF(O$23=0,0,O$23/MAE!O$5*1000)</f>
        <v>1.3288258735799174</v>
      </c>
      <c r="P78" s="305">
        <f>IF(P$23=0,0,P$23/MAE!P$5*1000)</f>
        <v>1.3385021404622284</v>
      </c>
      <c r="Q78" s="305">
        <f>IF(Q$23=0,0,Q$23/MAE!Q$5*1000)</f>
        <v>1.3331254411625819</v>
      </c>
    </row>
    <row r="79" spans="1:17" x14ac:dyDescent="0.25">
      <c r="A79" s="127" t="s">
        <v>293</v>
      </c>
      <c r="B79" s="305">
        <f>IF(B$26=0,0,B$26/MAE!B$5*1000)</f>
        <v>3.7322180535620877</v>
      </c>
      <c r="C79" s="305">
        <f>IF(C$26=0,0,C$26/MAE!C$5*1000)</f>
        <v>3.7812039765757013</v>
      </c>
      <c r="D79" s="305">
        <f>IF(D$26=0,0,D$26/MAE!D$5*1000)</f>
        <v>3.7582808930975435</v>
      </c>
      <c r="E79" s="305">
        <f>IF(E$26=0,0,E$26/MAE!E$5*1000)</f>
        <v>3.6222402291422706</v>
      </c>
      <c r="F79" s="305">
        <f>IF(F$26=0,0,F$26/MAE!F$5*1000)</f>
        <v>3.5166592163987325</v>
      </c>
      <c r="G79" s="305">
        <f>IF(G$26=0,0,G$26/MAE!G$5*1000)</f>
        <v>3.7612591103479005</v>
      </c>
      <c r="H79" s="305">
        <f>IF(H$26=0,0,H$26/MAE!H$5*1000)</f>
        <v>3.6299159748071643</v>
      </c>
      <c r="I79" s="305">
        <f>IF(I$26=0,0,I$26/MAE!I$5*1000)</f>
        <v>3.5003278496902084</v>
      </c>
      <c r="J79" s="305">
        <f>IF(J$26=0,0,J$26/MAE!J$5*1000)</f>
        <v>3.5277781082016948</v>
      </c>
      <c r="K79" s="305">
        <f>IF(K$26=0,0,K$26/MAE!K$5*1000)</f>
        <v>3.5367707947037261</v>
      </c>
      <c r="L79" s="305">
        <f>IF(L$26=0,0,L$26/MAE!L$5*1000)</f>
        <v>3.418193783884778</v>
      </c>
      <c r="M79" s="305">
        <f>IF(M$26=0,0,M$26/MAE!M$5*1000)</f>
        <v>3.2260516002888009</v>
      </c>
      <c r="N79" s="305">
        <f>IF(N$26=0,0,N$26/MAE!N$5*1000)</f>
        <v>3.1530884569424105</v>
      </c>
      <c r="O79" s="305">
        <f>IF(O$26=0,0,O$26/MAE!O$5*1000)</f>
        <v>3.126649114305688</v>
      </c>
      <c r="P79" s="305">
        <f>IF(P$26=0,0,P$26/MAE!P$5*1000)</f>
        <v>3.1494168010875971</v>
      </c>
      <c r="Q79" s="305">
        <f>IF(Q$26=0,0,Q$26/MAE!Q$5*1000)</f>
        <v>3.1367657439119583</v>
      </c>
    </row>
    <row r="80" spans="1:17" x14ac:dyDescent="0.25">
      <c r="A80" s="127" t="s">
        <v>292</v>
      </c>
      <c r="B80" s="305">
        <f>IF(B$34=0,0,B$34/MAE!B$5*1000)</f>
        <v>6.8588915850628389</v>
      </c>
      <c r="C80" s="305">
        <f>IF(C$34=0,0,C$34/MAE!C$5*1000)</f>
        <v>5.4659392141780314</v>
      </c>
      <c r="D80" s="305">
        <f>IF(D$34=0,0,D$34/MAE!D$5*1000)</f>
        <v>8.5020153932816847</v>
      </c>
      <c r="E80" s="305">
        <f>IF(E$34=0,0,E$34/MAE!E$5*1000)</f>
        <v>12.497377111016606</v>
      </c>
      <c r="F80" s="305">
        <f>IF(F$34=0,0,F$34/MAE!F$5*1000)</f>
        <v>13.113066602718366</v>
      </c>
      <c r="G80" s="305">
        <f>IF(G$34=0,0,G$34/MAE!G$5*1000)</f>
        <v>4.1988494743103306</v>
      </c>
      <c r="H80" s="305">
        <f>IF(H$34=0,0,H$34/MAE!H$5*1000)</f>
        <v>9.6618536586133921</v>
      </c>
      <c r="I80" s="305">
        <f>IF(I$34=0,0,I$34/MAE!I$5*1000)</f>
        <v>10.649915168760515</v>
      </c>
      <c r="J80" s="305">
        <f>IF(J$34=0,0,J$34/MAE!J$5*1000)</f>
        <v>7.7338300644908244</v>
      </c>
      <c r="K80" s="305">
        <f>IF(K$34=0,0,K$34/MAE!K$5*1000)</f>
        <v>8.0005351003774123</v>
      </c>
      <c r="L80" s="305">
        <f>IF(L$34=0,0,L$34/MAE!L$5*1000)</f>
        <v>13.288178108930897</v>
      </c>
      <c r="M80" s="305">
        <f>IF(M$34=0,0,M$34/MAE!M$5*1000)</f>
        <v>13.89925642354172</v>
      </c>
      <c r="N80" s="305">
        <f>IF(N$34=0,0,N$34/MAE!N$5*1000)</f>
        <v>17.945218128375313</v>
      </c>
      <c r="O80" s="305">
        <f>IF(O$34=0,0,O$34/MAE!O$5*1000)</f>
        <v>19.60615961565076</v>
      </c>
      <c r="P80" s="305">
        <f>IF(P$34=0,0,P$34/MAE!P$5*1000)</f>
        <v>18.339040054818092</v>
      </c>
      <c r="Q80" s="305">
        <f>IF(Q$34=0,0,Q$34/MAE!Q$5*1000)</f>
        <v>18.971216856375364</v>
      </c>
    </row>
    <row r="81" spans="1:17" x14ac:dyDescent="0.25">
      <c r="A81" s="127" t="s">
        <v>291</v>
      </c>
      <c r="B81" s="305">
        <f>IF(B$45=0,0,B$45/MAE!B$5*1000)</f>
        <v>1.8661090267810438</v>
      </c>
      <c r="C81" s="305">
        <f>IF(C$45=0,0,C$45/MAE!C$5*1000)</f>
        <v>1.8906019882878506</v>
      </c>
      <c r="D81" s="305">
        <f>IF(D$45=0,0,D$45/MAE!D$5*1000)</f>
        <v>1.8791404465487715</v>
      </c>
      <c r="E81" s="305">
        <f>IF(E$45=0,0,E$45/MAE!E$5*1000)</f>
        <v>1.8111201145711346</v>
      </c>
      <c r="F81" s="305">
        <f>IF(F$45=0,0,F$45/MAE!F$5*1000)</f>
        <v>1.7583296081993658</v>
      </c>
      <c r="G81" s="305">
        <f>IF(G$45=0,0,G$45/MAE!G$5*1000)</f>
        <v>1.88062955517395</v>
      </c>
      <c r="H81" s="305">
        <f>IF(H$45=0,0,H$45/MAE!H$5*1000)</f>
        <v>1.8149579874035817</v>
      </c>
      <c r="I81" s="305">
        <f>IF(I$45=0,0,I$45/MAE!I$5*1000)</f>
        <v>1.7501639248451046</v>
      </c>
      <c r="J81" s="305">
        <f>IF(J$45=0,0,J$45/MAE!J$5*1000)</f>
        <v>1.7638890541008472</v>
      </c>
      <c r="K81" s="305">
        <f>IF(K$45=0,0,K$45/MAE!K$5*1000)</f>
        <v>1.7683853973518626</v>
      </c>
      <c r="L81" s="305">
        <f>IF(L$45=0,0,L$45/MAE!L$5*1000)</f>
        <v>1.7090968919423886</v>
      </c>
      <c r="M81" s="305">
        <f>IF(M$45=0,0,M$45/MAE!M$5*1000)</f>
        <v>1.6130258001444004</v>
      </c>
      <c r="N81" s="305">
        <f>IF(N$45=0,0,N$45/MAE!N$5*1000)</f>
        <v>1.5765442284712046</v>
      </c>
      <c r="O81" s="305">
        <f>IF(O$45=0,0,O$45/MAE!O$5*1000)</f>
        <v>1.5633245571528438</v>
      </c>
      <c r="P81" s="305">
        <f>IF(P$45=0,0,P$45/MAE!P$5*1000)</f>
        <v>1.5747084005437979</v>
      </c>
      <c r="Q81" s="305">
        <f>IF(Q$45=0,0,Q$45/MAE!Q$5*1000)</f>
        <v>1.5683828719559785</v>
      </c>
    </row>
    <row r="82" spans="1:17" x14ac:dyDescent="0.25">
      <c r="A82" s="72" t="s">
        <v>290</v>
      </c>
      <c r="B82" s="304">
        <f>IF(B$46=0,0,B$46/MAE!B$5*1000)</f>
        <v>18.632157720766216</v>
      </c>
      <c r="C82" s="304">
        <f>IF(C$46=0,0,C$46/MAE!C$5*1000)</f>
        <v>20.359683945834007</v>
      </c>
      <c r="D82" s="304">
        <f>IF(D$46=0,0,D$46/MAE!D$5*1000)</f>
        <v>17.167043106574535</v>
      </c>
      <c r="E82" s="304">
        <f>IF(E$46=0,0,E$46/MAE!E$5*1000)</f>
        <v>12.24252365402509</v>
      </c>
      <c r="F82" s="304">
        <f>IF(F$46=0,0,F$46/MAE!F$5*1000)</f>
        <v>10.905715845284968</v>
      </c>
      <c r="G82" s="304">
        <f>IF(G$46=0,0,G$46/MAE!G$5*1000)</f>
        <v>22.276514375771761</v>
      </c>
      <c r="H82" s="304">
        <f>IF(H$46=0,0,H$46/MAE!H$5*1000)</f>
        <v>15.130472449319534</v>
      </c>
      <c r="I82" s="304">
        <f>IF(I$46=0,0,I$46/MAE!I$5*1000)</f>
        <v>13.257324044623614</v>
      </c>
      <c r="J82" s="304">
        <f>IF(J$46=0,0,J$46/MAE!J$5*1000)</f>
        <v>16.360894414526744</v>
      </c>
      <c r="K82" s="304">
        <f>IF(K$46=0,0,K$46/MAE!K$5*1000)</f>
        <v>16.155609427449026</v>
      </c>
      <c r="L82" s="304">
        <f>IF(L$46=0,0,L$46/MAE!L$5*1000)</f>
        <v>10.058085435002129</v>
      </c>
      <c r="M82" s="304">
        <f>IF(M$46=0,0,M$46/MAE!M$5*1000)</f>
        <v>8.1346760064307926</v>
      </c>
      <c r="N82" s="304">
        <f>IF(N$46=0,0,N$46/MAE!N$5*1000)</f>
        <v>3.5903760325413394</v>
      </c>
      <c r="O82" s="304">
        <f>IF(O$46=0,0,O$46/MAE!O$5*1000)</f>
        <v>1.7488538350570866</v>
      </c>
      <c r="P82" s="304">
        <f>IF(P$46=0,0,P$46/MAE!P$5*1000)</f>
        <v>3.1714766966101844</v>
      </c>
      <c r="Q82" s="304">
        <f>IF(Q$46=0,0,Q$46/MAE!Q$5*1000)</f>
        <v>2.4528931745432985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135.1325813158906</v>
      </c>
      <c r="C5" s="96">
        <v>126.33496521324409</v>
      </c>
      <c r="D5" s="96">
        <v>138.45023878704214</v>
      </c>
      <c r="E5" s="96">
        <v>181.09813195106472</v>
      </c>
      <c r="F5" s="96">
        <v>200.79141990052287</v>
      </c>
      <c r="G5" s="96">
        <v>122.43880629618479</v>
      </c>
      <c r="H5" s="96">
        <v>164.24093911717497</v>
      </c>
      <c r="I5" s="96">
        <v>179.53644919380187</v>
      </c>
      <c r="J5" s="96">
        <v>157.63982589234507</v>
      </c>
      <c r="K5" s="96">
        <v>128.08818327603416</v>
      </c>
      <c r="L5" s="96">
        <v>190.95142323334167</v>
      </c>
      <c r="M5" s="96">
        <v>218.69623020118041</v>
      </c>
      <c r="N5" s="96">
        <v>152.19693709228963</v>
      </c>
      <c r="O5" s="96">
        <v>126.27711223477488</v>
      </c>
      <c r="P5" s="96">
        <v>107.68535210920703</v>
      </c>
      <c r="Q5" s="96">
        <v>114.3043164645027</v>
      </c>
    </row>
    <row r="6" spans="1:17" x14ac:dyDescent="0.25">
      <c r="A6" s="76" t="s">
        <v>83</v>
      </c>
      <c r="B6" s="95">
        <v>1.3881631486085722</v>
      </c>
      <c r="C6" s="95">
        <v>1.3148224171875622</v>
      </c>
      <c r="D6" s="95">
        <v>1.4321759421501181</v>
      </c>
      <c r="E6" s="95">
        <v>1.8055297513981914</v>
      </c>
      <c r="F6" s="95">
        <v>1.9831801179991304</v>
      </c>
      <c r="G6" s="95">
        <v>1.2934184857679871</v>
      </c>
      <c r="H6" s="95">
        <v>1.6744212073022</v>
      </c>
      <c r="I6" s="95">
        <v>1.8043500655388749</v>
      </c>
      <c r="J6" s="95">
        <v>1.5967122312081514</v>
      </c>
      <c r="K6" s="95">
        <v>1.300694866835719</v>
      </c>
      <c r="L6" s="95">
        <v>1.8740407254014593</v>
      </c>
      <c r="M6" s="95">
        <v>2.1281754404642177</v>
      </c>
      <c r="N6" s="95">
        <v>1.4475610460177233</v>
      </c>
      <c r="O6" s="95">
        <v>1.1909639283113798</v>
      </c>
      <c r="P6" s="95">
        <v>1.0230140373841006</v>
      </c>
      <c r="Q6" s="95">
        <v>1.0815324089531106</v>
      </c>
    </row>
    <row r="7" spans="1:17" x14ac:dyDescent="0.25">
      <c r="A7" s="76" t="s">
        <v>82</v>
      </c>
      <c r="B7" s="95">
        <v>0.1998891401498353</v>
      </c>
      <c r="C7" s="95">
        <v>0.18932841048603455</v>
      </c>
      <c r="D7" s="95">
        <v>0.20622678098508598</v>
      </c>
      <c r="E7" s="95">
        <v>0.25998802077672567</v>
      </c>
      <c r="F7" s="95">
        <v>0.28556886050925895</v>
      </c>
      <c r="G7" s="95">
        <v>0.1862463423216596</v>
      </c>
      <c r="H7" s="95">
        <v>0.24110899047548676</v>
      </c>
      <c r="I7" s="95">
        <v>0.25981815141208942</v>
      </c>
      <c r="J7" s="95">
        <v>0.2299192535710507</v>
      </c>
      <c r="K7" s="95">
        <v>0.18729410789337164</v>
      </c>
      <c r="L7" s="95">
        <v>0.26985328747687387</v>
      </c>
      <c r="M7" s="95">
        <v>0.30644752333959391</v>
      </c>
      <c r="N7" s="95">
        <v>0.20844216552853401</v>
      </c>
      <c r="O7" s="95">
        <v>0.17149335495489304</v>
      </c>
      <c r="P7" s="95">
        <v>0.14730933932289561</v>
      </c>
      <c r="Q7" s="95">
        <v>0.15573571700596747</v>
      </c>
    </row>
    <row r="8" spans="1:17" x14ac:dyDescent="0.25">
      <c r="A8" s="76" t="s">
        <v>81</v>
      </c>
      <c r="B8" s="95">
        <v>1.6976407395697346</v>
      </c>
      <c r="C8" s="95">
        <v>1.6079493991426768</v>
      </c>
      <c r="D8" s="95">
        <v>1.751465761112263</v>
      </c>
      <c r="E8" s="95">
        <v>2.2080552026979934</v>
      </c>
      <c r="F8" s="95">
        <v>2.4253110058386742</v>
      </c>
      <c r="G8" s="95">
        <v>1.5817736675644043</v>
      </c>
      <c r="H8" s="95">
        <v>2.0477172726887374</v>
      </c>
      <c r="I8" s="95">
        <v>2.2066125172494728</v>
      </c>
      <c r="J8" s="95">
        <v>1.9526838295522155</v>
      </c>
      <c r="K8" s="95">
        <v>1.5906722476409587</v>
      </c>
      <c r="L8" s="95">
        <v>2.2918400378538117</v>
      </c>
      <c r="M8" s="95">
        <v>2.6026316375745853</v>
      </c>
      <c r="N8" s="95">
        <v>1.770280825562244</v>
      </c>
      <c r="O8" s="95">
        <v>1.4564778542680596</v>
      </c>
      <c r="P8" s="95">
        <v>1.2510851543320101</v>
      </c>
      <c r="Q8" s="95">
        <v>1.3226496326776627</v>
      </c>
    </row>
    <row r="9" spans="1:17" x14ac:dyDescent="0.25">
      <c r="A9" s="76" t="s">
        <v>80</v>
      </c>
      <c r="B9" s="95">
        <v>1.4141939812206699</v>
      </c>
      <c r="C9" s="95">
        <v>1.3394779645493762</v>
      </c>
      <c r="D9" s="95">
        <v>1.4590321025794966</v>
      </c>
      <c r="E9" s="95">
        <v>1.8393870417187987</v>
      </c>
      <c r="F9" s="95">
        <v>2.0203687076422283</v>
      </c>
      <c r="G9" s="95">
        <v>1.3176726666502323</v>
      </c>
      <c r="H9" s="95">
        <v>1.7058199504637077</v>
      </c>
      <c r="I9" s="95">
        <v>1.8381852343925857</v>
      </c>
      <c r="J9" s="95">
        <v>1.6266537758039219</v>
      </c>
      <c r="K9" s="95">
        <v>1.3250854944013286</v>
      </c>
      <c r="L9" s="95">
        <v>1.9091827333708227</v>
      </c>
      <c r="M9" s="95">
        <v>2.1680829821068768</v>
      </c>
      <c r="N9" s="95">
        <v>1.474705707884342</v>
      </c>
      <c r="O9" s="95">
        <v>1.2132968815352096</v>
      </c>
      <c r="P9" s="95">
        <v>1.0421975945860504</v>
      </c>
      <c r="Q9" s="95">
        <v>1.1018133025427701</v>
      </c>
    </row>
    <row r="10" spans="1:17" x14ac:dyDescent="0.25">
      <c r="A10" s="76" t="s">
        <v>79</v>
      </c>
      <c r="B10" s="95">
        <v>2.257516095247488</v>
      </c>
      <c r="C10" s="95">
        <v>2.1382448973439057</v>
      </c>
      <c r="D10" s="95">
        <v>2.3290924008974665</v>
      </c>
      <c r="E10" s="95">
        <v>2.9362632759090386</v>
      </c>
      <c r="F10" s="95">
        <v>3.2251692033788957</v>
      </c>
      <c r="G10" s="95">
        <v>2.1034365106426032</v>
      </c>
      <c r="H10" s="95">
        <v>2.7230465161802986</v>
      </c>
      <c r="I10" s="95">
        <v>2.9343447983745996</v>
      </c>
      <c r="J10" s="95">
        <v>2.596671410737283</v>
      </c>
      <c r="K10" s="95">
        <v>2.115269808041417</v>
      </c>
      <c r="L10" s="95">
        <v>3.0476800259275709</v>
      </c>
      <c r="M10" s="95">
        <v>3.4609694942370943</v>
      </c>
      <c r="N10" s="95">
        <v>2.3541126008955628</v>
      </c>
      <c r="O10" s="95">
        <v>1.936818622304632</v>
      </c>
      <c r="P10" s="95">
        <v>1.6636882036334302</v>
      </c>
      <c r="Q10" s="95">
        <v>1.7588543703892112</v>
      </c>
    </row>
    <row r="11" spans="1:17" x14ac:dyDescent="0.25">
      <c r="A11" s="92" t="s">
        <v>125</v>
      </c>
      <c r="B11" s="91">
        <v>0.36887536859342396</v>
      </c>
      <c r="C11" s="91">
        <v>0.3493866007472573</v>
      </c>
      <c r="D11" s="91">
        <v>0.38057084938524394</v>
      </c>
      <c r="E11" s="91">
        <v>0.47978182767708732</v>
      </c>
      <c r="F11" s="91">
        <v>0.52698870283896082</v>
      </c>
      <c r="G11" s="91">
        <v>0.34369895293751801</v>
      </c>
      <c r="H11" s="91">
        <v>0.44494246994191594</v>
      </c>
      <c r="I11" s="91">
        <v>0.47946835079462152</v>
      </c>
      <c r="J11" s="91">
        <v>0.4242929322932309</v>
      </c>
      <c r="K11" s="91">
        <v>0.34563249925811901</v>
      </c>
      <c r="L11" s="91">
        <v>0.49798718834631517</v>
      </c>
      <c r="M11" s="91">
        <v>0.56551818193674741</v>
      </c>
      <c r="N11" s="91">
        <v>0.3846591194604867</v>
      </c>
      <c r="O11" s="91">
        <v>0.31647379378834739</v>
      </c>
      <c r="P11" s="91">
        <v>0.27184461746773714</v>
      </c>
      <c r="Q11" s="91">
        <v>0.28739465270937453</v>
      </c>
    </row>
    <row r="12" spans="1:17" x14ac:dyDescent="0.25">
      <c r="A12" s="92" t="s">
        <v>26</v>
      </c>
      <c r="B12" s="91">
        <v>0.61385538327342115</v>
      </c>
      <c r="C12" s="91">
        <v>0.58142360258458547</v>
      </c>
      <c r="D12" s="91">
        <v>0.63331814618818416</v>
      </c>
      <c r="E12" s="91">
        <v>0.79841779308652761</v>
      </c>
      <c r="F12" s="91">
        <v>0.87697601874450681</v>
      </c>
      <c r="G12" s="91">
        <v>0.57195863548882919</v>
      </c>
      <c r="H12" s="91">
        <v>0.74044068451169209</v>
      </c>
      <c r="I12" s="91">
        <v>0.79789612780817865</v>
      </c>
      <c r="J12" s="91">
        <v>0.70607723569675152</v>
      </c>
      <c r="K12" s="91">
        <v>0.57517630172183154</v>
      </c>
      <c r="L12" s="91">
        <v>0.82871382150895501</v>
      </c>
      <c r="M12" s="91">
        <v>0.94109395713948218</v>
      </c>
      <c r="N12" s="91">
        <v>0.64012154594765547</v>
      </c>
      <c r="O12" s="91">
        <v>0.52665251877000219</v>
      </c>
      <c r="P12" s="91">
        <v>0.45238391081190032</v>
      </c>
      <c r="Q12" s="91">
        <v>0.47826114105247941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1.2747853433806426</v>
      </c>
      <c r="C14" s="89">
        <v>1.2074346940120628</v>
      </c>
      <c r="D14" s="89">
        <v>1.3152034053240385</v>
      </c>
      <c r="E14" s="89">
        <v>1.6580636551454235</v>
      </c>
      <c r="F14" s="89">
        <v>1.821204481795428</v>
      </c>
      <c r="G14" s="89">
        <v>1.187778922216256</v>
      </c>
      <c r="H14" s="89">
        <v>1.5376633617266908</v>
      </c>
      <c r="I14" s="89">
        <v>1.6569803197717992</v>
      </c>
      <c r="J14" s="89">
        <v>1.4663012427473006</v>
      </c>
      <c r="K14" s="89">
        <v>1.1944610070614665</v>
      </c>
      <c r="L14" s="89">
        <v>1.7209790160723006</v>
      </c>
      <c r="M14" s="89">
        <v>1.9543573551608644</v>
      </c>
      <c r="N14" s="89">
        <v>1.3293319354874207</v>
      </c>
      <c r="O14" s="89">
        <v>1.0936923097462825</v>
      </c>
      <c r="P14" s="89">
        <v>0.93945967535379282</v>
      </c>
      <c r="Q14" s="89">
        <v>0.99319857662735733</v>
      </c>
    </row>
    <row r="15" spans="1:17" x14ac:dyDescent="0.25">
      <c r="A15" s="74" t="s">
        <v>295</v>
      </c>
      <c r="B15" s="313">
        <v>10.122673845767888</v>
      </c>
      <c r="C15" s="313">
        <v>9.5503900052473014</v>
      </c>
      <c r="D15" s="313">
        <v>10.443380882071231</v>
      </c>
      <c r="E15" s="313">
        <v>13.205815275917566</v>
      </c>
      <c r="F15" s="313">
        <v>14.514378221017743</v>
      </c>
      <c r="G15" s="313">
        <v>9.1808486411223473</v>
      </c>
      <c r="H15" s="313">
        <v>12.230900632634217</v>
      </c>
      <c r="I15" s="313">
        <v>13.199372180525557</v>
      </c>
      <c r="J15" s="313">
        <v>11.676762409339727</v>
      </c>
      <c r="K15" s="313">
        <v>9.498125101406437</v>
      </c>
      <c r="L15" s="313">
        <v>13.723542048210442</v>
      </c>
      <c r="M15" s="313">
        <v>15.588172575492779</v>
      </c>
      <c r="N15" s="313">
        <v>10.591821342027114</v>
      </c>
      <c r="O15" s="313">
        <v>8.7052751382481954</v>
      </c>
      <c r="P15" s="313">
        <v>7.4771830416650777</v>
      </c>
      <c r="Q15" s="313">
        <v>7.9050470627525238</v>
      </c>
    </row>
    <row r="16" spans="1:17" x14ac:dyDescent="0.25">
      <c r="A16" s="310" t="s">
        <v>301</v>
      </c>
      <c r="B16" s="309">
        <v>3.4962436465134479</v>
      </c>
      <c r="C16" s="309">
        <v>3.2740535525461514</v>
      </c>
      <c r="D16" s="309">
        <v>3.6068545535760843</v>
      </c>
      <c r="E16" s="309">
        <v>4.5870755533498739</v>
      </c>
      <c r="F16" s="309">
        <v>5.0476201979116455</v>
      </c>
      <c r="G16" s="309">
        <v>3.0066843701878794</v>
      </c>
      <c r="H16" s="309">
        <v>4.2380107007404719</v>
      </c>
      <c r="I16" s="309">
        <v>4.586263716799194</v>
      </c>
      <c r="J16" s="309">
        <v>4.054818145077979</v>
      </c>
      <c r="K16" s="309">
        <v>3.2892268503221347</v>
      </c>
      <c r="L16" s="309">
        <v>4.7777635423623828</v>
      </c>
      <c r="M16" s="309">
        <v>5.4292758909502705</v>
      </c>
      <c r="N16" s="309">
        <v>3.6818538499416844</v>
      </c>
      <c r="O16" s="309">
        <v>3.0201801631398113</v>
      </c>
      <c r="P16" s="309">
        <v>2.5938009130023989</v>
      </c>
      <c r="Q16" s="309">
        <v>2.7423260790246022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0.48111113459455851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0.75308071354496797</v>
      </c>
      <c r="C19" s="83">
        <v>1.1655811247598777</v>
      </c>
      <c r="D19" s="83">
        <v>0.77985708710950208</v>
      </c>
      <c r="E19" s="83">
        <v>0.50097190182559059</v>
      </c>
      <c r="F19" s="83">
        <v>0.43908608319589998</v>
      </c>
      <c r="G19" s="83">
        <v>2.2516098172583412</v>
      </c>
      <c r="H19" s="83">
        <v>0.65739807184533061</v>
      </c>
      <c r="I19" s="83">
        <v>0.47426960747860236</v>
      </c>
      <c r="J19" s="83">
        <v>0.46405493904694561</v>
      </c>
      <c r="K19" s="83">
        <v>0.54532263602893649</v>
      </c>
      <c r="L19" s="83">
        <v>0.31925127957769378</v>
      </c>
      <c r="M19" s="83">
        <v>0.31897420571712121</v>
      </c>
      <c r="N19" s="83">
        <v>0.3506778552486764</v>
      </c>
      <c r="O19" s="83">
        <v>0.39740871718671739</v>
      </c>
      <c r="P19" s="83">
        <v>0.34707553662774138</v>
      </c>
      <c r="Q19" s="83">
        <v>0.36506100327758206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0.15849636317767576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2.7431629329684797</v>
      </c>
      <c r="C21" s="83">
        <v>2.1084724277862739</v>
      </c>
      <c r="D21" s="83">
        <v>2.8269974664665822</v>
      </c>
      <c r="E21" s="83">
        <v>4.086103651524283</v>
      </c>
      <c r="F21" s="83">
        <v>4.6085341147157459</v>
      </c>
      <c r="G21" s="83">
        <v>0.11546705515730361</v>
      </c>
      <c r="H21" s="83">
        <v>3.5806126288951412</v>
      </c>
      <c r="I21" s="83">
        <v>4.1119941093205918</v>
      </c>
      <c r="J21" s="83">
        <v>3.5907632060310335</v>
      </c>
      <c r="K21" s="83">
        <v>2.743904214293198</v>
      </c>
      <c r="L21" s="83">
        <v>4.4585122627846889</v>
      </c>
      <c r="M21" s="83">
        <v>5.1103016852331491</v>
      </c>
      <c r="N21" s="83">
        <v>3.331175994693008</v>
      </c>
      <c r="O21" s="83">
        <v>2.6227714459530937</v>
      </c>
      <c r="P21" s="83">
        <v>2.2467253763746577</v>
      </c>
      <c r="Q21" s="83">
        <v>2.3772650757470202</v>
      </c>
    </row>
    <row r="22" spans="1:17" x14ac:dyDescent="0.25">
      <c r="A22" s="152" t="s">
        <v>300</v>
      </c>
      <c r="B22" s="264">
        <v>6.6264301992544405</v>
      </c>
      <c r="C22" s="264">
        <v>6.2763364527011509</v>
      </c>
      <c r="D22" s="264">
        <v>6.8365263284951467</v>
      </c>
      <c r="E22" s="264">
        <v>8.6187397225676925</v>
      </c>
      <c r="F22" s="264">
        <v>9.466758023106097</v>
      </c>
      <c r="G22" s="264">
        <v>6.174164270934468</v>
      </c>
      <c r="H22" s="264">
        <v>7.9928899318937461</v>
      </c>
      <c r="I22" s="264">
        <v>8.6131084637263626</v>
      </c>
      <c r="J22" s="264">
        <v>7.6219442642617476</v>
      </c>
      <c r="K22" s="264">
        <v>6.2088982510843023</v>
      </c>
      <c r="L22" s="264">
        <v>8.9457785058480592</v>
      </c>
      <c r="M22" s="264">
        <v>10.158896684542508</v>
      </c>
      <c r="N22" s="264">
        <v>6.9099674920854293</v>
      </c>
      <c r="O22" s="264">
        <v>5.6850949751083846</v>
      </c>
      <c r="P22" s="264">
        <v>4.8833821286626788</v>
      </c>
      <c r="Q22" s="264">
        <v>5.1627209837279215</v>
      </c>
    </row>
    <row r="23" spans="1:17" x14ac:dyDescent="0.25">
      <c r="A23" s="74" t="s">
        <v>294</v>
      </c>
      <c r="B23" s="313">
        <v>4.7107059087310184</v>
      </c>
      <c r="C23" s="313">
        <v>4.4618254963660133</v>
      </c>
      <c r="D23" s="313">
        <v>4.8600625076320458</v>
      </c>
      <c r="E23" s="313">
        <v>6.1270317374628691</v>
      </c>
      <c r="F23" s="313">
        <v>6.7298849629458397</v>
      </c>
      <c r="G23" s="313">
        <v>2.3539407135146782</v>
      </c>
      <c r="H23" s="313">
        <v>5.6821173237808935</v>
      </c>
      <c r="I23" s="313">
        <v>6.123028495370253</v>
      </c>
      <c r="J23" s="313">
        <v>5.4184133541037003</v>
      </c>
      <c r="K23" s="313">
        <v>4.4138839161670065</v>
      </c>
      <c r="L23" s="313">
        <v>6.3595224575728251</v>
      </c>
      <c r="M23" s="313">
        <v>7.2219239015671999</v>
      </c>
      <c r="N23" s="313">
        <v>4.9122715723721777</v>
      </c>
      <c r="O23" s="313">
        <v>4.0415140106589025</v>
      </c>
      <c r="P23" s="313">
        <v>3.4715791695309797</v>
      </c>
      <c r="Q23" s="313">
        <v>3.6701601785397293</v>
      </c>
    </row>
    <row r="24" spans="1:17" x14ac:dyDescent="0.25">
      <c r="A24" s="310" t="s">
        <v>299</v>
      </c>
      <c r="B24" s="312">
        <v>3.3319627159316956</v>
      </c>
      <c r="C24" s="312">
        <v>3.1559253510881558</v>
      </c>
      <c r="D24" s="312">
        <v>3.4376051883251053</v>
      </c>
      <c r="E24" s="312">
        <v>4.3337541557664192</v>
      </c>
      <c r="F24" s="312">
        <v>4.760162534766569</v>
      </c>
      <c r="G24" s="312">
        <v>1.0692992544175211</v>
      </c>
      <c r="H24" s="312">
        <v>4.0190585948694117</v>
      </c>
      <c r="I24" s="312">
        <v>4.3309225942862764</v>
      </c>
      <c r="J24" s="312">
        <v>3.8325362748538363</v>
      </c>
      <c r="K24" s="312">
        <v>3.1220154528986139</v>
      </c>
      <c r="L24" s="312">
        <v>4.4981988114539488</v>
      </c>
      <c r="M24" s="312">
        <v>5.1081900767182624</v>
      </c>
      <c r="N24" s="312">
        <v>3.4745335511900763</v>
      </c>
      <c r="O24" s="312">
        <v>2.8586318611977601</v>
      </c>
      <c r="P24" s="312">
        <v>2.4555072174731318</v>
      </c>
      <c r="Q24" s="312">
        <v>2.5959669555524911</v>
      </c>
    </row>
    <row r="25" spans="1:17" x14ac:dyDescent="0.25">
      <c r="A25" s="149" t="s">
        <v>298</v>
      </c>
      <c r="B25" s="148">
        <v>1.3787431927993228</v>
      </c>
      <c r="C25" s="148">
        <v>1.3059001452778578</v>
      </c>
      <c r="D25" s="148">
        <v>1.4224573193069405</v>
      </c>
      <c r="E25" s="148">
        <v>1.7932775816964499</v>
      </c>
      <c r="F25" s="148">
        <v>1.9697224281792705</v>
      </c>
      <c r="G25" s="148">
        <v>1.2846414590971569</v>
      </c>
      <c r="H25" s="148">
        <v>1.6630587289114813</v>
      </c>
      <c r="I25" s="148">
        <v>1.7921059010839768</v>
      </c>
      <c r="J25" s="148">
        <v>1.585877079249864</v>
      </c>
      <c r="K25" s="148">
        <v>1.2918684632683926</v>
      </c>
      <c r="L25" s="148">
        <v>1.8613236461188762</v>
      </c>
      <c r="M25" s="148">
        <v>2.113733824848937</v>
      </c>
      <c r="N25" s="148">
        <v>1.4377380211821011</v>
      </c>
      <c r="O25" s="148">
        <v>1.1828821494611426</v>
      </c>
      <c r="P25" s="148">
        <v>1.0160719520578478</v>
      </c>
      <c r="Q25" s="148">
        <v>1.0741932229872382</v>
      </c>
    </row>
    <row r="26" spans="1:17" x14ac:dyDescent="0.25">
      <c r="A26" s="127" t="s">
        <v>293</v>
      </c>
      <c r="B26" s="311">
        <v>11.25278958281112</v>
      </c>
      <c r="C26" s="311">
        <v>10.582433950069781</v>
      </c>
      <c r="D26" s="311">
        <v>11.609081885550957</v>
      </c>
      <c r="E26" s="311">
        <v>14.716303281466509</v>
      </c>
      <c r="F26" s="311">
        <v>16.182917166476489</v>
      </c>
      <c r="G26" s="311">
        <v>9.9769300069120632</v>
      </c>
      <c r="H26" s="311">
        <v>13.615350295648474</v>
      </c>
      <c r="I26" s="311">
        <v>14.711110479861031</v>
      </c>
      <c r="J26" s="311">
        <v>13.010772573400917</v>
      </c>
      <c r="K26" s="311">
        <v>10.57062983319295</v>
      </c>
      <c r="L26" s="311">
        <v>15.308372190332527</v>
      </c>
      <c r="M26" s="311">
        <v>17.391613943173184</v>
      </c>
      <c r="N26" s="311">
        <v>11.807159779811313</v>
      </c>
      <c r="O26" s="311">
        <v>9.6959440208029353</v>
      </c>
      <c r="P26" s="311">
        <v>8.327663373943647</v>
      </c>
      <c r="Q26" s="311">
        <v>8.8043349495954057</v>
      </c>
    </row>
    <row r="27" spans="1:17" x14ac:dyDescent="0.25">
      <c r="A27" s="310" t="s">
        <v>297</v>
      </c>
      <c r="B27" s="309">
        <v>7.0756337693365037</v>
      </c>
      <c r="C27" s="309">
        <v>6.6259695322187788</v>
      </c>
      <c r="D27" s="309">
        <v>7.2994860944025035</v>
      </c>
      <c r="E27" s="309">
        <v>9.2832393761077334</v>
      </c>
      <c r="F27" s="309">
        <v>10.215281181202759</v>
      </c>
      <c r="G27" s="309">
        <v>6.0848726846176113</v>
      </c>
      <c r="H27" s="309">
        <v>8.5768083293829136</v>
      </c>
      <c r="I27" s="309">
        <v>9.2815963961858596</v>
      </c>
      <c r="J27" s="309">
        <v>8.2060665950563632</v>
      </c>
      <c r="K27" s="309">
        <v>6.6566769739736023</v>
      </c>
      <c r="L27" s="309">
        <v>9.669150230978877</v>
      </c>
      <c r="M27" s="309">
        <v>10.987668973059492</v>
      </c>
      <c r="N27" s="309">
        <v>7.4512682948707383</v>
      </c>
      <c r="O27" s="309">
        <v>6.1121852228756106</v>
      </c>
      <c r="P27" s="309">
        <v>5.2492867164099017</v>
      </c>
      <c r="Q27" s="309">
        <v>5.5498692233959313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0.97366389042587964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1.5240709362771556</v>
      </c>
      <c r="C30" s="83">
        <v>2.3588817030748239</v>
      </c>
      <c r="D30" s="83">
        <v>1.5782604700078795</v>
      </c>
      <c r="E30" s="83">
        <v>1.0138577468937928</v>
      </c>
      <c r="F30" s="83">
        <v>0.88861436216117207</v>
      </c>
      <c r="G30" s="83">
        <v>4.5567666527617625</v>
      </c>
      <c r="H30" s="83">
        <v>1.3304301608625371</v>
      </c>
      <c r="I30" s="83">
        <v>0.95981813332489085</v>
      </c>
      <c r="J30" s="83">
        <v>0.93914587469392485</v>
      </c>
      <c r="K30" s="83">
        <v>1.1036139493646955</v>
      </c>
      <c r="L30" s="83">
        <v>0.64609488441586538</v>
      </c>
      <c r="M30" s="83">
        <v>0.64553414741848325</v>
      </c>
      <c r="N30" s="83">
        <v>0.70969541188309782</v>
      </c>
      <c r="O30" s="83">
        <v>0.8042684732110007</v>
      </c>
      <c r="P30" s="83">
        <v>0.70240510552598279</v>
      </c>
      <c r="Q30" s="83">
        <v>0.73880376307142925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0.3207620329136201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5.5515628330593483</v>
      </c>
      <c r="C32" s="83">
        <v>4.2670878291439553</v>
      </c>
      <c r="D32" s="83">
        <v>5.7212256243946236</v>
      </c>
      <c r="E32" s="83">
        <v>8.2693816292139406</v>
      </c>
      <c r="F32" s="83">
        <v>9.326666819041586</v>
      </c>
      <c r="G32" s="83">
        <v>0.23368010851634838</v>
      </c>
      <c r="H32" s="83">
        <v>7.2463781685203763</v>
      </c>
      <c r="I32" s="83">
        <v>8.3217782628609687</v>
      </c>
      <c r="J32" s="83">
        <v>7.2669207203624389</v>
      </c>
      <c r="K32" s="83">
        <v>5.5530630246089068</v>
      </c>
      <c r="L32" s="83">
        <v>9.0230553465630123</v>
      </c>
      <c r="M32" s="83">
        <v>10.342134825641008</v>
      </c>
      <c r="N32" s="83">
        <v>6.7415728829876409</v>
      </c>
      <c r="O32" s="83">
        <v>5.30791674966461</v>
      </c>
      <c r="P32" s="83">
        <v>4.5468816108839194</v>
      </c>
      <c r="Q32" s="83">
        <v>4.8110654603245022</v>
      </c>
    </row>
    <row r="33" spans="1:17" x14ac:dyDescent="0.25">
      <c r="A33" s="152" t="s">
        <v>296</v>
      </c>
      <c r="B33" s="264">
        <v>4.1771558134746165</v>
      </c>
      <c r="C33" s="264">
        <v>3.9564644178510013</v>
      </c>
      <c r="D33" s="264">
        <v>4.3095957911484524</v>
      </c>
      <c r="E33" s="264">
        <v>5.4330639053587744</v>
      </c>
      <c r="F33" s="264">
        <v>5.9676359852737297</v>
      </c>
      <c r="G33" s="264">
        <v>3.8920573222944519</v>
      </c>
      <c r="H33" s="264">
        <v>5.0385419662655604</v>
      </c>
      <c r="I33" s="264">
        <v>5.4295140836751701</v>
      </c>
      <c r="J33" s="264">
        <v>4.8047059783445532</v>
      </c>
      <c r="K33" s="264">
        <v>3.9139528592193473</v>
      </c>
      <c r="L33" s="264">
        <v>5.639221959353649</v>
      </c>
      <c r="M33" s="264">
        <v>6.4039449701136908</v>
      </c>
      <c r="N33" s="264">
        <v>4.3558914849405745</v>
      </c>
      <c r="O33" s="264">
        <v>3.5837587979273247</v>
      </c>
      <c r="P33" s="264">
        <v>3.0783766575337448</v>
      </c>
      <c r="Q33" s="264">
        <v>3.2544657261994741</v>
      </c>
    </row>
    <row r="34" spans="1:17" x14ac:dyDescent="0.25">
      <c r="A34" s="86" t="s">
        <v>292</v>
      </c>
      <c r="B34" s="85">
        <v>28.067449953334943</v>
      </c>
      <c r="C34" s="85">
        <v>20.07678553663505</v>
      </c>
      <c r="D34" s="85">
        <v>33.841791067835558</v>
      </c>
      <c r="E34" s="85">
        <v>69.741701011062901</v>
      </c>
      <c r="F34" s="85">
        <v>83.769241565125952</v>
      </c>
      <c r="G34" s="85">
        <v>13.893637125343377</v>
      </c>
      <c r="H34" s="85">
        <v>48.313067064773215</v>
      </c>
      <c r="I34" s="85">
        <v>61.167451451144409</v>
      </c>
      <c r="J34" s="85">
        <v>39.837009072133171</v>
      </c>
      <c r="K34" s="85">
        <v>33.04116621778337</v>
      </c>
      <c r="L34" s="85">
        <v>83.206626638017383</v>
      </c>
      <c r="M34" s="85">
        <v>104.95153925650912</v>
      </c>
      <c r="N34" s="85">
        <v>94.128303550146526</v>
      </c>
      <c r="O34" s="85">
        <v>85.169654565473778</v>
      </c>
      <c r="P34" s="85">
        <v>67.968700558501709</v>
      </c>
      <c r="Q34" s="85">
        <v>74.657574123492523</v>
      </c>
    </row>
    <row r="35" spans="1:17" x14ac:dyDescent="0.25">
      <c r="A35" s="150" t="s">
        <v>33</v>
      </c>
      <c r="B35" s="87">
        <v>5.1656240489717469</v>
      </c>
      <c r="C35" s="87">
        <v>7.6306033848753492</v>
      </c>
      <c r="D35" s="87">
        <v>10.151585404363201</v>
      </c>
      <c r="E35" s="87">
        <v>4.647905212458129</v>
      </c>
      <c r="F35" s="87">
        <v>2.5803263902530045</v>
      </c>
      <c r="G35" s="87">
        <v>10.004831553433377</v>
      </c>
      <c r="H35" s="87">
        <v>9.6084492740408987</v>
      </c>
      <c r="I35" s="87">
        <v>6.011479070594838</v>
      </c>
      <c r="J35" s="87">
        <v>0</v>
      </c>
      <c r="K35" s="87">
        <v>1.0018042394935416</v>
      </c>
      <c r="L35" s="87">
        <v>0</v>
      </c>
      <c r="M35" s="87">
        <v>0.75396352236954589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5.0258578474133033</v>
      </c>
      <c r="C38" s="87">
        <v>4.3820530627803294</v>
      </c>
      <c r="D38" s="87">
        <v>3.7073901341178281</v>
      </c>
      <c r="E38" s="87">
        <v>7.2056761311718551</v>
      </c>
      <c r="F38" s="87">
        <v>7.6261299884245508</v>
      </c>
      <c r="G38" s="87">
        <v>0</v>
      </c>
      <c r="H38" s="87">
        <v>5.5726498942102491</v>
      </c>
      <c r="I38" s="87">
        <v>5.9341066197062196</v>
      </c>
      <c r="J38" s="87">
        <v>4.7937094509903604</v>
      </c>
      <c r="K38" s="87">
        <v>5.1171644985263249</v>
      </c>
      <c r="L38" s="87">
        <v>6.4242997588318564</v>
      </c>
      <c r="M38" s="87">
        <v>7.4131074058769686</v>
      </c>
      <c r="N38" s="87">
        <v>9.2689366916916658</v>
      </c>
      <c r="O38" s="87">
        <v>10.814079965208759</v>
      </c>
      <c r="P38" s="87">
        <v>8.8573093661441327</v>
      </c>
      <c r="Q38" s="87">
        <v>9.6594977620471134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6.9856907593368263</v>
      </c>
      <c r="E39" s="87">
        <v>4.4842393939929082</v>
      </c>
      <c r="F39" s="87">
        <v>3.5637263613201005</v>
      </c>
      <c r="G39" s="87">
        <v>3.8888055719099994</v>
      </c>
      <c r="H39" s="87">
        <v>4.5751678667692115</v>
      </c>
      <c r="I39" s="87">
        <v>3.1172403364917418</v>
      </c>
      <c r="J39" s="87">
        <v>1.5774411270259439</v>
      </c>
      <c r="K39" s="87">
        <v>1.5780286020398879</v>
      </c>
      <c r="L39" s="87">
        <v>2.0787524993927398</v>
      </c>
      <c r="M39" s="87">
        <v>1.0919717326696394</v>
      </c>
      <c r="N39" s="87">
        <v>1.6379192002798906</v>
      </c>
      <c r="O39" s="87">
        <v>1.6380723237654864</v>
      </c>
      <c r="P39" s="87">
        <v>1.0920069935512491</v>
      </c>
      <c r="Q39" s="87">
        <v>1.0919357121521511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17.875968056949894</v>
      </c>
      <c r="C41" s="87">
        <v>8.0641290889793726</v>
      </c>
      <c r="D41" s="87">
        <v>12.997124770017702</v>
      </c>
      <c r="E41" s="87">
        <v>53.403880273440009</v>
      </c>
      <c r="F41" s="87">
        <v>69.999058825128301</v>
      </c>
      <c r="G41" s="87">
        <v>0</v>
      </c>
      <c r="H41" s="87">
        <v>28.556800029752857</v>
      </c>
      <c r="I41" s="87">
        <v>45.782417476600713</v>
      </c>
      <c r="J41" s="87">
        <v>33.358461216879235</v>
      </c>
      <c r="K41" s="87">
        <v>24.591877595856825</v>
      </c>
      <c r="L41" s="87">
        <v>73.805442513998841</v>
      </c>
      <c r="M41" s="87">
        <v>95.01019275644542</v>
      </c>
      <c r="N41" s="87">
        <v>82.375749510441111</v>
      </c>
      <c r="O41" s="87">
        <v>72.02995439405548</v>
      </c>
      <c r="P41" s="87">
        <v>57.520609327058402</v>
      </c>
      <c r="Q41" s="87">
        <v>63.366947538285636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0.32220794775089867</v>
      </c>
      <c r="J43" s="87">
        <v>0.10739727723763259</v>
      </c>
      <c r="K43" s="87">
        <v>0.75229128186678818</v>
      </c>
      <c r="L43" s="87">
        <v>0.89813186579394833</v>
      </c>
      <c r="M43" s="87">
        <v>0.68230383914754655</v>
      </c>
      <c r="N43" s="87">
        <v>0.84569814773384933</v>
      </c>
      <c r="O43" s="87">
        <v>0.68754788244404774</v>
      </c>
      <c r="P43" s="87">
        <v>0.49877487174792828</v>
      </c>
      <c r="Q43" s="87">
        <v>0.53919311100761336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86" t="s">
        <v>291</v>
      </c>
      <c r="B45" s="85">
        <v>7.325052509353104</v>
      </c>
      <c r="C45" s="85">
        <v>6.9380484966967044</v>
      </c>
      <c r="D45" s="85">
        <v>7.5572990029286577</v>
      </c>
      <c r="E45" s="85">
        <v>9.5274105564952603</v>
      </c>
      <c r="F45" s="85">
        <v>10.464835141611255</v>
      </c>
      <c r="G45" s="85">
        <v>6.8251043361258565</v>
      </c>
      <c r="H45" s="85">
        <v>8.8355776326126385</v>
      </c>
      <c r="I45" s="85">
        <v>9.5211855959258251</v>
      </c>
      <c r="J45" s="85">
        <v>8.425523287842335</v>
      </c>
      <c r="K45" s="85">
        <v>6.8635003081357917</v>
      </c>
      <c r="L45" s="85">
        <v>9.8889289288450026</v>
      </c>
      <c r="M45" s="85">
        <v>11.22994574963449</v>
      </c>
      <c r="N45" s="85">
        <v>7.638483043727482</v>
      </c>
      <c r="O45" s="85">
        <v>6.2844726287185289</v>
      </c>
      <c r="P45" s="85">
        <v>5.3982354661662866</v>
      </c>
      <c r="Q45" s="85">
        <v>5.7070249228915237</v>
      </c>
    </row>
    <row r="46" spans="1:17" x14ac:dyDescent="0.25">
      <c r="A46" s="86" t="s">
        <v>290</v>
      </c>
      <c r="B46" s="85">
        <v>66.696506411096223</v>
      </c>
      <c r="C46" s="85">
        <v>68.13565863951969</v>
      </c>
      <c r="D46" s="85">
        <v>62.960630453299252</v>
      </c>
      <c r="E46" s="85">
        <v>58.730646796158872</v>
      </c>
      <c r="F46" s="85">
        <v>59.1905649479774</v>
      </c>
      <c r="G46" s="85">
        <v>73.725797800219581</v>
      </c>
      <c r="H46" s="85">
        <v>67.171812230615089</v>
      </c>
      <c r="I46" s="85">
        <v>65.770990224007164</v>
      </c>
      <c r="J46" s="85">
        <v>71.268704694652584</v>
      </c>
      <c r="K46" s="85">
        <v>57.181861374535828</v>
      </c>
      <c r="L46" s="85">
        <v>53.071834160332976</v>
      </c>
      <c r="M46" s="85">
        <v>51.646727697081268</v>
      </c>
      <c r="N46" s="85">
        <v>15.863795458316629</v>
      </c>
      <c r="O46" s="85">
        <v>6.4112012294983645</v>
      </c>
      <c r="P46" s="85">
        <v>9.9146961701408358</v>
      </c>
      <c r="Q46" s="85">
        <v>8.1395897956622925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</v>
      </c>
      <c r="C50" s="77">
        <f t="shared" si="0"/>
        <v>1</v>
      </c>
      <c r="D50" s="77">
        <f t="shared" si="0"/>
        <v>0.99999999999999989</v>
      </c>
      <c r="E50" s="77">
        <f t="shared" si="0"/>
        <v>1</v>
      </c>
      <c r="F50" s="77">
        <f t="shared" si="0"/>
        <v>1</v>
      </c>
      <c r="G50" s="77">
        <f t="shared" si="0"/>
        <v>1</v>
      </c>
      <c r="H50" s="77">
        <f t="shared" si="0"/>
        <v>0.99999999999999989</v>
      </c>
      <c r="I50" s="77">
        <f t="shared" si="0"/>
        <v>1</v>
      </c>
      <c r="J50" s="77">
        <f t="shared" si="0"/>
        <v>1</v>
      </c>
      <c r="K50" s="77">
        <f t="shared" si="0"/>
        <v>1.0000000000000002</v>
      </c>
      <c r="L50" s="77">
        <f t="shared" si="0"/>
        <v>1.0000000000000002</v>
      </c>
      <c r="M50" s="77">
        <f t="shared" si="0"/>
        <v>0.99999999999999989</v>
      </c>
      <c r="N50" s="77">
        <f t="shared" si="0"/>
        <v>1</v>
      </c>
      <c r="O50" s="77">
        <f t="shared" si="0"/>
        <v>1</v>
      </c>
      <c r="P50" s="77">
        <f t="shared" si="0"/>
        <v>0.99999999999999989</v>
      </c>
      <c r="Q50" s="77">
        <f t="shared" si="0"/>
        <v>1.0000000000000002</v>
      </c>
    </row>
    <row r="51" spans="1:17" x14ac:dyDescent="0.25">
      <c r="A51" s="76" t="s">
        <v>83</v>
      </c>
      <c r="B51" s="75">
        <f t="shared" ref="B51:Q51" si="1">IF(B$6=0,0,B$6/B$5)</f>
        <v>1.0272601434020963E-2</v>
      </c>
      <c r="C51" s="75">
        <f t="shared" si="1"/>
        <v>1.0407430872112397E-2</v>
      </c>
      <c r="D51" s="75">
        <f t="shared" si="1"/>
        <v>1.0344337104055313E-2</v>
      </c>
      <c r="E51" s="75">
        <f t="shared" si="1"/>
        <v>9.9698971598783312E-3</v>
      </c>
      <c r="F51" s="75">
        <f t="shared" si="1"/>
        <v>9.8768170421905874E-3</v>
      </c>
      <c r="G51" s="75">
        <f t="shared" si="1"/>
        <v>1.0563795294109219E-2</v>
      </c>
      <c r="H51" s="75">
        <f t="shared" si="1"/>
        <v>1.0194907653977866E-2</v>
      </c>
      <c r="I51" s="75">
        <f t="shared" si="1"/>
        <v>1.0050048742977848E-2</v>
      </c>
      <c r="J51" s="75">
        <f t="shared" si="1"/>
        <v>1.0128863199192909E-2</v>
      </c>
      <c r="K51" s="75">
        <f t="shared" si="1"/>
        <v>1.0154682762832851E-2</v>
      </c>
      <c r="L51" s="75">
        <f t="shared" si="1"/>
        <v>9.8142275855749497E-3</v>
      </c>
      <c r="M51" s="75">
        <f t="shared" si="1"/>
        <v>9.7311939876901041E-3</v>
      </c>
      <c r="N51" s="75">
        <f t="shared" si="1"/>
        <v>9.5111049780190176E-3</v>
      </c>
      <c r="O51" s="75">
        <f t="shared" si="1"/>
        <v>9.4313522635609149E-3</v>
      </c>
      <c r="P51" s="75">
        <f t="shared" si="1"/>
        <v>9.5000296451334485E-3</v>
      </c>
      <c r="Q51" s="75">
        <f t="shared" si="1"/>
        <v>9.4618684788599517E-3</v>
      </c>
    </row>
    <row r="52" spans="1:17" x14ac:dyDescent="0.25">
      <c r="A52" s="76" t="s">
        <v>82</v>
      </c>
      <c r="B52" s="75">
        <f t="shared" ref="B52:Q52" si="2">IF(B$7=0,0,B$7/B$5)</f>
        <v>1.4792075915620049E-3</v>
      </c>
      <c r="C52" s="75">
        <f t="shared" si="2"/>
        <v>1.4986224135690558E-3</v>
      </c>
      <c r="D52" s="75">
        <f t="shared" si="2"/>
        <v>1.4895371997320614E-3</v>
      </c>
      <c r="E52" s="75">
        <f t="shared" si="2"/>
        <v>1.4356195614816066E-3</v>
      </c>
      <c r="F52" s="75">
        <f t="shared" si="2"/>
        <v>1.4222164505372638E-3</v>
      </c>
      <c r="G52" s="75">
        <f t="shared" si="2"/>
        <v>1.5211381746986457E-3</v>
      </c>
      <c r="H52" s="75">
        <f t="shared" si="2"/>
        <v>1.4680200428193579E-3</v>
      </c>
      <c r="I52" s="75">
        <f t="shared" si="2"/>
        <v>1.4471610226156745E-3</v>
      </c>
      <c r="J52" s="75">
        <f t="shared" si="2"/>
        <v>1.4585099435980504E-3</v>
      </c>
      <c r="K52" s="75">
        <f t="shared" si="2"/>
        <v>1.4622278425929956E-3</v>
      </c>
      <c r="L52" s="75">
        <f t="shared" si="2"/>
        <v>1.4132038552397408E-3</v>
      </c>
      <c r="M52" s="75">
        <f t="shared" si="2"/>
        <v>1.4012473971667934E-3</v>
      </c>
      <c r="N52" s="75">
        <f t="shared" si="2"/>
        <v>1.369555587062427E-3</v>
      </c>
      <c r="O52" s="75">
        <f t="shared" si="2"/>
        <v>1.3580715611872082E-3</v>
      </c>
      <c r="P52" s="75">
        <f t="shared" si="2"/>
        <v>1.3679607898157279E-3</v>
      </c>
      <c r="Q52" s="75">
        <f t="shared" si="2"/>
        <v>1.3624657565257505E-3</v>
      </c>
    </row>
    <row r="53" spans="1:17" x14ac:dyDescent="0.25">
      <c r="A53" s="76" t="s">
        <v>81</v>
      </c>
      <c r="B53" s="75">
        <f t="shared" ref="B53:Q53" si="3">IF(B$8=0,0,B$8/B$5)</f>
        <v>1.2562778887508045E-2</v>
      </c>
      <c r="C53" s="75">
        <f t="shared" si="3"/>
        <v>1.272766724895659E-2</v>
      </c>
      <c r="D53" s="75">
        <f t="shared" si="3"/>
        <v>1.2650507333586388E-2</v>
      </c>
      <c r="E53" s="75">
        <f t="shared" si="3"/>
        <v>1.2192589613760572E-2</v>
      </c>
      <c r="F53" s="75">
        <f t="shared" si="3"/>
        <v>1.2078758181202336E-2</v>
      </c>
      <c r="G53" s="75">
        <f t="shared" si="3"/>
        <v>1.2918891611357473E-2</v>
      </c>
      <c r="H53" s="75">
        <f t="shared" si="3"/>
        <v>1.246776402823554E-2</v>
      </c>
      <c r="I53" s="75">
        <f t="shared" si="3"/>
        <v>1.2290610219585715E-2</v>
      </c>
      <c r="J53" s="75">
        <f t="shared" si="3"/>
        <v>1.23869955989785E-2</v>
      </c>
      <c r="K53" s="75">
        <f t="shared" si="3"/>
        <v>1.2418571385410384E-2</v>
      </c>
      <c r="L53" s="75">
        <f t="shared" si="3"/>
        <v>1.2002215008647486E-2</v>
      </c>
      <c r="M53" s="75">
        <f t="shared" si="3"/>
        <v>1.1900669870625586E-2</v>
      </c>
      <c r="N53" s="75">
        <f t="shared" si="3"/>
        <v>1.1631514138085287E-2</v>
      </c>
      <c r="O53" s="75">
        <f t="shared" si="3"/>
        <v>1.1533981324819739E-2</v>
      </c>
      <c r="P53" s="75">
        <f t="shared" si="3"/>
        <v>1.1617969666508089E-2</v>
      </c>
      <c r="Q53" s="75">
        <f t="shared" si="3"/>
        <v>1.1571300836118579E-2</v>
      </c>
    </row>
    <row r="54" spans="1:17" x14ac:dyDescent="0.25">
      <c r="A54" s="76" t="s">
        <v>80</v>
      </c>
      <c r="B54" s="75">
        <f t="shared" ref="B54:Q54" si="4">IF(B$9=0,0,B$9/B$5)</f>
        <v>1.0465233235756823E-2</v>
      </c>
      <c r="C54" s="75">
        <f t="shared" si="4"/>
        <v>1.0602590995204188E-2</v>
      </c>
      <c r="D54" s="75">
        <f t="shared" si="4"/>
        <v>1.0538314092933515E-2</v>
      </c>
      <c r="E54" s="75">
        <f t="shared" si="4"/>
        <v>1.0156852651665271E-2</v>
      </c>
      <c r="F54" s="75">
        <f t="shared" si="4"/>
        <v>1.006202709579508E-2</v>
      </c>
      <c r="G54" s="75">
        <f t="shared" si="4"/>
        <v>1.0761887562532461E-2</v>
      </c>
      <c r="H54" s="75">
        <f t="shared" si="4"/>
        <v>1.0386082542104309E-2</v>
      </c>
      <c r="I54" s="75">
        <f t="shared" si="4"/>
        <v>1.0238507237092251E-2</v>
      </c>
      <c r="J54" s="75">
        <f t="shared" si="4"/>
        <v>1.0318799621834088E-2</v>
      </c>
      <c r="K54" s="75">
        <f t="shared" si="4"/>
        <v>1.0345103353880246E-2</v>
      </c>
      <c r="L54" s="75">
        <f t="shared" si="4"/>
        <v>9.9982639618130063E-3</v>
      </c>
      <c r="M54" s="75">
        <f t="shared" si="4"/>
        <v>9.9136733180651537E-3</v>
      </c>
      <c r="N54" s="75">
        <f t="shared" si="4"/>
        <v>9.6894571997208166E-3</v>
      </c>
      <c r="O54" s="75">
        <f t="shared" si="4"/>
        <v>9.6082089625192223E-3</v>
      </c>
      <c r="P54" s="75">
        <f t="shared" si="4"/>
        <v>9.6781741822149197E-3</v>
      </c>
      <c r="Q54" s="75">
        <f t="shared" si="4"/>
        <v>9.6392974178270783E-3</v>
      </c>
    </row>
    <row r="55" spans="1:17" x14ac:dyDescent="0.25">
      <c r="A55" s="76" t="s">
        <v>79</v>
      </c>
      <c r="B55" s="75">
        <f t="shared" ref="B55:Q55" si="5">IF(B$10=0,0,B$10/B$5)</f>
        <v>1.6705934817971398E-2</v>
      </c>
      <c r="C55" s="75">
        <f t="shared" si="5"/>
        <v>1.692520272384376E-2</v>
      </c>
      <c r="D55" s="75">
        <f t="shared" si="5"/>
        <v>1.6822595766555308E-2</v>
      </c>
      <c r="E55" s="75">
        <f t="shared" si="5"/>
        <v>1.6213658552272966E-2</v>
      </c>
      <c r="F55" s="75">
        <f t="shared" si="5"/>
        <v>1.6062285953138467E-2</v>
      </c>
      <c r="G55" s="75">
        <f t="shared" si="5"/>
        <v>1.717949214201173E-2</v>
      </c>
      <c r="H55" s="75">
        <f t="shared" si="5"/>
        <v>1.6579584425278928E-2</v>
      </c>
      <c r="I55" s="75">
        <f t="shared" si="5"/>
        <v>1.6344005975115955E-2</v>
      </c>
      <c r="J55" s="75">
        <f t="shared" si="5"/>
        <v>1.6472178880168227E-2</v>
      </c>
      <c r="K55" s="75">
        <f t="shared" si="5"/>
        <v>1.6514168238946306E-2</v>
      </c>
      <c r="L55" s="75">
        <f t="shared" si="5"/>
        <v>1.5960499138062571E-2</v>
      </c>
      <c r="M55" s="75">
        <f t="shared" si="5"/>
        <v>1.5825464805924276E-2</v>
      </c>
      <c r="N55" s="75">
        <f t="shared" si="5"/>
        <v>1.5467542552896903E-2</v>
      </c>
      <c r="O55" s="75">
        <f t="shared" si="5"/>
        <v>1.5337843794714687E-2</v>
      </c>
      <c r="P55" s="75">
        <f t="shared" si="5"/>
        <v>1.5449531166933761E-2</v>
      </c>
      <c r="Q55" s="75">
        <f t="shared" si="5"/>
        <v>1.5387471136625228E-2</v>
      </c>
    </row>
    <row r="56" spans="1:17" x14ac:dyDescent="0.25">
      <c r="A56" s="74" t="s">
        <v>295</v>
      </c>
      <c r="B56" s="73">
        <f t="shared" ref="B56:Q56" si="6">IF(B$15=0,0,B$15/B$5)</f>
        <v>7.4909202112440787E-2</v>
      </c>
      <c r="C56" s="73">
        <f t="shared" si="6"/>
        <v>7.5595778168988673E-2</v>
      </c>
      <c r="D56" s="73">
        <f t="shared" si="6"/>
        <v>7.5430573277195753E-2</v>
      </c>
      <c r="E56" s="73">
        <f t="shared" si="6"/>
        <v>7.2920770267724047E-2</v>
      </c>
      <c r="F56" s="73">
        <f t="shared" si="6"/>
        <v>7.2285848808721673E-2</v>
      </c>
      <c r="G56" s="73">
        <f t="shared" si="6"/>
        <v>7.498316031367927E-2</v>
      </c>
      <c r="H56" s="73">
        <f t="shared" si="6"/>
        <v>7.4469256559159619E-2</v>
      </c>
      <c r="I56" s="73">
        <f t="shared" si="6"/>
        <v>7.3519178082203263E-2</v>
      </c>
      <c r="J56" s="73">
        <f t="shared" si="6"/>
        <v>7.4072413764996084E-2</v>
      </c>
      <c r="K56" s="73">
        <f t="shared" si="6"/>
        <v>7.4153015980698789E-2</v>
      </c>
      <c r="L56" s="73">
        <f t="shared" si="6"/>
        <v>7.1869283903898129E-2</v>
      </c>
      <c r="M56" s="73">
        <f t="shared" si="6"/>
        <v>7.1277737897690763E-2</v>
      </c>
      <c r="N56" s="73">
        <f t="shared" si="6"/>
        <v>6.9592867927456475E-2</v>
      </c>
      <c r="O56" s="73">
        <f t="shared" si="6"/>
        <v>6.89378699289806E-2</v>
      </c>
      <c r="P56" s="73">
        <f t="shared" si="6"/>
        <v>6.9435470054295192E-2</v>
      </c>
      <c r="Q56" s="73">
        <f t="shared" si="6"/>
        <v>6.9157905031586822E-2</v>
      </c>
    </row>
    <row r="57" spans="1:17" x14ac:dyDescent="0.25">
      <c r="A57" s="142" t="s">
        <v>301</v>
      </c>
      <c r="B57" s="199">
        <f t="shared" ref="B57:Q57" si="7">IF(B$16=0,0,B$16/B$5)</f>
        <v>2.5872691933120907E-2</v>
      </c>
      <c r="C57" s="199">
        <f t="shared" si="7"/>
        <v>2.5915656421955639E-2</v>
      </c>
      <c r="D57" s="199">
        <f t="shared" si="7"/>
        <v>2.6051631150481321E-2</v>
      </c>
      <c r="E57" s="199">
        <f t="shared" si="7"/>
        <v>2.5329226226305675E-2</v>
      </c>
      <c r="F57" s="199">
        <f t="shared" si="7"/>
        <v>2.5138624949275042E-2</v>
      </c>
      <c r="G57" s="199">
        <f t="shared" si="7"/>
        <v>2.4556629234971299E-2</v>
      </c>
      <c r="H57" s="199">
        <f t="shared" si="7"/>
        <v>2.5803619508756787E-2</v>
      </c>
      <c r="I57" s="199">
        <f t="shared" si="7"/>
        <v>2.5545028529825271E-2</v>
      </c>
      <c r="J57" s="199">
        <f t="shared" si="7"/>
        <v>2.5722041509022495E-2</v>
      </c>
      <c r="K57" s="199">
        <f t="shared" si="7"/>
        <v>2.5679393416282163E-2</v>
      </c>
      <c r="L57" s="199">
        <f t="shared" si="7"/>
        <v>2.5020832321966932E-2</v>
      </c>
      <c r="M57" s="199">
        <f t="shared" si="7"/>
        <v>2.4825649193659333E-2</v>
      </c>
      <c r="N57" s="199">
        <f t="shared" si="7"/>
        <v>2.4191379408043348E-2</v>
      </c>
      <c r="O57" s="199">
        <f t="shared" si="7"/>
        <v>2.3917082911467609E-2</v>
      </c>
      <c r="P57" s="199">
        <f t="shared" si="7"/>
        <v>2.4086849902964943E-2</v>
      </c>
      <c r="Q57" s="199">
        <f t="shared" si="7"/>
        <v>2.3991448125900247E-2</v>
      </c>
    </row>
    <row r="58" spans="1:17" x14ac:dyDescent="0.25">
      <c r="A58" s="142" t="s">
        <v>300</v>
      </c>
      <c r="B58" s="199">
        <f t="shared" ref="B58:Q58" si="8">IF(B$22=0,0,B$22/B$5)</f>
        <v>4.9036510179319877E-2</v>
      </c>
      <c r="C58" s="199">
        <f t="shared" si="8"/>
        <v>4.9680121747033047E-2</v>
      </c>
      <c r="D58" s="199">
        <f t="shared" si="8"/>
        <v>4.9378942126714426E-2</v>
      </c>
      <c r="E58" s="199">
        <f t="shared" si="8"/>
        <v>4.7591544041418375E-2</v>
      </c>
      <c r="F58" s="199">
        <f t="shared" si="8"/>
        <v>4.714722385944662E-2</v>
      </c>
      <c r="G58" s="199">
        <f t="shared" si="8"/>
        <v>5.0426531078707974E-2</v>
      </c>
      <c r="H58" s="199">
        <f t="shared" si="8"/>
        <v>4.8665637050402832E-2</v>
      </c>
      <c r="I58" s="199">
        <f t="shared" si="8"/>
        <v>4.7974149552377984E-2</v>
      </c>
      <c r="J58" s="199">
        <f t="shared" si="8"/>
        <v>4.8350372255973585E-2</v>
      </c>
      <c r="K58" s="199">
        <f t="shared" si="8"/>
        <v>4.8473622564416632E-2</v>
      </c>
      <c r="L58" s="199">
        <f t="shared" si="8"/>
        <v>4.6848451581931197E-2</v>
      </c>
      <c r="M58" s="199">
        <f t="shared" si="8"/>
        <v>4.6452088704031426E-2</v>
      </c>
      <c r="N58" s="199">
        <f t="shared" si="8"/>
        <v>4.5401488519413127E-2</v>
      </c>
      <c r="O58" s="199">
        <f t="shared" si="8"/>
        <v>4.5020787017512998E-2</v>
      </c>
      <c r="P58" s="199">
        <f t="shared" si="8"/>
        <v>4.5348620151330246E-2</v>
      </c>
      <c r="Q58" s="199">
        <f t="shared" si="8"/>
        <v>4.5166456905686575E-2</v>
      </c>
    </row>
    <row r="59" spans="1:17" x14ac:dyDescent="0.25">
      <c r="A59" s="127" t="s">
        <v>294</v>
      </c>
      <c r="B59" s="200">
        <f t="shared" ref="B59:Q59" si="9">IF(B$23=0,0,B$23/B$5)</f>
        <v>3.4859882515816884E-2</v>
      </c>
      <c r="C59" s="200">
        <f t="shared" si="9"/>
        <v>3.5317423714288296E-2</v>
      </c>
      <c r="D59" s="200">
        <f t="shared" si="9"/>
        <v>3.5103316182123548E-2</v>
      </c>
      <c r="E59" s="200">
        <f t="shared" si="9"/>
        <v>3.3832661173548051E-2</v>
      </c>
      <c r="F59" s="200">
        <f t="shared" si="9"/>
        <v>3.3516795519848382E-2</v>
      </c>
      <c r="G59" s="200">
        <f t="shared" si="9"/>
        <v>1.922544644726765E-2</v>
      </c>
      <c r="H59" s="200">
        <f t="shared" si="9"/>
        <v>3.4596230113656867E-2</v>
      </c>
      <c r="I59" s="200">
        <f t="shared" si="9"/>
        <v>3.4104654084813203E-2</v>
      </c>
      <c r="J59" s="200">
        <f t="shared" si="9"/>
        <v>3.4372109480785819E-2</v>
      </c>
      <c r="K59" s="200">
        <f t="shared" si="9"/>
        <v>3.4459727691312045E-2</v>
      </c>
      <c r="L59" s="200">
        <f t="shared" si="9"/>
        <v>3.3304399359210438E-2</v>
      </c>
      <c r="M59" s="200">
        <f t="shared" si="9"/>
        <v>3.3022626384202849E-2</v>
      </c>
      <c r="N59" s="200">
        <f t="shared" si="9"/>
        <v>3.2275758410259335E-2</v>
      </c>
      <c r="O59" s="200">
        <f t="shared" si="9"/>
        <v>3.200511905233392E-2</v>
      </c>
      <c r="P59" s="200">
        <f t="shared" si="9"/>
        <v>3.2238174473445048E-2</v>
      </c>
      <c r="Q59" s="200">
        <f t="shared" si="9"/>
        <v>3.2108675263190958E-2</v>
      </c>
    </row>
    <row r="60" spans="1:17" x14ac:dyDescent="0.25">
      <c r="A60" s="142" t="s">
        <v>299</v>
      </c>
      <c r="B60" s="199">
        <f t="shared" ref="B60:Q60" si="10">IF(B$24=0,0,B$24/B$5)</f>
        <v>2.4656990072163161E-2</v>
      </c>
      <c r="C60" s="199">
        <f t="shared" si="10"/>
        <v>2.4980616773520987E-2</v>
      </c>
      <c r="D60" s="199">
        <f t="shared" si="10"/>
        <v>2.482917486052641E-2</v>
      </c>
      <c r="E60" s="199">
        <f t="shared" si="10"/>
        <v>2.393041887885106E-2</v>
      </c>
      <c r="F60" s="199">
        <f t="shared" si="10"/>
        <v>2.3707001709161048E-2</v>
      </c>
      <c r="G60" s="199">
        <f t="shared" si="10"/>
        <v>8.7333361600311563E-3</v>
      </c>
      <c r="H60" s="199">
        <f t="shared" si="10"/>
        <v>2.4470504226732904E-2</v>
      </c>
      <c r="I60" s="199">
        <f t="shared" si="10"/>
        <v>2.4122804108770313E-2</v>
      </c>
      <c r="J60" s="199">
        <f t="shared" si="10"/>
        <v>2.4311979876653383E-2</v>
      </c>
      <c r="K60" s="199">
        <f t="shared" si="10"/>
        <v>2.4373953732879247E-2</v>
      </c>
      <c r="L60" s="199">
        <f t="shared" si="10"/>
        <v>2.3556770278465915E-2</v>
      </c>
      <c r="M60" s="199">
        <f t="shared" si="10"/>
        <v>2.3357467442484937E-2</v>
      </c>
      <c r="N60" s="199">
        <f t="shared" si="10"/>
        <v>2.2829194973110256E-2</v>
      </c>
      <c r="O60" s="199">
        <f t="shared" si="10"/>
        <v>2.2637767134577651E-2</v>
      </c>
      <c r="P60" s="199">
        <f t="shared" si="10"/>
        <v>2.2802611212924543E-2</v>
      </c>
      <c r="Q60" s="199">
        <f t="shared" si="10"/>
        <v>2.2711014210549701E-2</v>
      </c>
    </row>
    <row r="61" spans="1:17" x14ac:dyDescent="0.25">
      <c r="A61" s="142" t="s">
        <v>298</v>
      </c>
      <c r="B61" s="199">
        <f t="shared" ref="B61:Q61" si="11">IF(B$25=0,0,B$25/B$5)</f>
        <v>1.0202892443653725E-2</v>
      </c>
      <c r="C61" s="199">
        <f t="shared" si="11"/>
        <v>1.0336806940767307E-2</v>
      </c>
      <c r="D61" s="199">
        <f t="shared" si="11"/>
        <v>1.0274141321597138E-2</v>
      </c>
      <c r="E61" s="199">
        <f t="shared" si="11"/>
        <v>9.9022422946969928E-3</v>
      </c>
      <c r="F61" s="199">
        <f t="shared" si="11"/>
        <v>9.8097938106873322E-3</v>
      </c>
      <c r="G61" s="199">
        <f t="shared" si="11"/>
        <v>1.0492110287236494E-2</v>
      </c>
      <c r="H61" s="199">
        <f t="shared" si="11"/>
        <v>1.0125725886923963E-2</v>
      </c>
      <c r="I61" s="199">
        <f t="shared" si="11"/>
        <v>9.9818499760428898E-3</v>
      </c>
      <c r="J61" s="199">
        <f t="shared" si="11"/>
        <v>1.0060129604132438E-2</v>
      </c>
      <c r="K61" s="199">
        <f t="shared" si="11"/>
        <v>1.0085773958432796E-2</v>
      </c>
      <c r="L61" s="199">
        <f t="shared" si="11"/>
        <v>9.7476290807445212E-3</v>
      </c>
      <c r="M61" s="199">
        <f t="shared" si="11"/>
        <v>9.6651589417179086E-3</v>
      </c>
      <c r="N61" s="199">
        <f t="shared" si="11"/>
        <v>9.4465634371490755E-3</v>
      </c>
      <c r="O61" s="199">
        <f t="shared" si="11"/>
        <v>9.3673519177562732E-3</v>
      </c>
      <c r="P61" s="199">
        <f t="shared" si="11"/>
        <v>9.435563260520502E-3</v>
      </c>
      <c r="Q61" s="199">
        <f t="shared" si="11"/>
        <v>9.3976610526412593E-3</v>
      </c>
    </row>
    <row r="62" spans="1:17" x14ac:dyDescent="0.25">
      <c r="A62" s="127" t="s">
        <v>293</v>
      </c>
      <c r="B62" s="200">
        <f t="shared" ref="B62:Q62" si="12">IF(B$26=0,0,B$26/B$5)</f>
        <v>8.3272216613003269E-2</v>
      </c>
      <c r="C62" s="200">
        <f t="shared" si="12"/>
        <v>8.3764885930093971E-2</v>
      </c>
      <c r="D62" s="200">
        <f t="shared" si="12"/>
        <v>8.3850212085278653E-2</v>
      </c>
      <c r="E62" s="200">
        <f t="shared" si="12"/>
        <v>8.1261485819428894E-2</v>
      </c>
      <c r="F62" s="200">
        <f t="shared" si="12"/>
        <v>8.0595660783184433E-2</v>
      </c>
      <c r="G62" s="200">
        <f t="shared" si="12"/>
        <v>8.1485031655547477E-2</v>
      </c>
      <c r="H62" s="200">
        <f t="shared" si="12"/>
        <v>8.2898638846279543E-2</v>
      </c>
      <c r="I62" s="200">
        <f t="shared" si="12"/>
        <v>8.193940866002658E-2</v>
      </c>
      <c r="J62" s="200">
        <f t="shared" si="12"/>
        <v>8.2534806796134091E-2</v>
      </c>
      <c r="K62" s="200">
        <f t="shared" si="12"/>
        <v>8.2526190651114953E-2</v>
      </c>
      <c r="L62" s="200">
        <f t="shared" si="12"/>
        <v>8.0168934753766005E-2</v>
      </c>
      <c r="M62" s="200">
        <f t="shared" si="12"/>
        <v>7.9524068280347124E-2</v>
      </c>
      <c r="N62" s="200">
        <f t="shared" si="12"/>
        <v>7.7578169478217898E-2</v>
      </c>
      <c r="O62" s="200">
        <f t="shared" si="12"/>
        <v>7.6783067407941677E-2</v>
      </c>
      <c r="P62" s="200">
        <f t="shared" si="12"/>
        <v>7.7333297526838263E-2</v>
      </c>
      <c r="Q62" s="200">
        <f t="shared" si="12"/>
        <v>7.7025393457731753E-2</v>
      </c>
    </row>
    <row r="63" spans="1:17" x14ac:dyDescent="0.25">
      <c r="A63" s="142" t="s">
        <v>297</v>
      </c>
      <c r="B63" s="199">
        <f t="shared" ref="B63:Q63" si="13">IF(B$27=0,0,B$27/B$5)</f>
        <v>5.2360679418949729E-2</v>
      </c>
      <c r="C63" s="199">
        <f t="shared" si="13"/>
        <v>5.2447630163467665E-2</v>
      </c>
      <c r="D63" s="199">
        <f t="shared" si="13"/>
        <v>5.2722813325228289E-2</v>
      </c>
      <c r="E63" s="199">
        <f t="shared" si="13"/>
        <v>5.1260823488870642E-2</v>
      </c>
      <c r="F63" s="199">
        <f t="shared" si="13"/>
        <v>5.0875088120118213E-2</v>
      </c>
      <c r="G63" s="199">
        <f t="shared" si="13"/>
        <v>4.9697255867539578E-2</v>
      </c>
      <c r="H63" s="199">
        <f t="shared" si="13"/>
        <v>5.2220891913336738E-2</v>
      </c>
      <c r="I63" s="199">
        <f t="shared" si="13"/>
        <v>5.1697560232834811E-2</v>
      </c>
      <c r="J63" s="199">
        <f t="shared" si="13"/>
        <v>5.2055795853646947E-2</v>
      </c>
      <c r="K63" s="199">
        <f t="shared" si="13"/>
        <v>5.1969485425741806E-2</v>
      </c>
      <c r="L63" s="199">
        <f t="shared" si="13"/>
        <v>5.0636701561334915E-2</v>
      </c>
      <c r="M63" s="199">
        <f t="shared" si="13"/>
        <v>5.0241693526001101E-2</v>
      </c>
      <c r="N63" s="199">
        <f t="shared" si="13"/>
        <v>4.8958069966627618E-2</v>
      </c>
      <c r="O63" s="199">
        <f t="shared" si="13"/>
        <v>4.8402953747562844E-2</v>
      </c>
      <c r="P63" s="199">
        <f t="shared" si="13"/>
        <v>4.8746525071361964E-2</v>
      </c>
      <c r="Q63" s="199">
        <f t="shared" si="13"/>
        <v>4.855345270464434E-2</v>
      </c>
    </row>
    <row r="64" spans="1:17" x14ac:dyDescent="0.25">
      <c r="A64" s="142" t="s">
        <v>296</v>
      </c>
      <c r="B64" s="199">
        <f t="shared" ref="B64:Q64" si="14">IF(B$33=0,0,B$33/B$5)</f>
        <v>3.0911537194053536E-2</v>
      </c>
      <c r="C64" s="199">
        <f t="shared" si="14"/>
        <v>3.1317255766626299E-2</v>
      </c>
      <c r="D64" s="199">
        <f t="shared" si="14"/>
        <v>3.1127398760050363E-2</v>
      </c>
      <c r="E64" s="199">
        <f t="shared" si="14"/>
        <v>3.0000662330558248E-2</v>
      </c>
      <c r="F64" s="199">
        <f t="shared" si="14"/>
        <v>2.9720572663066217E-2</v>
      </c>
      <c r="G64" s="199">
        <f t="shared" si="14"/>
        <v>3.1787775788007899E-2</v>
      </c>
      <c r="H64" s="199">
        <f t="shared" si="14"/>
        <v>3.0677746932942805E-2</v>
      </c>
      <c r="I64" s="199">
        <f t="shared" si="14"/>
        <v>3.0241848427191759E-2</v>
      </c>
      <c r="J64" s="199">
        <f t="shared" si="14"/>
        <v>3.0479010942487141E-2</v>
      </c>
      <c r="K64" s="199">
        <f t="shared" si="14"/>
        <v>3.0556705225373154E-2</v>
      </c>
      <c r="L64" s="199">
        <f t="shared" si="14"/>
        <v>2.9532233192431083E-2</v>
      </c>
      <c r="M64" s="199">
        <f t="shared" si="14"/>
        <v>2.928237475434602E-2</v>
      </c>
      <c r="N64" s="199">
        <f t="shared" si="14"/>
        <v>2.8620099511590277E-2</v>
      </c>
      <c r="O64" s="199">
        <f t="shared" si="14"/>
        <v>2.8380113660378826E-2</v>
      </c>
      <c r="P64" s="199">
        <f t="shared" si="14"/>
        <v>2.8586772455476285E-2</v>
      </c>
      <c r="Q64" s="199">
        <f t="shared" si="14"/>
        <v>2.8471940753087403E-2</v>
      </c>
    </row>
    <row r="65" spans="1:17" x14ac:dyDescent="0.25">
      <c r="A65" s="127" t="s">
        <v>292</v>
      </c>
      <c r="B65" s="200">
        <f t="shared" ref="B65:Q65" si="15">IF(B$34=0,0,B$34/B$5)</f>
        <v>0.207703054881513</v>
      </c>
      <c r="C65" s="200">
        <f t="shared" si="15"/>
        <v>0.15891709395531886</v>
      </c>
      <c r="D65" s="200">
        <f t="shared" si="15"/>
        <v>0.24443288335449867</v>
      </c>
      <c r="E65" s="200">
        <f t="shared" si="15"/>
        <v>0.38510447490373945</v>
      </c>
      <c r="F65" s="200">
        <f t="shared" si="15"/>
        <v>0.41719532441489454</v>
      </c>
      <c r="G65" s="200">
        <f t="shared" si="15"/>
        <v>0.11347413083833947</v>
      </c>
      <c r="H65" s="200">
        <f t="shared" si="15"/>
        <v>0.29415971026751775</v>
      </c>
      <c r="I65" s="200">
        <f t="shared" si="15"/>
        <v>0.34069656454615954</v>
      </c>
      <c r="J65" s="200">
        <f t="shared" si="15"/>
        <v>0.25270904003242523</v>
      </c>
      <c r="K65" s="200">
        <f t="shared" si="15"/>
        <v>0.25795639670037784</v>
      </c>
      <c r="L65" s="200">
        <f t="shared" si="15"/>
        <v>0.43574761177003279</v>
      </c>
      <c r="M65" s="200">
        <f t="shared" si="15"/>
        <v>0.47989642601504084</v>
      </c>
      <c r="N65" s="200">
        <f t="shared" si="15"/>
        <v>0.61846384919736408</v>
      </c>
      <c r="O65" s="200">
        <f t="shared" si="15"/>
        <v>0.67446628338416581</v>
      </c>
      <c r="P65" s="200">
        <f t="shared" si="15"/>
        <v>0.63117870004801169</v>
      </c>
      <c r="Q65" s="200">
        <f t="shared" si="15"/>
        <v>0.65314746137935653</v>
      </c>
    </row>
    <row r="66" spans="1:17" x14ac:dyDescent="0.25">
      <c r="A66" s="127" t="s">
        <v>291</v>
      </c>
      <c r="B66" s="200">
        <f t="shared" ref="B66:Q66" si="16">IF(B$45=0,0,B$45/B$5)</f>
        <v>5.4206412976229676E-2</v>
      </c>
      <c r="C66" s="200">
        <f t="shared" si="16"/>
        <v>5.4917880295338596E-2</v>
      </c>
      <c r="D66" s="200">
        <f t="shared" si="16"/>
        <v>5.4584947408815608E-2</v>
      </c>
      <c r="E66" s="200">
        <f t="shared" si="16"/>
        <v>5.2609104543771337E-2</v>
      </c>
      <c r="F66" s="200">
        <f t="shared" si="16"/>
        <v>5.2117939834260836E-2</v>
      </c>
      <c r="G66" s="200">
        <f t="shared" si="16"/>
        <v>5.5742983312134169E-2</v>
      </c>
      <c r="H66" s="200">
        <f t="shared" si="16"/>
        <v>5.3796438817906675E-2</v>
      </c>
      <c r="I66" s="200">
        <f t="shared" si="16"/>
        <v>5.3032048025234778E-2</v>
      </c>
      <c r="J66" s="200">
        <f t="shared" si="16"/>
        <v>5.3447935762097762E-2</v>
      </c>
      <c r="K66" s="200">
        <f t="shared" si="16"/>
        <v>5.3584180309160352E-2</v>
      </c>
      <c r="L66" s="200">
        <f t="shared" si="16"/>
        <v>5.1787668095884164E-2</v>
      </c>
      <c r="M66" s="200">
        <f t="shared" si="16"/>
        <v>5.1349516812905158E-2</v>
      </c>
      <c r="N66" s="200">
        <f t="shared" si="16"/>
        <v>5.0188152203717716E-2</v>
      </c>
      <c r="O66" s="200">
        <f t="shared" si="16"/>
        <v>4.976731347034935E-2</v>
      </c>
      <c r="P66" s="200">
        <f t="shared" si="16"/>
        <v>5.0129709941346245E-2</v>
      </c>
      <c r="Q66" s="200">
        <f t="shared" si="16"/>
        <v>4.9928341285902747E-2</v>
      </c>
    </row>
    <row r="67" spans="1:17" x14ac:dyDescent="0.25">
      <c r="A67" s="72" t="s">
        <v>290</v>
      </c>
      <c r="B67" s="71">
        <f t="shared" ref="B67:Q67" si="17">IF(B$46=0,0,B$46/B$5)</f>
        <v>0.49356347493417713</v>
      </c>
      <c r="C67" s="71">
        <f t="shared" si="17"/>
        <v>0.53932542368228564</v>
      </c>
      <c r="D67" s="71">
        <f t="shared" si="17"/>
        <v>0.45475277619522514</v>
      </c>
      <c r="E67" s="71">
        <f t="shared" si="17"/>
        <v>0.32430288575272948</v>
      </c>
      <c r="F67" s="71">
        <f t="shared" si="17"/>
        <v>0.29478632591622639</v>
      </c>
      <c r="G67" s="71">
        <f t="shared" si="17"/>
        <v>0.60214404264832244</v>
      </c>
      <c r="H67" s="71">
        <f t="shared" si="17"/>
        <v>0.40898336670306346</v>
      </c>
      <c r="I67" s="71">
        <f t="shared" si="17"/>
        <v>0.36633781340417515</v>
      </c>
      <c r="J67" s="71">
        <f t="shared" si="17"/>
        <v>0.45209834691978917</v>
      </c>
      <c r="K67" s="71">
        <f t="shared" si="17"/>
        <v>0.44642573508367339</v>
      </c>
      <c r="L67" s="71">
        <f t="shared" si="17"/>
        <v>0.27793369256787087</v>
      </c>
      <c r="M67" s="71">
        <f t="shared" si="17"/>
        <v>0.23615737523034133</v>
      </c>
      <c r="N67" s="71">
        <f t="shared" si="17"/>
        <v>0.10423202832720013</v>
      </c>
      <c r="O67" s="71">
        <f t="shared" si="17"/>
        <v>5.0770888849426925E-2</v>
      </c>
      <c r="P67" s="71">
        <f t="shared" si="17"/>
        <v>9.2070982505457546E-2</v>
      </c>
      <c r="Q67" s="71">
        <f t="shared" si="17"/>
        <v>7.1209819956274775E-2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>IF(B$5=0,0,B$5/MAE_fec!B$5)</f>
        <v>0.51257136987676255</v>
      </c>
      <c r="C71" s="253">
        <f>IF(C$5=0,0,C$5/MAE_fec!C$5)</f>
        <v>0.50593095010059774</v>
      </c>
      <c r="D71" s="253">
        <f>IF(D$5=0,0,D$5/MAE_fec!D$5)</f>
        <v>0.50901680177939079</v>
      </c>
      <c r="E71" s="253">
        <f>IF(E$5=0,0,E$5/MAE_fec!E$5)</f>
        <v>0.528133972176136</v>
      </c>
      <c r="F71" s="253">
        <f>IF(F$5=0,0,F$5/MAE_fec!F$5)</f>
        <v>0.54399019144998584</v>
      </c>
      <c r="G71" s="253">
        <f>IF(G$5=0,0,G$5/MAE_fec!G$5)</f>
        <v>0.50861375519969343</v>
      </c>
      <c r="H71" s="253">
        <f>IF(H$5=0,0,H$5/MAE_fec!H$5)</f>
        <v>0.52701719094055111</v>
      </c>
      <c r="I71" s="253">
        <f>IF(I$5=0,0,I$5/MAE_fec!I$5)</f>
        <v>0.54652826893412654</v>
      </c>
      <c r="J71" s="253">
        <f>IF(J$5=0,0,J$5/MAE_fec!J$5)</f>
        <v>0.54227563687906699</v>
      </c>
      <c r="K71" s="253">
        <f>IF(K$5=0,0,K$5/MAE_fec!K$5)</f>
        <v>0.54089683257332988</v>
      </c>
      <c r="L71" s="253">
        <f>IF(L$5=0,0,L$5/MAE_fec!L$5)</f>
        <v>0.55966052287970269</v>
      </c>
      <c r="M71" s="253">
        <f>IF(M$5=0,0,M$5/MAE_fec!M$5)</f>
        <v>0.59299365212318567</v>
      </c>
      <c r="N71" s="253">
        <f>IF(N$5=0,0,N$5/MAE_fec!N$5)</f>
        <v>0.6067156524521331</v>
      </c>
      <c r="O71" s="253">
        <f>IF(O$5=0,0,O$5/MAE_fec!O$5)</f>
        <v>0.61184611718667892</v>
      </c>
      <c r="P71" s="253">
        <f>IF(P$5=0,0,P$5/MAE_fec!P$5)</f>
        <v>0.60742297422572755</v>
      </c>
      <c r="Q71" s="253">
        <f>IF(Q$5=0,0,Q$5/MAE_fec!Q$5)</f>
        <v>0.60987280421116419</v>
      </c>
    </row>
    <row r="72" spans="1:17" x14ac:dyDescent="0.25">
      <c r="A72" s="76" t="s">
        <v>83</v>
      </c>
      <c r="B72" s="308">
        <f>IF(B$6=0,0,B$6/MAE_fec!B$6)</f>
        <v>0.41795808121805406</v>
      </c>
      <c r="C72" s="308">
        <f>IF(C$6=0,0,C$6/MAE_fec!C$6)</f>
        <v>0.417958081218054</v>
      </c>
      <c r="D72" s="308">
        <f>IF(D$6=0,0,D$6/MAE_fec!D$6)</f>
        <v>0.41795808121805411</v>
      </c>
      <c r="E72" s="308">
        <f>IF(E$6=0,0,E$6/MAE_fec!E$6)</f>
        <v>0.41795808121805411</v>
      </c>
      <c r="F72" s="308">
        <f>IF(F$6=0,0,F$6/MAE_fec!F$6)</f>
        <v>0.42648722017607693</v>
      </c>
      <c r="G72" s="308">
        <f>IF(G$6=0,0,G$6/MAE_fec!G$6)</f>
        <v>0.42648722017607688</v>
      </c>
      <c r="H72" s="308">
        <f>IF(H$6=0,0,H$6/MAE_fec!H$6)</f>
        <v>0.42648722017607688</v>
      </c>
      <c r="I72" s="308">
        <f>IF(I$6=0,0,I$6/MAE_fec!I$6)</f>
        <v>0.43599222286185257</v>
      </c>
      <c r="J72" s="308">
        <f>IF(J$6=0,0,J$6/MAE_fec!J$6)</f>
        <v>0.43599222286185252</v>
      </c>
      <c r="K72" s="308">
        <f>IF(K$6=0,0,K$6/MAE_fec!K$6)</f>
        <v>0.43599222286185257</v>
      </c>
      <c r="L72" s="308">
        <f>IF(L$6=0,0,L$6/MAE_fec!L$6)</f>
        <v>0.43599222286185246</v>
      </c>
      <c r="M72" s="308">
        <f>IF(M$6=0,0,M$6/MAE_fec!M$6)</f>
        <v>0.45805129817091578</v>
      </c>
      <c r="N72" s="308">
        <f>IF(N$6=0,0,N$6/MAE_fec!N$6)</f>
        <v>0.45805129817091572</v>
      </c>
      <c r="O72" s="308">
        <f>IF(O$6=0,0,O$6/MAE_fec!O$6)</f>
        <v>0.45805129817091572</v>
      </c>
      <c r="P72" s="308">
        <f>IF(P$6=0,0,P$6/MAE_fec!P$6)</f>
        <v>0.45805129817091578</v>
      </c>
      <c r="Q72" s="308">
        <f>IF(Q$6=0,0,Q$6/MAE_fec!Q$6)</f>
        <v>0.45805129817091578</v>
      </c>
    </row>
    <row r="73" spans="1:17" x14ac:dyDescent="0.25">
      <c r="A73" s="76" t="s">
        <v>82</v>
      </c>
      <c r="B73" s="308">
        <f>IF(B$7=0,0,B$7/MAE_fec!B$7)</f>
        <v>0.10539795002815362</v>
      </c>
      <c r="C73" s="308">
        <f>IF(C$7=0,0,C$7/MAE_fec!C$7)</f>
        <v>0.10539795002815364</v>
      </c>
      <c r="D73" s="308">
        <f>IF(D$7=0,0,D$7/MAE_fec!D$7)</f>
        <v>0.10539795002815362</v>
      </c>
      <c r="E73" s="308">
        <f>IF(E$7=0,0,E$7/MAE_fec!E$7)</f>
        <v>0.10539795002815362</v>
      </c>
      <c r="F73" s="308">
        <f>IF(F$7=0,0,F$7/MAE_fec!F$7)</f>
        <v>0.10754877280698601</v>
      </c>
      <c r="G73" s="308">
        <f>IF(G$7=0,0,G$7/MAE_fec!G$7)</f>
        <v>0.10754877280698601</v>
      </c>
      <c r="H73" s="308">
        <f>IF(H$7=0,0,H$7/MAE_fec!H$7)</f>
        <v>0.10754877280698599</v>
      </c>
      <c r="I73" s="308">
        <f>IF(I$7=0,0,I$7/MAE_fec!I$7)</f>
        <v>0.1099456825525119</v>
      </c>
      <c r="J73" s="308">
        <f>IF(J$7=0,0,J$7/MAE_fec!J$7)</f>
        <v>0.10994568255251189</v>
      </c>
      <c r="K73" s="308">
        <f>IF(K$7=0,0,K$7/MAE_fec!K$7)</f>
        <v>0.10994568255251187</v>
      </c>
      <c r="L73" s="308">
        <f>IF(L$7=0,0,L$7/MAE_fec!L$7)</f>
        <v>0.10994568255251189</v>
      </c>
      <c r="M73" s="308">
        <f>IF(M$7=0,0,M$7/MAE_fec!M$7)</f>
        <v>0.1155083966656503</v>
      </c>
      <c r="N73" s="308">
        <f>IF(N$7=0,0,N$7/MAE_fec!N$7)</f>
        <v>0.1155083966656503</v>
      </c>
      <c r="O73" s="308">
        <f>IF(O$7=0,0,O$7/MAE_fec!O$7)</f>
        <v>0.1155083966656503</v>
      </c>
      <c r="P73" s="308">
        <f>IF(P$7=0,0,P$7/MAE_fec!P$7)</f>
        <v>0.1155083966656503</v>
      </c>
      <c r="Q73" s="308">
        <f>IF(Q$7=0,0,Q$7/MAE_fec!Q$7)</f>
        <v>0.1155083966656503</v>
      </c>
    </row>
    <row r="74" spans="1:17" x14ac:dyDescent="0.25">
      <c r="A74" s="76" t="s">
        <v>81</v>
      </c>
      <c r="B74" s="308">
        <f>IF(B$8=0,0,B$8/MAE_fec!B$8)</f>
        <v>0.57365644534314231</v>
      </c>
      <c r="C74" s="308">
        <f>IF(C$8=0,0,C$8/MAE_fec!C$8)</f>
        <v>0.57365644534314231</v>
      </c>
      <c r="D74" s="308">
        <f>IF(D$8=0,0,D$8/MAE_fec!D$8)</f>
        <v>0.57365644534314231</v>
      </c>
      <c r="E74" s="308">
        <f>IF(E$8=0,0,E$8/MAE_fec!E$8)</f>
        <v>0.57365644534314242</v>
      </c>
      <c r="F74" s="308">
        <f>IF(F$8=0,0,F$8/MAE_fec!F$8)</f>
        <v>0.58536287179202917</v>
      </c>
      <c r="G74" s="308">
        <f>IF(G$8=0,0,G$8/MAE_fec!G$8)</f>
        <v>0.58536287179202928</v>
      </c>
      <c r="H74" s="308">
        <f>IF(H$8=0,0,H$8/MAE_fec!H$8)</f>
        <v>0.58536287179202928</v>
      </c>
      <c r="I74" s="308">
        <f>IF(I$8=0,0,I$8/MAE_fec!I$8)</f>
        <v>0.59840869217145243</v>
      </c>
      <c r="J74" s="308">
        <f>IF(J$8=0,0,J$8/MAE_fec!J$8)</f>
        <v>0.59840869217145243</v>
      </c>
      <c r="K74" s="308">
        <f>IF(K$8=0,0,K$8/MAE_fec!K$8)</f>
        <v>0.59840869217145243</v>
      </c>
      <c r="L74" s="308">
        <f>IF(L$8=0,0,L$8/MAE_fec!L$8)</f>
        <v>0.59840869217145254</v>
      </c>
      <c r="M74" s="308">
        <f>IF(M$8=0,0,M$8/MAE_fec!M$8)</f>
        <v>0.62868524692181249</v>
      </c>
      <c r="N74" s="308">
        <f>IF(N$8=0,0,N$8/MAE_fec!N$8)</f>
        <v>0.62868524692181249</v>
      </c>
      <c r="O74" s="308">
        <f>IF(O$8=0,0,O$8/MAE_fec!O$8)</f>
        <v>0.62868524692181249</v>
      </c>
      <c r="P74" s="308">
        <f>IF(P$8=0,0,P$8/MAE_fec!P$8)</f>
        <v>0.62868524692181249</v>
      </c>
      <c r="Q74" s="308">
        <f>IF(Q$8=0,0,Q$8/MAE_fec!Q$8)</f>
        <v>0.62868524692181249</v>
      </c>
    </row>
    <row r="75" spans="1:17" x14ac:dyDescent="0.25">
      <c r="A75" s="76" t="s">
        <v>80</v>
      </c>
      <c r="B75" s="308">
        <f>IF(B$9=0,0,B$9/MAE_fec!B$9)</f>
        <v>0.40941887531623239</v>
      </c>
      <c r="C75" s="308">
        <f>IF(C$9=0,0,C$9/MAE_fec!C$9)</f>
        <v>0.40941887531623239</v>
      </c>
      <c r="D75" s="308">
        <f>IF(D$9=0,0,D$9/MAE_fec!D$9)</f>
        <v>0.40941887531623239</v>
      </c>
      <c r="E75" s="308">
        <f>IF(E$9=0,0,E$9/MAE_fec!E$9)</f>
        <v>0.40941887531623239</v>
      </c>
      <c r="F75" s="308">
        <f>IF(F$9=0,0,F$9/MAE_fec!F$9)</f>
        <v>0.41777375738821637</v>
      </c>
      <c r="G75" s="308">
        <f>IF(G$9=0,0,G$9/MAE_fec!G$9)</f>
        <v>0.41777375738821637</v>
      </c>
      <c r="H75" s="308">
        <f>IF(H$9=0,0,H$9/MAE_fec!H$9)</f>
        <v>0.41777375738821632</v>
      </c>
      <c r="I75" s="308">
        <f>IF(I$9=0,0,I$9/MAE_fec!I$9)</f>
        <v>0.42708456553947161</v>
      </c>
      <c r="J75" s="308">
        <f>IF(J$9=0,0,J$9/MAE_fec!J$9)</f>
        <v>0.42708456553947161</v>
      </c>
      <c r="K75" s="308">
        <f>IF(K$9=0,0,K$9/MAE_fec!K$9)</f>
        <v>0.42708456553947166</v>
      </c>
      <c r="L75" s="308">
        <f>IF(L$9=0,0,L$9/MAE_fec!L$9)</f>
        <v>0.42708456553947149</v>
      </c>
      <c r="M75" s="308">
        <f>IF(M$9=0,0,M$9/MAE_fec!M$9)</f>
        <v>0.44869295692942274</v>
      </c>
      <c r="N75" s="308">
        <f>IF(N$9=0,0,N$9/MAE_fec!N$9)</f>
        <v>0.44869295692942274</v>
      </c>
      <c r="O75" s="308">
        <f>IF(O$9=0,0,O$9/MAE_fec!O$9)</f>
        <v>0.44869295692942279</v>
      </c>
      <c r="P75" s="308">
        <f>IF(P$9=0,0,P$9/MAE_fec!P$9)</f>
        <v>0.44869295692942274</v>
      </c>
      <c r="Q75" s="308">
        <f>IF(Q$9=0,0,Q$9/MAE_fec!Q$9)</f>
        <v>0.44869295692942274</v>
      </c>
    </row>
    <row r="76" spans="1:17" x14ac:dyDescent="0.25">
      <c r="A76" s="76" t="s">
        <v>79</v>
      </c>
      <c r="B76" s="308">
        <f>IF(B$10=0,0,B$10/MAE_fec!B$10)</f>
        <v>0.62936025849744659</v>
      </c>
      <c r="C76" s="308">
        <f>IF(C$10=0,0,C$10/MAE_fec!C$10)</f>
        <v>0.62936025849744648</v>
      </c>
      <c r="D76" s="308">
        <f>IF(D$10=0,0,D$10/MAE_fec!D$10)</f>
        <v>0.62936025849744648</v>
      </c>
      <c r="E76" s="308">
        <f>IF(E$10=0,0,E$10/MAE_fec!E$10)</f>
        <v>0.62936025849744637</v>
      </c>
      <c r="F76" s="308">
        <f>IF(F$10=0,0,F$10/MAE_fec!F$10)</f>
        <v>0.64220341512152268</v>
      </c>
      <c r="G76" s="308">
        <f>IF(G$10=0,0,G$10/MAE_fec!G$10)</f>
        <v>0.64220341512152268</v>
      </c>
      <c r="H76" s="308">
        <f>IF(H$10=0,0,H$10/MAE_fec!H$10)</f>
        <v>0.64220341512152268</v>
      </c>
      <c r="I76" s="308">
        <f>IF(I$10=0,0,I$10/MAE_fec!I$10)</f>
        <v>0.65651602496484762</v>
      </c>
      <c r="J76" s="308">
        <f>IF(J$10=0,0,J$10/MAE_fec!J$10)</f>
        <v>0.65651602496484762</v>
      </c>
      <c r="K76" s="308">
        <f>IF(K$10=0,0,K$10/MAE_fec!K$10)</f>
        <v>0.65651602496484762</v>
      </c>
      <c r="L76" s="308">
        <f>IF(L$10=0,0,L$10/MAE_fec!L$10)</f>
        <v>0.65651602496484762</v>
      </c>
      <c r="M76" s="308">
        <f>IF(M$10=0,0,M$10/MAE_fec!M$10)</f>
        <v>0.68973252672087826</v>
      </c>
      <c r="N76" s="308">
        <f>IF(N$10=0,0,N$10/MAE_fec!N$10)</f>
        <v>0.68973252672087815</v>
      </c>
      <c r="O76" s="308">
        <f>IF(O$10=0,0,O$10/MAE_fec!O$10)</f>
        <v>0.68973252672087815</v>
      </c>
      <c r="P76" s="308">
        <f>IF(P$10=0,0,P$10/MAE_fec!P$10)</f>
        <v>0.68973252672087804</v>
      </c>
      <c r="Q76" s="308">
        <f>IF(Q$10=0,0,Q$10/MAE_fec!Q$10)</f>
        <v>0.68973252672087815</v>
      </c>
    </row>
    <row r="77" spans="1:17" x14ac:dyDescent="0.25">
      <c r="A77" s="74" t="s">
        <v>295</v>
      </c>
      <c r="B77" s="307">
        <f>IF(B$15=0,0,B$15/MAE_fec!B$15)</f>
        <v>0.53282177127753405</v>
      </c>
      <c r="C77" s="307">
        <f>IF(C$15=0,0,C$15/MAE_fec!C$15)</f>
        <v>0.53073928617948574</v>
      </c>
      <c r="D77" s="307">
        <f>IF(D$15=0,0,D$15/MAE_fec!D$15)</f>
        <v>0.53280951551613542</v>
      </c>
      <c r="E77" s="307">
        <f>IF(E$15=0,0,E$15/MAE_fec!E$15)</f>
        <v>0.53442626992674558</v>
      </c>
      <c r="F77" s="307">
        <f>IF(F$15=0,0,F$15/MAE_fec!F$15)</f>
        <v>0.54567844662019194</v>
      </c>
      <c r="G77" s="307">
        <f>IF(G$15=0,0,G$15/MAE_fec!G$15)</f>
        <v>0.5292297968853894</v>
      </c>
      <c r="H77" s="307">
        <f>IF(H$15=0,0,H$15/MAE_fec!H$15)</f>
        <v>0.54462082802407097</v>
      </c>
      <c r="I77" s="307">
        <f>IF(I$15=0,0,I$15/MAE_fec!I$15)</f>
        <v>0.55757811557995651</v>
      </c>
      <c r="J77" s="307">
        <f>IF(J$15=0,0,J$15/MAE_fec!J$15)</f>
        <v>0.5574026590985055</v>
      </c>
      <c r="K77" s="307">
        <f>IF(K$15=0,0,K$15/MAE_fec!K$15)</f>
        <v>0.55659039032462165</v>
      </c>
      <c r="L77" s="307">
        <f>IF(L$15=0,0,L$15/MAE_fec!L$15)</f>
        <v>0.55816222034368546</v>
      </c>
      <c r="M77" s="307">
        <f>IF(M$15=0,0,M$15/MAE_fec!M$15)</f>
        <v>0.58653833052072402</v>
      </c>
      <c r="N77" s="307">
        <f>IF(N$15=0,0,N$15/MAE_fec!N$15)</f>
        <v>0.58592547334155498</v>
      </c>
      <c r="O77" s="307">
        <f>IF(O$15=0,0,O$15/MAE_fec!O$15)</f>
        <v>0.58531885539620832</v>
      </c>
      <c r="P77" s="307">
        <f>IF(P$15=0,0,P$15/MAE_fec!P$15)</f>
        <v>0.58528182758139613</v>
      </c>
      <c r="Q77" s="307">
        <f>IF(Q$15=0,0,Q$15/MAE_fec!Q$15)</f>
        <v>0.58529328626252042</v>
      </c>
    </row>
    <row r="78" spans="1:17" x14ac:dyDescent="0.25">
      <c r="A78" s="127" t="s">
        <v>294</v>
      </c>
      <c r="B78" s="305">
        <f>IF(B$23=0,0,B$23/MAE_fec!B$23)</f>
        <v>0.42298190257602269</v>
      </c>
      <c r="C78" s="305">
        <f>IF(C$23=0,0,C$23/MAE_fec!C$23)</f>
        <v>0.42298190257602264</v>
      </c>
      <c r="D78" s="305">
        <f>IF(D$23=0,0,D$23/MAE_fec!D$23)</f>
        <v>0.42298190257602264</v>
      </c>
      <c r="E78" s="305">
        <f>IF(E$23=0,0,E$23/MAE_fec!E$23)</f>
        <v>0.42298190257602264</v>
      </c>
      <c r="F78" s="305">
        <f>IF(F$23=0,0,F$23/MAE_fec!F$23)</f>
        <v>0.43161356107461168</v>
      </c>
      <c r="G78" s="305">
        <f>IF(G$23=0,0,G$23/MAE_fec!G$23)</f>
        <v>0.45537263002820638</v>
      </c>
      <c r="H78" s="305">
        <f>IF(H$23=0,0,H$23/MAE_fec!H$23)</f>
        <v>0.43161356107461163</v>
      </c>
      <c r="I78" s="305">
        <f>IF(I$23=0,0,I$23/MAE_fec!I$23)</f>
        <v>0.44123281310175949</v>
      </c>
      <c r="J78" s="305">
        <f>IF(J$23=0,0,J$23/MAE_fec!J$23)</f>
        <v>0.44123281310175949</v>
      </c>
      <c r="K78" s="305">
        <f>IF(K$23=0,0,K$23/MAE_fec!K$23)</f>
        <v>0.44123281310175949</v>
      </c>
      <c r="L78" s="305">
        <f>IF(L$23=0,0,L$23/MAE_fec!L$23)</f>
        <v>0.44123281310175949</v>
      </c>
      <c r="M78" s="305">
        <f>IF(M$23=0,0,M$23/MAE_fec!M$23)</f>
        <v>0.46355703666050307</v>
      </c>
      <c r="N78" s="305">
        <f>IF(N$23=0,0,N$23/MAE_fec!N$23)</f>
        <v>0.46355703666050302</v>
      </c>
      <c r="O78" s="305">
        <f>IF(O$23=0,0,O$23/MAE_fec!O$23)</f>
        <v>0.46355703666050296</v>
      </c>
      <c r="P78" s="305">
        <f>IF(P$23=0,0,P$23/MAE_fec!P$23)</f>
        <v>0.46355703666050302</v>
      </c>
      <c r="Q78" s="305">
        <f>IF(Q$23=0,0,Q$23/MAE_fec!Q$23)</f>
        <v>0.46355703666050291</v>
      </c>
    </row>
    <row r="79" spans="1:17" x14ac:dyDescent="0.25">
      <c r="A79" s="127" t="s">
        <v>293</v>
      </c>
      <c r="B79" s="305">
        <f>IF(B$26=0,0,B$26/MAE_fec!B$26)</f>
        <v>0.4294226251178978</v>
      </c>
      <c r="C79" s="305">
        <f>IF(C$26=0,0,C$26/MAE_fec!C$26)</f>
        <v>0.4263671161357156</v>
      </c>
      <c r="D79" s="305">
        <f>IF(D$26=0,0,D$26/MAE_fec!D$26)</f>
        <v>0.42940464295366931</v>
      </c>
      <c r="E79" s="305">
        <f>IF(E$26=0,0,E$26/MAE_fec!E$26)</f>
        <v>0.43177681244877525</v>
      </c>
      <c r="F79" s="305">
        <f>IF(F$26=0,0,F$26/MAE_fec!F$26)</f>
        <v>0.44109606356330849</v>
      </c>
      <c r="G79" s="305">
        <f>IF(G$26=0,0,G$26/MAE_fec!G$26)</f>
        <v>0.41696191871081123</v>
      </c>
      <c r="H79" s="305">
        <f>IF(H$26=0,0,H$26/MAE_fec!H$26)</f>
        <v>0.43954428145298285</v>
      </c>
      <c r="I79" s="305">
        <f>IF(I$26=0,0,I$26/MAE_fec!I$26)</f>
        <v>0.45054264943562466</v>
      </c>
      <c r="J79" s="305">
        <f>IF(J$26=0,0,J$26/MAE_fec!J$26)</f>
        <v>0.45028521236893992</v>
      </c>
      <c r="K79" s="305">
        <f>IF(K$26=0,0,K$26/MAE_fec!K$26)</f>
        <v>0.44909341774967715</v>
      </c>
      <c r="L79" s="305">
        <f>IF(L$26=0,0,L$26/MAE_fec!L$26)</f>
        <v>0.45139967230401451</v>
      </c>
      <c r="M79" s="305">
        <f>IF(M$26=0,0,M$26/MAE_fec!M$26)</f>
        <v>0.47443758493617222</v>
      </c>
      <c r="N79" s="305">
        <f>IF(N$26=0,0,N$26/MAE_fec!N$26)</f>
        <v>0.47353837532477999</v>
      </c>
      <c r="O79" s="305">
        <f>IF(O$26=0,0,O$26/MAE_fec!O$26)</f>
        <v>0.4726483201774479</v>
      </c>
      <c r="P79" s="305">
        <f>IF(P$26=0,0,P$26/MAE_fec!P$26)</f>
        <v>0.47259399142337671</v>
      </c>
      <c r="Q79" s="305">
        <f>IF(Q$26=0,0,Q$26/MAE_fec!Q$26)</f>
        <v>0.47261080407818623</v>
      </c>
    </row>
    <row r="80" spans="1:17" x14ac:dyDescent="0.25">
      <c r="A80" s="127" t="s">
        <v>292</v>
      </c>
      <c r="B80" s="305">
        <f>IF(B$34=0,0,B$34/MAE_fec!B$34)</f>
        <v>0.58282846256960941</v>
      </c>
      <c r="C80" s="305">
        <f>IF(C$34=0,0,C$34/MAE_fec!C$34)</f>
        <v>0.55957412416073959</v>
      </c>
      <c r="D80" s="305">
        <f>IF(D$34=0,0,D$34/MAE_fec!D$34)</f>
        <v>0.55333679519564494</v>
      </c>
      <c r="E80" s="305">
        <f>IF(E$34=0,0,E$34/MAE_fec!E$34)</f>
        <v>0.59307756632495612</v>
      </c>
      <c r="F80" s="305">
        <f>IF(F$34=0,0,F$34/MAE_fec!F$34)</f>
        <v>0.61233202280954446</v>
      </c>
      <c r="G80" s="305">
        <f>IF(G$34=0,0,G$34/MAE_fec!G$34)</f>
        <v>0.52013773928465601</v>
      </c>
      <c r="H80" s="305">
        <f>IF(H$34=0,0,H$34/MAE_fec!H$34)</f>
        <v>0.58596886461112041</v>
      </c>
      <c r="I80" s="305">
        <f>IF(I$34=0,0,I$34/MAE_fec!I$34)</f>
        <v>0.61570603785105671</v>
      </c>
      <c r="J80" s="305">
        <f>IF(J$34=0,0,J$34/MAE_fec!J$34)</f>
        <v>0.62889473585184741</v>
      </c>
      <c r="K80" s="305">
        <f>IF(K$34=0,0,K$34/MAE_fec!K$34)</f>
        <v>0.62055327715539932</v>
      </c>
      <c r="L80" s="305">
        <f>IF(L$34=0,0,L$34/MAE_fec!L$34)</f>
        <v>0.63113371621711922</v>
      </c>
      <c r="M80" s="305">
        <f>IF(M$34=0,0,M$34/MAE_fec!M$34)</f>
        <v>0.66451953880215675</v>
      </c>
      <c r="N80" s="305">
        <f>IF(N$34=0,0,N$34/MAE_fec!N$34)</f>
        <v>0.66331128185205968</v>
      </c>
      <c r="O80" s="305">
        <f>IF(O$34=0,0,O$34/MAE_fec!O$34)</f>
        <v>0.66209379345602404</v>
      </c>
      <c r="P80" s="305">
        <f>IF(P$34=0,0,P$34/MAE_fec!P$34)</f>
        <v>0.66241100975892975</v>
      </c>
      <c r="Q80" s="305">
        <f>IF(Q$34=0,0,Q$34/MAE_fec!Q$34)</f>
        <v>0.66262506734713922</v>
      </c>
    </row>
    <row r="81" spans="1:17" x14ac:dyDescent="0.25">
      <c r="A81" s="127" t="s">
        <v>291</v>
      </c>
      <c r="B81" s="305">
        <f>IF(B$45=0,0,B$45/MAE_fec!B$45)</f>
        <v>0.55906906541605295</v>
      </c>
      <c r="C81" s="305">
        <f>IF(C$45=0,0,C$45/MAE_fec!C$45)</f>
        <v>0.55906906541605295</v>
      </c>
      <c r="D81" s="305">
        <f>IF(D$45=0,0,D$45/MAE_fec!D$45)</f>
        <v>0.55906906541605295</v>
      </c>
      <c r="E81" s="305">
        <f>IF(E$45=0,0,E$45/MAE_fec!E$45)</f>
        <v>0.55906906541605295</v>
      </c>
      <c r="F81" s="305">
        <f>IF(F$45=0,0,F$45/MAE_fec!F$45)</f>
        <v>0.57047781179599844</v>
      </c>
      <c r="G81" s="305">
        <f>IF(G$45=0,0,G$45/MAE_fec!G$45)</f>
        <v>0.57047781179599844</v>
      </c>
      <c r="H81" s="305">
        <f>IF(H$45=0,0,H$45/MAE_fec!H$45)</f>
        <v>0.57047781179599844</v>
      </c>
      <c r="I81" s="305">
        <f>IF(I$45=0,0,I$45/MAE_fec!I$45)</f>
        <v>0.58319189296133267</v>
      </c>
      <c r="J81" s="305">
        <f>IF(J$45=0,0,J$45/MAE_fec!J$45)</f>
        <v>0.58319189296133267</v>
      </c>
      <c r="K81" s="305">
        <f>IF(K$45=0,0,K$45/MAE_fec!K$45)</f>
        <v>0.58319189296133267</v>
      </c>
      <c r="L81" s="305">
        <f>IF(L$45=0,0,L$45/MAE_fec!L$45)</f>
        <v>0.58319189296133267</v>
      </c>
      <c r="M81" s="305">
        <f>IF(M$45=0,0,M$45/MAE_fec!M$45)</f>
        <v>0.61269855205269319</v>
      </c>
      <c r="N81" s="305">
        <f>IF(N$45=0,0,N$45/MAE_fec!N$45)</f>
        <v>0.61269855205269319</v>
      </c>
      <c r="O81" s="305">
        <f>IF(O$45=0,0,O$45/MAE_fec!O$45)</f>
        <v>0.61269855205269319</v>
      </c>
      <c r="P81" s="305">
        <f>IF(P$45=0,0,P$45/MAE_fec!P$45)</f>
        <v>0.61269855205269319</v>
      </c>
      <c r="Q81" s="305">
        <f>IF(Q$45=0,0,Q$45/MAE_fec!Q$45)</f>
        <v>0.61269855205269308</v>
      </c>
    </row>
    <row r="82" spans="1:17" x14ac:dyDescent="0.25">
      <c r="A82" s="72" t="s">
        <v>290</v>
      </c>
      <c r="B82" s="304">
        <f>IF(B$46=0,0,B$46/MAE_fec!B$46)</f>
        <v>0.50983737328888667</v>
      </c>
      <c r="C82" s="304">
        <f>IF(C$46=0,0,C$46/MAE_fec!C$46)</f>
        <v>0.50983737328888656</v>
      </c>
      <c r="D82" s="304">
        <f>IF(D$46=0,0,D$46/MAE_fec!D$46)</f>
        <v>0.50983737328888667</v>
      </c>
      <c r="E82" s="304">
        <f>IF(E$46=0,0,E$46/MAE_fec!E$46)</f>
        <v>0.50983737328888667</v>
      </c>
      <c r="F82" s="304">
        <f>IF(F$46=0,0,F$46/MAE_fec!F$46)</f>
        <v>0.52024146402952143</v>
      </c>
      <c r="G82" s="304">
        <f>IF(G$46=0,0,G$46/MAE_fec!G$46)</f>
        <v>0.52024146402952143</v>
      </c>
      <c r="H82" s="304">
        <f>IF(H$46=0,0,H$46/MAE_fec!H$46)</f>
        <v>0.52024146402952143</v>
      </c>
      <c r="I82" s="304">
        <f>IF(I$46=0,0,I$46/MAE_fec!I$46)</f>
        <v>0.53183594161037595</v>
      </c>
      <c r="J82" s="304">
        <f>IF(J$46=0,0,J$46/MAE_fec!J$46)</f>
        <v>0.53183594161037595</v>
      </c>
      <c r="K82" s="304">
        <f>IF(K$46=0,0,K$46/MAE_fec!K$46)</f>
        <v>0.53183594161037595</v>
      </c>
      <c r="L82" s="304">
        <f>IF(L$46=0,0,L$46/MAE_fec!L$46)</f>
        <v>0.53183594161037595</v>
      </c>
      <c r="M82" s="304">
        <f>IF(M$46=0,0,M$46/MAE_fec!M$46)</f>
        <v>0.55874424059571615</v>
      </c>
      <c r="N82" s="304">
        <f>IF(N$46=0,0,N$46/MAE_fec!N$46)</f>
        <v>0.55874424059571615</v>
      </c>
      <c r="O82" s="304">
        <f>IF(O$46=0,0,O$46/MAE_fec!O$46)</f>
        <v>0.55874424059571615</v>
      </c>
      <c r="P82" s="304">
        <f>IF(P$46=0,0,P$46/MAE_fec!P$46)</f>
        <v>0.55874424059571615</v>
      </c>
      <c r="Q82" s="304">
        <f>IF(Q$46=0,0,Q$46/MAE_fec!Q$46)</f>
        <v>0.55874424059571615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230.0277516159689</v>
      </c>
      <c r="C5" s="96">
        <v>205.79607761342402</v>
      </c>
      <c r="D5" s="96">
        <v>290.096289274176</v>
      </c>
      <c r="E5" s="96">
        <v>422.44463180944797</v>
      </c>
      <c r="F5" s="96">
        <v>466.76507729112012</v>
      </c>
      <c r="G5" s="96">
        <v>188.43820412988237</v>
      </c>
      <c r="H5" s="96">
        <v>344.64046936665608</v>
      </c>
      <c r="I5" s="96">
        <v>372.15709687753213</v>
      </c>
      <c r="J5" s="96">
        <v>252.309857196276</v>
      </c>
      <c r="K5" s="96">
        <v>212.71651113704399</v>
      </c>
      <c r="L5" s="96">
        <v>425.60287659020753</v>
      </c>
      <c r="M5" s="96">
        <v>498.69036637608889</v>
      </c>
      <c r="N5" s="96">
        <v>423.71962531824528</v>
      </c>
      <c r="O5" s="96">
        <v>379.1770598192212</v>
      </c>
      <c r="P5" s="96">
        <v>307.59466160180659</v>
      </c>
      <c r="Q5" s="96">
        <v>334.0606973871698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4.7532151169057304</v>
      </c>
      <c r="C10" s="158">
        <v>4.502088818368926</v>
      </c>
      <c r="D10" s="158">
        <v>4.9039195033523955</v>
      </c>
      <c r="E10" s="158">
        <v>6.1823218091988572</v>
      </c>
      <c r="F10" s="158">
        <v>6.6548124932424706</v>
      </c>
      <c r="G10" s="158">
        <v>4.2882687968588868</v>
      </c>
      <c r="H10" s="158">
        <v>5.618732795963675</v>
      </c>
      <c r="I10" s="158">
        <v>5.9227273774298261</v>
      </c>
      <c r="J10" s="158">
        <v>5.2411621371428545</v>
      </c>
      <c r="K10" s="158">
        <v>4.2694936224527087</v>
      </c>
      <c r="L10" s="158">
        <v>5.9988502243726529</v>
      </c>
      <c r="M10" s="158">
        <v>6.4942395926903504</v>
      </c>
      <c r="N10" s="158">
        <v>4.4602988822865921</v>
      </c>
      <c r="O10" s="158">
        <v>3.6234660043936939</v>
      </c>
      <c r="P10" s="158">
        <v>3.1380973105390435</v>
      </c>
      <c r="Q10" s="158">
        <v>3.2866263150124255</v>
      </c>
    </row>
    <row r="11" spans="1:17" x14ac:dyDescent="0.25">
      <c r="A11" s="92" t="s">
        <v>125</v>
      </c>
      <c r="B11" s="91">
        <v>2.2256760831767117</v>
      </c>
      <c r="C11" s="91">
        <v>2.1080870865158765</v>
      </c>
      <c r="D11" s="91">
        <v>2.2962428764512639</v>
      </c>
      <c r="E11" s="91">
        <v>2.8948502120798438</v>
      </c>
      <c r="F11" s="91">
        <v>3.1160922954140098</v>
      </c>
      <c r="G11" s="91">
        <v>1.9803361596308815</v>
      </c>
      <c r="H11" s="91">
        <v>2.6309516599109526</v>
      </c>
      <c r="I11" s="91">
        <v>2.7732960421330182</v>
      </c>
      <c r="J11" s="91">
        <v>2.4541555409939053</v>
      </c>
      <c r="K11" s="91">
        <v>1.9991752127882827</v>
      </c>
      <c r="L11" s="91">
        <v>2.727776225525862</v>
      </c>
      <c r="M11" s="91">
        <v>2.9584745666431962</v>
      </c>
      <c r="N11" s="91">
        <v>2.0553112002272296</v>
      </c>
      <c r="O11" s="91">
        <v>1.6447905038021777</v>
      </c>
      <c r="P11" s="91">
        <v>1.4384548911391681</v>
      </c>
      <c r="Q11" s="91">
        <v>1.4897610785266588</v>
      </c>
    </row>
    <row r="12" spans="1:17" x14ac:dyDescent="0.25">
      <c r="A12" s="92" t="s">
        <v>26</v>
      </c>
      <c r="B12" s="91">
        <v>2.5275390337290191</v>
      </c>
      <c r="C12" s="91">
        <v>2.3940017318530495</v>
      </c>
      <c r="D12" s="91">
        <v>2.6076766269011316</v>
      </c>
      <c r="E12" s="91">
        <v>3.2874715971190129</v>
      </c>
      <c r="F12" s="91">
        <v>3.5387201978284604</v>
      </c>
      <c r="G12" s="91">
        <v>2.3079326372280056</v>
      </c>
      <c r="H12" s="91">
        <v>2.987781136052722</v>
      </c>
      <c r="I12" s="91">
        <v>3.149431335296808</v>
      </c>
      <c r="J12" s="91">
        <v>2.7870065961489492</v>
      </c>
      <c r="K12" s="91">
        <v>2.2703184096644264</v>
      </c>
      <c r="L12" s="91">
        <v>3.2710739988467905</v>
      </c>
      <c r="M12" s="91">
        <v>3.5357650260471547</v>
      </c>
      <c r="N12" s="91">
        <v>2.404987682059363</v>
      </c>
      <c r="O12" s="91">
        <v>1.9786755005915164</v>
      </c>
      <c r="P12" s="91">
        <v>1.6996424193998754</v>
      </c>
      <c r="Q12" s="91">
        <v>1.7968652364857667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295</v>
      </c>
      <c r="B15" s="204">
        <v>19.161549567886169</v>
      </c>
      <c r="C15" s="204">
        <v>18.937374243803191</v>
      </c>
      <c r="D15" s="204">
        <v>19.774134031577368</v>
      </c>
      <c r="E15" s="204">
        <v>24.088763121771997</v>
      </c>
      <c r="F15" s="204">
        <v>25.739902530312122</v>
      </c>
      <c r="G15" s="204">
        <v>22.21976557575136</v>
      </c>
      <c r="H15" s="204">
        <v>22.222071664762041</v>
      </c>
      <c r="I15" s="204">
        <v>23.033219346768039</v>
      </c>
      <c r="J15" s="204">
        <v>20.456754043110227</v>
      </c>
      <c r="K15" s="204">
        <v>16.943727112547162</v>
      </c>
      <c r="L15" s="204">
        <v>23.516930651345596</v>
      </c>
      <c r="M15" s="204">
        <v>25.372407810647818</v>
      </c>
      <c r="N15" s="204">
        <v>17.473670390375034</v>
      </c>
      <c r="O15" s="204">
        <v>14.45942291990071</v>
      </c>
      <c r="P15" s="204">
        <v>12.466220209325344</v>
      </c>
      <c r="Q15" s="204">
        <v>13.130033839543653</v>
      </c>
    </row>
    <row r="16" spans="1:17" x14ac:dyDescent="0.25">
      <c r="A16" s="152" t="s">
        <v>301</v>
      </c>
      <c r="B16" s="264">
        <v>19.161549567886169</v>
      </c>
      <c r="C16" s="264">
        <v>18.937374243803191</v>
      </c>
      <c r="D16" s="264">
        <v>19.774134031577368</v>
      </c>
      <c r="E16" s="264">
        <v>24.088763121771997</v>
      </c>
      <c r="F16" s="264">
        <v>25.739902530312122</v>
      </c>
      <c r="G16" s="264">
        <v>22.21976557575136</v>
      </c>
      <c r="H16" s="264">
        <v>22.222071664762041</v>
      </c>
      <c r="I16" s="264">
        <v>23.033219346768039</v>
      </c>
      <c r="J16" s="264">
        <v>20.456754043110227</v>
      </c>
      <c r="K16" s="264">
        <v>16.943727112547162</v>
      </c>
      <c r="L16" s="264">
        <v>23.516930651345596</v>
      </c>
      <c r="M16" s="264">
        <v>25.372407810647818</v>
      </c>
      <c r="N16" s="264">
        <v>17.473670390375034</v>
      </c>
      <c r="O16" s="264">
        <v>14.45942291990071</v>
      </c>
      <c r="P16" s="264">
        <v>12.466220209325344</v>
      </c>
      <c r="Q16" s="264">
        <v>13.130033839543653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4.9783952444035897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5.4025743562697679</v>
      </c>
      <c r="C19" s="83">
        <v>8.3618376908596428</v>
      </c>
      <c r="D19" s="83">
        <v>5.5946671114974098</v>
      </c>
      <c r="E19" s="83">
        <v>3.5939546735623824</v>
      </c>
      <c r="F19" s="83">
        <v>3.0869927151000116</v>
      </c>
      <c r="G19" s="83">
        <v>15.425198691876474</v>
      </c>
      <c r="H19" s="83">
        <v>4.6218341604826323</v>
      </c>
      <c r="I19" s="83">
        <v>3.261658639154696</v>
      </c>
      <c r="J19" s="83">
        <v>3.1914100695418584</v>
      </c>
      <c r="K19" s="83">
        <v>3.7503062791360517</v>
      </c>
      <c r="L19" s="83">
        <v>2.079218552129829</v>
      </c>
      <c r="M19" s="83">
        <v>1.984055229178503</v>
      </c>
      <c r="N19" s="83">
        <v>2.227854492667952</v>
      </c>
      <c r="O19" s="83">
        <v>2.4557669526185308</v>
      </c>
      <c r="P19" s="83">
        <v>2.183616853788326</v>
      </c>
      <c r="Q19" s="83">
        <v>2.2499885514447757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1.2486018391839773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13.758975211616402</v>
      </c>
      <c r="C21" s="83">
        <v>10.57553655294355</v>
      </c>
      <c r="D21" s="83">
        <v>14.179466920079959</v>
      </c>
      <c r="E21" s="83">
        <v>20.494808448209614</v>
      </c>
      <c r="F21" s="83">
        <v>22.652909815212109</v>
      </c>
      <c r="G21" s="83">
        <v>0.56756980028732107</v>
      </c>
      <c r="H21" s="83">
        <v>17.600237504279409</v>
      </c>
      <c r="I21" s="83">
        <v>19.771560707613343</v>
      </c>
      <c r="J21" s="83">
        <v>17.265343973568367</v>
      </c>
      <c r="K21" s="83">
        <v>13.193420833411109</v>
      </c>
      <c r="L21" s="83">
        <v>21.437712099215766</v>
      </c>
      <c r="M21" s="83">
        <v>23.388352581469317</v>
      </c>
      <c r="N21" s="83">
        <v>15.245815897707082</v>
      </c>
      <c r="O21" s="83">
        <v>12.00365596728218</v>
      </c>
      <c r="P21" s="83">
        <v>10.282603355537018</v>
      </c>
      <c r="Q21" s="83">
        <v>10.880045288098877</v>
      </c>
    </row>
    <row r="22" spans="1:17" x14ac:dyDescent="0.25">
      <c r="A22" s="152" t="s">
        <v>300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294</v>
      </c>
      <c r="B23" s="204">
        <v>19.618714433239973</v>
      </c>
      <c r="C23" s="204">
        <v>18.582200196771456</v>
      </c>
      <c r="D23" s="204">
        <v>20.240741050764171</v>
      </c>
      <c r="E23" s="204">
        <v>25.517297897516837</v>
      </c>
      <c r="F23" s="204">
        <v>27.467485207501721</v>
      </c>
      <c r="G23" s="204">
        <v>6.1701593671624879</v>
      </c>
      <c r="H23" s="204">
        <v>23.191105702039177</v>
      </c>
      <c r="I23" s="204">
        <v>24.445831763526414</v>
      </c>
      <c r="J23" s="204">
        <v>21.632697182418447</v>
      </c>
      <c r="K23" s="204">
        <v>17.622172380863486</v>
      </c>
      <c r="L23" s="204">
        <v>25.390020022239437</v>
      </c>
      <c r="M23" s="204">
        <v>27.444547215049404</v>
      </c>
      <c r="N23" s="204">
        <v>18.667472952997684</v>
      </c>
      <c r="O23" s="204">
        <v>15.358445145308467</v>
      </c>
      <c r="P23" s="204">
        <v>13.192595176515161</v>
      </c>
      <c r="Q23" s="204">
        <v>13.947237007699524</v>
      </c>
    </row>
    <row r="24" spans="1:17" x14ac:dyDescent="0.25">
      <c r="A24" s="152" t="s">
        <v>299</v>
      </c>
      <c r="B24" s="151">
        <v>19.618714433239973</v>
      </c>
      <c r="C24" s="151">
        <v>18.582200196771456</v>
      </c>
      <c r="D24" s="151">
        <v>20.240741050764171</v>
      </c>
      <c r="E24" s="151">
        <v>25.517297897516837</v>
      </c>
      <c r="F24" s="151">
        <v>27.467485207501721</v>
      </c>
      <c r="G24" s="151">
        <v>6.1701593671624879</v>
      </c>
      <c r="H24" s="151">
        <v>23.191105702039177</v>
      </c>
      <c r="I24" s="151">
        <v>24.445831763526414</v>
      </c>
      <c r="J24" s="151">
        <v>21.632697182418447</v>
      </c>
      <c r="K24" s="151">
        <v>17.622172380863486</v>
      </c>
      <c r="L24" s="151">
        <v>25.390020022239437</v>
      </c>
      <c r="M24" s="151">
        <v>27.444547215049404</v>
      </c>
      <c r="N24" s="151">
        <v>18.667472952997684</v>
      </c>
      <c r="O24" s="151">
        <v>15.358445145308467</v>
      </c>
      <c r="P24" s="151">
        <v>13.192595176515161</v>
      </c>
      <c r="Q24" s="151">
        <v>13.947237007699524</v>
      </c>
    </row>
    <row r="25" spans="1:17" x14ac:dyDescent="0.25">
      <c r="A25" s="152" t="s">
        <v>298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293</v>
      </c>
      <c r="B26" s="204">
        <v>45.033436550515773</v>
      </c>
      <c r="C26" s="204">
        <v>44.506580139580961</v>
      </c>
      <c r="D26" s="204">
        <v>46.473131366414215</v>
      </c>
      <c r="E26" s="204">
        <v>56.613364267929029</v>
      </c>
      <c r="F26" s="204">
        <v>60.493868896592652</v>
      </c>
      <c r="G26" s="204">
        <v>52.220849868005558</v>
      </c>
      <c r="H26" s="204">
        <v>52.226269633916125</v>
      </c>
      <c r="I26" s="204">
        <v>54.132627339554539</v>
      </c>
      <c r="J26" s="204">
        <v>48.077423590723484</v>
      </c>
      <c r="K26" s="204">
        <v>39.821114526716173</v>
      </c>
      <c r="L26" s="204">
        <v>55.269444707392594</v>
      </c>
      <c r="M26" s="204">
        <v>59.630183520730014</v>
      </c>
      <c r="N26" s="204">
        <v>41.066586188226808</v>
      </c>
      <c r="O26" s="204">
        <v>33.982507641852166</v>
      </c>
      <c r="P26" s="204">
        <v>29.298086505607138</v>
      </c>
      <c r="Q26" s="204">
        <v>30.858180009104565</v>
      </c>
    </row>
    <row r="27" spans="1:17" x14ac:dyDescent="0.25">
      <c r="A27" s="152" t="s">
        <v>297</v>
      </c>
      <c r="B27" s="264">
        <v>45.033436550515773</v>
      </c>
      <c r="C27" s="264">
        <v>44.506580139580961</v>
      </c>
      <c r="D27" s="264">
        <v>46.473131366414215</v>
      </c>
      <c r="E27" s="264">
        <v>56.613364267929029</v>
      </c>
      <c r="F27" s="264">
        <v>60.493868896592652</v>
      </c>
      <c r="G27" s="264">
        <v>52.220849868005558</v>
      </c>
      <c r="H27" s="264">
        <v>52.226269633916125</v>
      </c>
      <c r="I27" s="264">
        <v>54.132627339554539</v>
      </c>
      <c r="J27" s="264">
        <v>48.077423590723484</v>
      </c>
      <c r="K27" s="264">
        <v>39.821114526716173</v>
      </c>
      <c r="L27" s="264">
        <v>55.269444707392594</v>
      </c>
      <c r="M27" s="264">
        <v>59.630183520730014</v>
      </c>
      <c r="N27" s="264">
        <v>41.066586188226808</v>
      </c>
      <c r="O27" s="264">
        <v>33.982507641852166</v>
      </c>
      <c r="P27" s="264">
        <v>29.298086505607138</v>
      </c>
      <c r="Q27" s="264">
        <v>30.858180009104565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11.700214826987507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12.697119751226769</v>
      </c>
      <c r="C30" s="83">
        <v>19.651974688317349</v>
      </c>
      <c r="D30" s="83">
        <v>13.148575771195787</v>
      </c>
      <c r="E30" s="83">
        <v>8.4465052883066409</v>
      </c>
      <c r="F30" s="83">
        <v>7.2550442789004697</v>
      </c>
      <c r="G30" s="83">
        <v>36.252271983990028</v>
      </c>
      <c r="H30" s="83">
        <v>10.862225660597296</v>
      </c>
      <c r="I30" s="83">
        <v>7.6655437941190172</v>
      </c>
      <c r="J30" s="83">
        <v>7.5004457423557191</v>
      </c>
      <c r="K30" s="83">
        <v>8.8139625278283251</v>
      </c>
      <c r="L30" s="83">
        <v>4.886575399878943</v>
      </c>
      <c r="M30" s="83">
        <v>4.6629227432458427</v>
      </c>
      <c r="N30" s="83">
        <v>5.2358992984308621</v>
      </c>
      <c r="O30" s="83">
        <v>5.7715387188177134</v>
      </c>
      <c r="P30" s="83">
        <v>5.1319320855197974</v>
      </c>
      <c r="Q30" s="83">
        <v>5.2879187203466067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2.9344616155671233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32.336316799289008</v>
      </c>
      <c r="C32" s="83">
        <v>24.854605451263609</v>
      </c>
      <c r="D32" s="83">
        <v>33.324555595218428</v>
      </c>
      <c r="E32" s="83">
        <v>48.16685897962239</v>
      </c>
      <c r="F32" s="83">
        <v>53.238824617692181</v>
      </c>
      <c r="G32" s="83">
        <v>1.3339014414609029</v>
      </c>
      <c r="H32" s="83">
        <v>41.364043973318829</v>
      </c>
      <c r="I32" s="83">
        <v>46.467083545435521</v>
      </c>
      <c r="J32" s="83">
        <v>40.576977848367768</v>
      </c>
      <c r="K32" s="83">
        <v>31.007151998887849</v>
      </c>
      <c r="L32" s="83">
        <v>50.382869307513651</v>
      </c>
      <c r="M32" s="83">
        <v>54.967260777484171</v>
      </c>
      <c r="N32" s="83">
        <v>35.830686889795949</v>
      </c>
      <c r="O32" s="83">
        <v>28.21096892303445</v>
      </c>
      <c r="P32" s="83">
        <v>24.166154420087341</v>
      </c>
      <c r="Q32" s="83">
        <v>25.570261288757958</v>
      </c>
    </row>
    <row r="33" spans="1:17" x14ac:dyDescent="0.25">
      <c r="A33" s="152" t="s">
        <v>296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292</v>
      </c>
      <c r="B34" s="204">
        <v>141.46083594742123</v>
      </c>
      <c r="C34" s="204">
        <v>119.26783421489949</v>
      </c>
      <c r="D34" s="204">
        <v>198.70436332206785</v>
      </c>
      <c r="E34" s="204">
        <v>310.04288471303124</v>
      </c>
      <c r="F34" s="204">
        <v>346.40900816347113</v>
      </c>
      <c r="G34" s="204">
        <v>103.5391605221041</v>
      </c>
      <c r="H34" s="204">
        <v>241.382289569975</v>
      </c>
      <c r="I34" s="204">
        <v>264.62269105025325</v>
      </c>
      <c r="J34" s="204">
        <v>156.901820242881</v>
      </c>
      <c r="K34" s="204">
        <v>134.06000349446447</v>
      </c>
      <c r="L34" s="204">
        <v>315.42763098485727</v>
      </c>
      <c r="M34" s="204">
        <v>379.74898823697129</v>
      </c>
      <c r="N34" s="204">
        <v>342.0515969043592</v>
      </c>
      <c r="O34" s="204">
        <v>311.75321810776614</v>
      </c>
      <c r="P34" s="204">
        <v>249.4996623998199</v>
      </c>
      <c r="Q34" s="204">
        <v>272.83862021580961</v>
      </c>
    </row>
    <row r="35" spans="1:17" x14ac:dyDescent="0.25">
      <c r="A35" s="88" t="s">
        <v>33</v>
      </c>
      <c r="B35" s="87">
        <v>45.79542545236572</v>
      </c>
      <c r="C35" s="87">
        <v>64.740803833512004</v>
      </c>
      <c r="D35" s="87">
        <v>85.450173011891991</v>
      </c>
      <c r="E35" s="87">
        <v>38.365207606187994</v>
      </c>
      <c r="F35" s="87">
        <v>21.105170451648</v>
      </c>
      <c r="G35" s="87">
        <v>79.855627883186642</v>
      </c>
      <c r="H35" s="87">
        <v>76.691820913163994</v>
      </c>
      <c r="I35" s="87">
        <v>46.935815344920002</v>
      </c>
      <c r="J35" s="87">
        <v>0</v>
      </c>
      <c r="K35" s="87">
        <v>7.7581288862999989</v>
      </c>
      <c r="L35" s="87">
        <v>0</v>
      </c>
      <c r="M35" s="87">
        <v>6.0991349950909761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27.022927810024431</v>
      </c>
      <c r="C38" s="87">
        <v>23.561331651303135</v>
      </c>
      <c r="D38" s="87">
        <v>19.933818066387538</v>
      </c>
      <c r="E38" s="87">
        <v>38.743329363223125</v>
      </c>
      <c r="F38" s="87">
        <v>40.183994778481512</v>
      </c>
      <c r="G38" s="87">
        <v>0</v>
      </c>
      <c r="H38" s="87">
        <v>29.363692277885125</v>
      </c>
      <c r="I38" s="87">
        <v>30.586622967157275</v>
      </c>
      <c r="J38" s="87">
        <v>24.708585973940515</v>
      </c>
      <c r="K38" s="87">
        <v>26.375795247355335</v>
      </c>
      <c r="L38" s="87">
        <v>31.358571074418002</v>
      </c>
      <c r="M38" s="87">
        <v>34.559023134981338</v>
      </c>
      <c r="N38" s="87">
        <v>44.133804764117549</v>
      </c>
      <c r="O38" s="87">
        <v>50.084381058496113</v>
      </c>
      <c r="P38" s="87">
        <v>41.765455343924799</v>
      </c>
      <c r="Q38" s="87">
        <v>44.620289571700134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43.412310809640005</v>
      </c>
      <c r="E39" s="87">
        <v>27.867135981743999</v>
      </c>
      <c r="F39" s="87">
        <v>21.703741170336002</v>
      </c>
      <c r="G39" s="87">
        <v>23.683532638917452</v>
      </c>
      <c r="H39" s="87">
        <v>27.863603746056008</v>
      </c>
      <c r="I39" s="87">
        <v>18.570680520912006</v>
      </c>
      <c r="J39" s="87">
        <v>9.3974644391760016</v>
      </c>
      <c r="K39" s="87">
        <v>9.4009642690319986</v>
      </c>
      <c r="L39" s="87">
        <v>12.38398210633836</v>
      </c>
      <c r="M39" s="87">
        <v>6.1920371277664383</v>
      </c>
      <c r="N39" s="87">
        <v>9.2878379512804923</v>
      </c>
      <c r="O39" s="87">
        <v>9.2887062396066256</v>
      </c>
      <c r="P39" s="87">
        <v>6.192237074964293</v>
      </c>
      <c r="Q39" s="87">
        <v>6.1918328730453904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68.642482685031069</v>
      </c>
      <c r="C41" s="87">
        <v>30.965698730084359</v>
      </c>
      <c r="D41" s="87">
        <v>49.90806143414833</v>
      </c>
      <c r="E41" s="87">
        <v>205.06721176187614</v>
      </c>
      <c r="F41" s="87">
        <v>263.4161017630056</v>
      </c>
      <c r="G41" s="87">
        <v>0</v>
      </c>
      <c r="H41" s="87">
        <v>107.4631726328699</v>
      </c>
      <c r="I41" s="87">
        <v>168.52957221726396</v>
      </c>
      <c r="J41" s="87">
        <v>122.79576982976448</v>
      </c>
      <c r="K41" s="87">
        <v>90.525115091777138</v>
      </c>
      <c r="L41" s="87">
        <v>271.6850778041009</v>
      </c>
      <c r="M41" s="87">
        <v>332.89879297913251</v>
      </c>
      <c r="N41" s="87">
        <v>288.62995418896116</v>
      </c>
      <c r="O41" s="87">
        <v>252.3801308096634</v>
      </c>
      <c r="P41" s="87">
        <v>201.54196998093079</v>
      </c>
      <c r="Q41" s="87">
        <v>222.0264977710641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291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290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0.99999999999999989</v>
      </c>
      <c r="C50" s="77">
        <f t="shared" si="0"/>
        <v>1</v>
      </c>
      <c r="D50" s="77">
        <f t="shared" si="0"/>
        <v>1</v>
      </c>
      <c r="E50" s="77">
        <f t="shared" si="0"/>
        <v>1</v>
      </c>
      <c r="F50" s="77">
        <f t="shared" si="0"/>
        <v>1</v>
      </c>
      <c r="G50" s="77">
        <f t="shared" si="0"/>
        <v>1</v>
      </c>
      <c r="H50" s="77">
        <f t="shared" si="0"/>
        <v>0.99999999999999978</v>
      </c>
      <c r="I50" s="77">
        <f t="shared" si="0"/>
        <v>0.99999999999999978</v>
      </c>
      <c r="J50" s="77">
        <f t="shared" si="0"/>
        <v>1</v>
      </c>
      <c r="K50" s="77">
        <f t="shared" si="0"/>
        <v>1</v>
      </c>
      <c r="L50" s="77">
        <f t="shared" si="0"/>
        <v>1</v>
      </c>
      <c r="M50" s="77">
        <f t="shared" si="0"/>
        <v>1</v>
      </c>
      <c r="N50" s="77">
        <f t="shared" si="0"/>
        <v>1</v>
      </c>
      <c r="O50" s="77">
        <f t="shared" si="0"/>
        <v>1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2.0663659421586742E-2</v>
      </c>
      <c r="C55" s="201">
        <f t="shared" si="5"/>
        <v>2.1876455910038471E-2</v>
      </c>
      <c r="D55" s="201">
        <f t="shared" si="5"/>
        <v>1.690445443346433E-2</v>
      </c>
      <c r="E55" s="201">
        <f t="shared" si="5"/>
        <v>1.4634632194799711E-2</v>
      </c>
      <c r="F55" s="201">
        <f t="shared" si="5"/>
        <v>1.4257305906139765E-2</v>
      </c>
      <c r="G55" s="201">
        <f t="shared" si="5"/>
        <v>2.2756896971397409E-2</v>
      </c>
      <c r="H55" s="201">
        <f t="shared" si="5"/>
        <v>1.6303171842497747E-2</v>
      </c>
      <c r="I55" s="201">
        <f t="shared" si="5"/>
        <v>1.5914589368636579E-2</v>
      </c>
      <c r="J55" s="201">
        <f t="shared" si="5"/>
        <v>2.0772720477050834E-2</v>
      </c>
      <c r="K55" s="201">
        <f t="shared" si="5"/>
        <v>2.0071284545006757E-2</v>
      </c>
      <c r="L55" s="201">
        <f t="shared" si="5"/>
        <v>1.4094947554005036E-2</v>
      </c>
      <c r="M55" s="201">
        <f t="shared" si="5"/>
        <v>1.3022588825773906E-2</v>
      </c>
      <c r="N55" s="201">
        <f t="shared" si="5"/>
        <v>1.0526533622171907E-2</v>
      </c>
      <c r="O55" s="201">
        <f t="shared" si="5"/>
        <v>9.5561319192707488E-3</v>
      </c>
      <c r="P55" s="201">
        <f t="shared" si="5"/>
        <v>1.0202053878950065E-2</v>
      </c>
      <c r="Q55" s="201">
        <f t="shared" si="5"/>
        <v>9.8384106263278565E-3</v>
      </c>
    </row>
    <row r="56" spans="1:17" x14ac:dyDescent="0.25">
      <c r="A56" s="127" t="s">
        <v>295</v>
      </c>
      <c r="B56" s="200">
        <f t="shared" ref="B56:Q56" si="6">IF(B$15=0,0,B$15/B$5)</f>
        <v>8.3301034041650582E-2</v>
      </c>
      <c r="C56" s="200">
        <f t="shared" si="6"/>
        <v>9.2020093207879058E-2</v>
      </c>
      <c r="D56" s="200">
        <f t="shared" si="6"/>
        <v>6.8164036434428241E-2</v>
      </c>
      <c r="E56" s="200">
        <f t="shared" si="6"/>
        <v>5.7022296670200583E-2</v>
      </c>
      <c r="F56" s="200">
        <f t="shared" si="6"/>
        <v>5.5145304956605003E-2</v>
      </c>
      <c r="G56" s="200">
        <f t="shared" si="6"/>
        <v>0.117915396606286</v>
      </c>
      <c r="H56" s="200">
        <f t="shared" si="6"/>
        <v>6.4478996635535635E-2</v>
      </c>
      <c r="I56" s="200">
        <f t="shared" si="6"/>
        <v>6.1891119476213327E-2</v>
      </c>
      <c r="J56" s="200">
        <f t="shared" si="6"/>
        <v>8.1077902664724588E-2</v>
      </c>
      <c r="K56" s="200">
        <f t="shared" si="6"/>
        <v>7.9654028838556198E-2</v>
      </c>
      <c r="L56" s="200">
        <f t="shared" si="6"/>
        <v>5.5255572612092359E-2</v>
      </c>
      <c r="M56" s="200">
        <f t="shared" si="6"/>
        <v>5.0878078907008878E-2</v>
      </c>
      <c r="N56" s="200">
        <f t="shared" si="6"/>
        <v>4.1238756352743856E-2</v>
      </c>
      <c r="O56" s="200">
        <f t="shared" si="6"/>
        <v>3.8133696502616679E-2</v>
      </c>
      <c r="P56" s="200">
        <f t="shared" si="6"/>
        <v>4.0528077257281393E-2</v>
      </c>
      <c r="Q56" s="200">
        <f t="shared" si="6"/>
        <v>3.9304335835491006E-2</v>
      </c>
    </row>
    <row r="57" spans="1:17" x14ac:dyDescent="0.25">
      <c r="A57" s="142" t="s">
        <v>301</v>
      </c>
      <c r="B57" s="199">
        <f t="shared" ref="B57:Q57" si="7">IF(B$16=0,0,B$16/B$5)</f>
        <v>8.3301034041650582E-2</v>
      </c>
      <c r="C57" s="199">
        <f t="shared" si="7"/>
        <v>9.2020093207879058E-2</v>
      </c>
      <c r="D57" s="199">
        <f t="shared" si="7"/>
        <v>6.8164036434428241E-2</v>
      </c>
      <c r="E57" s="199">
        <f t="shared" si="7"/>
        <v>5.7022296670200583E-2</v>
      </c>
      <c r="F57" s="199">
        <f t="shared" si="7"/>
        <v>5.5145304956605003E-2</v>
      </c>
      <c r="G57" s="199">
        <f t="shared" si="7"/>
        <v>0.117915396606286</v>
      </c>
      <c r="H57" s="199">
        <f t="shared" si="7"/>
        <v>6.4478996635535635E-2</v>
      </c>
      <c r="I57" s="199">
        <f t="shared" si="7"/>
        <v>6.1891119476213327E-2</v>
      </c>
      <c r="J57" s="199">
        <f t="shared" si="7"/>
        <v>8.1077902664724588E-2</v>
      </c>
      <c r="K57" s="199">
        <f t="shared" si="7"/>
        <v>7.9654028838556198E-2</v>
      </c>
      <c r="L57" s="199">
        <f t="shared" si="7"/>
        <v>5.5255572612092359E-2</v>
      </c>
      <c r="M57" s="199">
        <f t="shared" si="7"/>
        <v>5.0878078907008878E-2</v>
      </c>
      <c r="N57" s="199">
        <f t="shared" si="7"/>
        <v>4.1238756352743856E-2</v>
      </c>
      <c r="O57" s="199">
        <f t="shared" si="7"/>
        <v>3.8133696502616679E-2</v>
      </c>
      <c r="P57" s="199">
        <f t="shared" si="7"/>
        <v>4.0528077257281393E-2</v>
      </c>
      <c r="Q57" s="199">
        <f t="shared" si="7"/>
        <v>3.9304335835491006E-2</v>
      </c>
    </row>
    <row r="58" spans="1:17" x14ac:dyDescent="0.25">
      <c r="A58" s="142" t="s">
        <v>300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294</v>
      </c>
      <c r="B59" s="200">
        <f t="shared" ref="B59:Q59" si="9">IF(B$23=0,0,B$23/B$5)</f>
        <v>8.5288467567136844E-2</v>
      </c>
      <c r="C59" s="200">
        <f t="shared" si="9"/>
        <v>9.0294238900301305E-2</v>
      </c>
      <c r="D59" s="200">
        <f t="shared" si="9"/>
        <v>6.9772492097043781E-2</v>
      </c>
      <c r="E59" s="200">
        <f t="shared" si="9"/>
        <v>6.0403887222377869E-2</v>
      </c>
      <c r="F59" s="200">
        <f t="shared" si="9"/>
        <v>5.8846487331292621E-2</v>
      </c>
      <c r="G59" s="200">
        <f t="shared" si="9"/>
        <v>3.2743675284177841E-2</v>
      </c>
      <c r="H59" s="200">
        <f t="shared" si="9"/>
        <v>6.7290721094528883E-2</v>
      </c>
      <c r="I59" s="200">
        <f t="shared" si="9"/>
        <v>6.5686861727564869E-2</v>
      </c>
      <c r="J59" s="200">
        <f t="shared" si="9"/>
        <v>8.5738612921452434E-2</v>
      </c>
      <c r="K59" s="200">
        <f t="shared" si="9"/>
        <v>8.284346281662304E-2</v>
      </c>
      <c r="L59" s="200">
        <f t="shared" si="9"/>
        <v>5.9656598718636628E-2</v>
      </c>
      <c r="M59" s="200">
        <f t="shared" si="9"/>
        <v>5.5033241196305795E-2</v>
      </c>
      <c r="N59" s="200">
        <f t="shared" si="9"/>
        <v>4.4056191494498298E-2</v>
      </c>
      <c r="O59" s="200">
        <f t="shared" si="9"/>
        <v>4.0504679140217117E-2</v>
      </c>
      <c r="P59" s="200">
        <f t="shared" si="9"/>
        <v>4.2889545312049318E-2</v>
      </c>
      <c r="Q59" s="200">
        <f t="shared" si="9"/>
        <v>4.1750607350061746E-2</v>
      </c>
    </row>
    <row r="60" spans="1:17" x14ac:dyDescent="0.25">
      <c r="A60" s="142" t="s">
        <v>299</v>
      </c>
      <c r="B60" s="199">
        <f t="shared" ref="B60:Q60" si="10">IF(B$24=0,0,B$24/B$5)</f>
        <v>8.5288467567136844E-2</v>
      </c>
      <c r="C60" s="199">
        <f t="shared" si="10"/>
        <v>9.0294238900301305E-2</v>
      </c>
      <c r="D60" s="199">
        <f t="shared" si="10"/>
        <v>6.9772492097043781E-2</v>
      </c>
      <c r="E60" s="199">
        <f t="shared" si="10"/>
        <v>6.0403887222377869E-2</v>
      </c>
      <c r="F60" s="199">
        <f t="shared" si="10"/>
        <v>5.8846487331292621E-2</v>
      </c>
      <c r="G60" s="199">
        <f t="shared" si="10"/>
        <v>3.2743675284177841E-2</v>
      </c>
      <c r="H60" s="199">
        <f t="shared" si="10"/>
        <v>6.7290721094528883E-2</v>
      </c>
      <c r="I60" s="199">
        <f t="shared" si="10"/>
        <v>6.5686861727564869E-2</v>
      </c>
      <c r="J60" s="199">
        <f t="shared" si="10"/>
        <v>8.5738612921452434E-2</v>
      </c>
      <c r="K60" s="199">
        <f t="shared" si="10"/>
        <v>8.284346281662304E-2</v>
      </c>
      <c r="L60" s="199">
        <f t="shared" si="10"/>
        <v>5.9656598718636628E-2</v>
      </c>
      <c r="M60" s="199">
        <f t="shared" si="10"/>
        <v>5.5033241196305795E-2</v>
      </c>
      <c r="N60" s="199">
        <f t="shared" si="10"/>
        <v>4.4056191494498298E-2</v>
      </c>
      <c r="O60" s="199">
        <f t="shared" si="10"/>
        <v>4.0504679140217117E-2</v>
      </c>
      <c r="P60" s="199">
        <f t="shared" si="10"/>
        <v>4.2889545312049318E-2</v>
      </c>
      <c r="Q60" s="199">
        <f t="shared" si="10"/>
        <v>4.1750607350061746E-2</v>
      </c>
    </row>
    <row r="61" spans="1:17" x14ac:dyDescent="0.25">
      <c r="A61" s="142" t="s">
        <v>298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293</v>
      </c>
      <c r="B62" s="200">
        <f t="shared" ref="B62:Q62" si="12">IF(B$26=0,0,B$26/B$5)</f>
        <v>0.19577392829409146</v>
      </c>
      <c r="C62" s="200">
        <f t="shared" si="12"/>
        <v>0.21626544419949534</v>
      </c>
      <c r="D62" s="200">
        <f t="shared" si="12"/>
        <v>0.16019898593908416</v>
      </c>
      <c r="E62" s="200">
        <f t="shared" si="12"/>
        <v>0.13401369080117845</v>
      </c>
      <c r="F62" s="200">
        <f t="shared" si="12"/>
        <v>0.12960238852415856</v>
      </c>
      <c r="G62" s="200">
        <f t="shared" si="12"/>
        <v>0.27712453591423514</v>
      </c>
      <c r="H62" s="200">
        <f t="shared" si="12"/>
        <v>0.15153841256626668</v>
      </c>
      <c r="I62" s="200">
        <f t="shared" si="12"/>
        <v>0.1454563886964334</v>
      </c>
      <c r="J62" s="200">
        <f t="shared" si="12"/>
        <v>0.19054912925309639</v>
      </c>
      <c r="K62" s="200">
        <f t="shared" si="12"/>
        <v>0.1872027437543913</v>
      </c>
      <c r="L62" s="200">
        <f t="shared" si="12"/>
        <v>0.12986153935375977</v>
      </c>
      <c r="M62" s="200">
        <f t="shared" si="12"/>
        <v>0.11957356215652204</v>
      </c>
      <c r="N62" s="200">
        <f t="shared" si="12"/>
        <v>9.691924502525158E-2</v>
      </c>
      <c r="O62" s="200">
        <f t="shared" si="12"/>
        <v>8.9621739400727138E-2</v>
      </c>
      <c r="P62" s="200">
        <f t="shared" si="12"/>
        <v>9.5249008396428761E-2</v>
      </c>
      <c r="Q62" s="200">
        <f t="shared" si="12"/>
        <v>9.2372973685499252E-2</v>
      </c>
    </row>
    <row r="63" spans="1:17" x14ac:dyDescent="0.25">
      <c r="A63" s="142" t="s">
        <v>297</v>
      </c>
      <c r="B63" s="199">
        <f t="shared" ref="B63:Q63" si="13">IF(B$27=0,0,B$27/B$5)</f>
        <v>0.19577392829409146</v>
      </c>
      <c r="C63" s="199">
        <f t="shared" si="13"/>
        <v>0.21626544419949534</v>
      </c>
      <c r="D63" s="199">
        <f t="shared" si="13"/>
        <v>0.16019898593908416</v>
      </c>
      <c r="E63" s="199">
        <f t="shared" si="13"/>
        <v>0.13401369080117845</v>
      </c>
      <c r="F63" s="199">
        <f t="shared" si="13"/>
        <v>0.12960238852415856</v>
      </c>
      <c r="G63" s="199">
        <f t="shared" si="13"/>
        <v>0.27712453591423514</v>
      </c>
      <c r="H63" s="199">
        <f t="shared" si="13"/>
        <v>0.15153841256626668</v>
      </c>
      <c r="I63" s="199">
        <f t="shared" si="13"/>
        <v>0.1454563886964334</v>
      </c>
      <c r="J63" s="199">
        <f t="shared" si="13"/>
        <v>0.19054912925309639</v>
      </c>
      <c r="K63" s="199">
        <f t="shared" si="13"/>
        <v>0.1872027437543913</v>
      </c>
      <c r="L63" s="199">
        <f t="shared" si="13"/>
        <v>0.12986153935375977</v>
      </c>
      <c r="M63" s="199">
        <f t="shared" si="13"/>
        <v>0.11957356215652204</v>
      </c>
      <c r="N63" s="199">
        <f t="shared" si="13"/>
        <v>9.691924502525158E-2</v>
      </c>
      <c r="O63" s="199">
        <f t="shared" si="13"/>
        <v>8.9621739400727138E-2</v>
      </c>
      <c r="P63" s="199">
        <f t="shared" si="13"/>
        <v>9.5249008396428761E-2</v>
      </c>
      <c r="Q63" s="199">
        <f t="shared" si="13"/>
        <v>9.2372973685499252E-2</v>
      </c>
    </row>
    <row r="64" spans="1:17" x14ac:dyDescent="0.25">
      <c r="A64" s="142" t="s">
        <v>296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292</v>
      </c>
      <c r="B65" s="200">
        <f t="shared" ref="B65:Q65" si="15">IF(B$34=0,0,B$34/B$5)</f>
        <v>0.61497291067553428</v>
      </c>
      <c r="C65" s="200">
        <f t="shared" si="15"/>
        <v>0.57954376778228589</v>
      </c>
      <c r="D65" s="200">
        <f t="shared" si="15"/>
        <v>0.68496003109597947</v>
      </c>
      <c r="E65" s="200">
        <f t="shared" si="15"/>
        <v>0.73392549311144339</v>
      </c>
      <c r="F65" s="200">
        <f t="shared" si="15"/>
        <v>0.74214851328180398</v>
      </c>
      <c r="G65" s="200">
        <f t="shared" si="15"/>
        <v>0.54945949522390369</v>
      </c>
      <c r="H65" s="200">
        <f t="shared" si="15"/>
        <v>0.70038869786117086</v>
      </c>
      <c r="I65" s="200">
        <f t="shared" si="15"/>
        <v>0.71105104073115166</v>
      </c>
      <c r="J65" s="200">
        <f t="shared" si="15"/>
        <v>0.62186163468367583</v>
      </c>
      <c r="K65" s="200">
        <f t="shared" si="15"/>
        <v>0.63022848004542276</v>
      </c>
      <c r="L65" s="200">
        <f t="shared" si="15"/>
        <v>0.7411313417615063</v>
      </c>
      <c r="M65" s="200">
        <f t="shared" si="15"/>
        <v>0.76149252891438934</v>
      </c>
      <c r="N65" s="200">
        <f t="shared" si="15"/>
        <v>0.80725927350533444</v>
      </c>
      <c r="O65" s="200">
        <f t="shared" si="15"/>
        <v>0.82218375303716829</v>
      </c>
      <c r="P65" s="200">
        <f t="shared" si="15"/>
        <v>0.81113131515529047</v>
      </c>
      <c r="Q65" s="200">
        <f t="shared" si="15"/>
        <v>0.81673367250262008</v>
      </c>
    </row>
    <row r="66" spans="1:17" x14ac:dyDescent="0.25">
      <c r="A66" s="127" t="s">
        <v>291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290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30">
        <f>IF(B$5=0,0,B$5/MAE_fec!B$5)</f>
        <v>0.8725182232688099</v>
      </c>
      <c r="C71" s="230">
        <f>IF(C$5=0,0,C$5/MAE_fec!C$5)</f>
        <v>0.82414717808479587</v>
      </c>
      <c r="D71" s="230">
        <f>IF(D$5=0,0,D$5/MAE_fec!D$5)</f>
        <v>1.0665484340661915</v>
      </c>
      <c r="E71" s="230">
        <f>IF(E$5=0,0,E$5/MAE_fec!E$5)</f>
        <v>1.2319694246337989</v>
      </c>
      <c r="F71" s="230">
        <f>IF(F$5=0,0,F$5/MAE_fec!F$5)</f>
        <v>1.2645740733521387</v>
      </c>
      <c r="G71" s="230">
        <f>IF(G$5=0,0,G$5/MAE_fec!G$5)</f>
        <v>0.78277684604127273</v>
      </c>
      <c r="H71" s="230">
        <f>IF(H$5=0,0,H$5/MAE_fec!H$5)</f>
        <v>1.1058841542574607</v>
      </c>
      <c r="I71" s="230">
        <f>IF(I$5=0,0,I$5/MAE_fec!I$5)</f>
        <v>1.1328862458924549</v>
      </c>
      <c r="J71" s="230">
        <f>IF(J$5=0,0,J$5/MAE_fec!J$5)</f>
        <v>0.86793732311918903</v>
      </c>
      <c r="K71" s="230">
        <f>IF(K$5=0,0,K$5/MAE_fec!K$5)</f>
        <v>0.89826933419863975</v>
      </c>
      <c r="L71" s="230">
        <f>IF(L$5=0,0,L$5/MAE_fec!L$5)</f>
        <v>1.2474016921073707</v>
      </c>
      <c r="M71" s="230">
        <f>IF(M$5=0,0,M$5/MAE_fec!M$5)</f>
        <v>1.3521962466567032</v>
      </c>
      <c r="N71" s="230">
        <f>IF(N$5=0,0,N$5/MAE_fec!N$5)</f>
        <v>1.6891097405977709</v>
      </c>
      <c r="O71" s="230">
        <f>IF(O$5=0,0,O$5/MAE_fec!O$5)</f>
        <v>1.8372134717914679</v>
      </c>
      <c r="P71" s="230">
        <f>IF(P$5=0,0,P$5/MAE_fec!P$5)</f>
        <v>1.7350555163402845</v>
      </c>
      <c r="Q71" s="230">
        <f>IF(Q$5=0,0,Q$5/MAE_fec!Q$5)</f>
        <v>1.7823870575834315</v>
      </c>
    </row>
    <row r="72" spans="1:17" x14ac:dyDescent="0.25">
      <c r="A72" s="132" t="s">
        <v>83</v>
      </c>
      <c r="B72" s="275">
        <f>IF(B$6=0,0,B$6/MAE_fec!B$6)</f>
        <v>0</v>
      </c>
      <c r="C72" s="275">
        <f>IF(C$6=0,0,C$6/MAE_fec!C$6)</f>
        <v>0</v>
      </c>
      <c r="D72" s="275">
        <f>IF(D$6=0,0,D$6/MAE_fec!D$6)</f>
        <v>0</v>
      </c>
      <c r="E72" s="275">
        <f>IF(E$6=0,0,E$6/MAE_fec!E$6)</f>
        <v>0</v>
      </c>
      <c r="F72" s="275">
        <f>IF(F$6=0,0,F$6/MAE_fec!F$6)</f>
        <v>0</v>
      </c>
      <c r="G72" s="275">
        <f>IF(G$6=0,0,G$6/MAE_fec!G$6)</f>
        <v>0</v>
      </c>
      <c r="H72" s="275">
        <f>IF(H$6=0,0,H$6/MAE_fec!H$6)</f>
        <v>0</v>
      </c>
      <c r="I72" s="275">
        <f>IF(I$6=0,0,I$6/MAE_fec!I$6)</f>
        <v>0</v>
      </c>
      <c r="J72" s="275">
        <f>IF(J$6=0,0,J$6/MAE_fec!J$6)</f>
        <v>0</v>
      </c>
      <c r="K72" s="275">
        <f>IF(K$6=0,0,K$6/MAE_fec!K$6)</f>
        <v>0</v>
      </c>
      <c r="L72" s="275">
        <f>IF(L$6=0,0,L$6/MAE_fec!L$6)</f>
        <v>0</v>
      </c>
      <c r="M72" s="275">
        <f>IF(M$6=0,0,M$6/MAE_fec!M$6)</f>
        <v>0</v>
      </c>
      <c r="N72" s="275">
        <f>IF(N$6=0,0,N$6/MAE_fec!N$6)</f>
        <v>0</v>
      </c>
      <c r="O72" s="275">
        <f>IF(O$6=0,0,O$6/MAE_fec!O$6)</f>
        <v>0</v>
      </c>
      <c r="P72" s="275">
        <f>IF(P$6=0,0,P$6/MAE_fec!P$6)</f>
        <v>0</v>
      </c>
      <c r="Q72" s="275">
        <f>IF(Q$6=0,0,Q$6/MAE_fec!Q$6)</f>
        <v>0</v>
      </c>
    </row>
    <row r="73" spans="1:17" x14ac:dyDescent="0.25">
      <c r="A73" s="76" t="s">
        <v>82</v>
      </c>
      <c r="B73" s="274">
        <f>IF(B$7=0,0,B$7/MAE_fec!B$7)</f>
        <v>0</v>
      </c>
      <c r="C73" s="274">
        <f>IF(C$7=0,0,C$7/MAE_fec!C$7)</f>
        <v>0</v>
      </c>
      <c r="D73" s="274">
        <f>IF(D$7=0,0,D$7/MAE_fec!D$7)</f>
        <v>0</v>
      </c>
      <c r="E73" s="274">
        <f>IF(E$7=0,0,E$7/MAE_fec!E$7)</f>
        <v>0</v>
      </c>
      <c r="F73" s="274">
        <f>IF(F$7=0,0,F$7/MAE_fec!F$7)</f>
        <v>0</v>
      </c>
      <c r="G73" s="274">
        <f>IF(G$7=0,0,G$7/MAE_fec!G$7)</f>
        <v>0</v>
      </c>
      <c r="H73" s="274">
        <f>IF(H$7=0,0,H$7/MAE_fec!H$7)</f>
        <v>0</v>
      </c>
      <c r="I73" s="274">
        <f>IF(I$7=0,0,I$7/MAE_fec!I$7)</f>
        <v>0</v>
      </c>
      <c r="J73" s="274">
        <f>IF(J$7=0,0,J$7/MAE_fec!J$7)</f>
        <v>0</v>
      </c>
      <c r="K73" s="274">
        <f>IF(K$7=0,0,K$7/MAE_fec!K$7)</f>
        <v>0</v>
      </c>
      <c r="L73" s="274">
        <f>IF(L$7=0,0,L$7/MAE_fec!L$7)</f>
        <v>0</v>
      </c>
      <c r="M73" s="274">
        <f>IF(M$7=0,0,M$7/MAE_fec!M$7)</f>
        <v>0</v>
      </c>
      <c r="N73" s="274">
        <f>IF(N$7=0,0,N$7/MAE_fec!N$7)</f>
        <v>0</v>
      </c>
      <c r="O73" s="274">
        <f>IF(O$7=0,0,O$7/MAE_fec!O$7)</f>
        <v>0</v>
      </c>
      <c r="P73" s="274">
        <f>IF(P$7=0,0,P$7/MAE_fec!P$7)</f>
        <v>0</v>
      </c>
      <c r="Q73" s="274">
        <f>IF(Q$7=0,0,Q$7/MAE_fec!Q$7)</f>
        <v>0</v>
      </c>
    </row>
    <row r="74" spans="1:17" x14ac:dyDescent="0.25">
      <c r="A74" s="76" t="s">
        <v>81</v>
      </c>
      <c r="B74" s="274">
        <f>IF(B$8=0,0,B$8/MAE_fec!B$8)</f>
        <v>0</v>
      </c>
      <c r="C74" s="274">
        <f>IF(C$8=0,0,C$8/MAE_fec!C$8)</f>
        <v>0</v>
      </c>
      <c r="D74" s="274">
        <f>IF(D$8=0,0,D$8/MAE_fec!D$8)</f>
        <v>0</v>
      </c>
      <c r="E74" s="274">
        <f>IF(E$8=0,0,E$8/MAE_fec!E$8)</f>
        <v>0</v>
      </c>
      <c r="F74" s="274">
        <f>IF(F$8=0,0,F$8/MAE_fec!F$8)</f>
        <v>0</v>
      </c>
      <c r="G74" s="274">
        <f>IF(G$8=0,0,G$8/MAE_fec!G$8)</f>
        <v>0</v>
      </c>
      <c r="H74" s="274">
        <f>IF(H$8=0,0,H$8/MAE_fec!H$8)</f>
        <v>0</v>
      </c>
      <c r="I74" s="274">
        <f>IF(I$8=0,0,I$8/MAE_fec!I$8)</f>
        <v>0</v>
      </c>
      <c r="J74" s="274">
        <f>IF(J$8=0,0,J$8/MAE_fec!J$8)</f>
        <v>0</v>
      </c>
      <c r="K74" s="274">
        <f>IF(K$8=0,0,K$8/MAE_fec!K$8)</f>
        <v>0</v>
      </c>
      <c r="L74" s="274">
        <f>IF(L$8=0,0,L$8/MAE_fec!L$8)</f>
        <v>0</v>
      </c>
      <c r="M74" s="274">
        <f>IF(M$8=0,0,M$8/MAE_fec!M$8)</f>
        <v>0</v>
      </c>
      <c r="N74" s="274">
        <f>IF(N$8=0,0,N$8/MAE_fec!N$8)</f>
        <v>0</v>
      </c>
      <c r="O74" s="274">
        <f>IF(O$8=0,0,O$8/MAE_fec!O$8)</f>
        <v>0</v>
      </c>
      <c r="P74" s="274">
        <f>IF(P$8=0,0,P$8/MAE_fec!P$8)</f>
        <v>0</v>
      </c>
      <c r="Q74" s="274">
        <f>IF(Q$8=0,0,Q$8/MAE_fec!Q$8)</f>
        <v>0</v>
      </c>
    </row>
    <row r="75" spans="1:17" x14ac:dyDescent="0.25">
      <c r="A75" s="76" t="s">
        <v>80</v>
      </c>
      <c r="B75" s="274">
        <f>IF(B$9=0,0,B$9/MAE_fec!B$9)</f>
        <v>0</v>
      </c>
      <c r="C75" s="274">
        <f>IF(C$9=0,0,C$9/MAE_fec!C$9)</f>
        <v>0</v>
      </c>
      <c r="D75" s="274">
        <f>IF(D$9=0,0,D$9/MAE_fec!D$9)</f>
        <v>0</v>
      </c>
      <c r="E75" s="274">
        <f>IF(E$9=0,0,E$9/MAE_fec!E$9)</f>
        <v>0</v>
      </c>
      <c r="F75" s="274">
        <f>IF(F$9=0,0,F$9/MAE_fec!F$9)</f>
        <v>0</v>
      </c>
      <c r="G75" s="274">
        <f>IF(G$9=0,0,G$9/MAE_fec!G$9)</f>
        <v>0</v>
      </c>
      <c r="H75" s="274">
        <f>IF(H$9=0,0,H$9/MAE_fec!H$9)</f>
        <v>0</v>
      </c>
      <c r="I75" s="274">
        <f>IF(I$9=0,0,I$9/MAE_fec!I$9)</f>
        <v>0</v>
      </c>
      <c r="J75" s="274">
        <f>IF(J$9=0,0,J$9/MAE_fec!J$9)</f>
        <v>0</v>
      </c>
      <c r="K75" s="274">
        <f>IF(K$9=0,0,K$9/MAE_fec!K$9)</f>
        <v>0</v>
      </c>
      <c r="L75" s="274">
        <f>IF(L$9=0,0,L$9/MAE_fec!L$9)</f>
        <v>0</v>
      </c>
      <c r="M75" s="274">
        <f>IF(M$9=0,0,M$9/MAE_fec!M$9)</f>
        <v>0</v>
      </c>
      <c r="N75" s="274">
        <f>IF(N$9=0,0,N$9/MAE_fec!N$9)</f>
        <v>0</v>
      </c>
      <c r="O75" s="274">
        <f>IF(O$9=0,0,O$9/MAE_fec!O$9)</f>
        <v>0</v>
      </c>
      <c r="P75" s="274">
        <f>IF(P$9=0,0,P$9/MAE_fec!P$9)</f>
        <v>0</v>
      </c>
      <c r="Q75" s="274">
        <f>IF(Q$9=0,0,Q$9/MAE_fec!Q$9)</f>
        <v>0</v>
      </c>
    </row>
    <row r="76" spans="1:17" x14ac:dyDescent="0.25">
      <c r="A76" s="129" t="s">
        <v>79</v>
      </c>
      <c r="B76" s="273">
        <f>IF(B$10=0,0,B$10/MAE_fec!B$10)</f>
        <v>1.3251222</v>
      </c>
      <c r="C76" s="273">
        <f>IF(C$10=0,0,C$10/MAE_fec!C$10)</f>
        <v>1.3251222</v>
      </c>
      <c r="D76" s="273">
        <f>IF(D$10=0,0,D$10/MAE_fec!D$10)</f>
        <v>1.3251222</v>
      </c>
      <c r="E76" s="273">
        <f>IF(E$10=0,0,E$10/MAE_fec!E$10)</f>
        <v>1.3251222000000002</v>
      </c>
      <c r="F76" s="273">
        <f>IF(F$10=0,0,F$10/MAE_fec!F$10)</f>
        <v>1.3251222</v>
      </c>
      <c r="G76" s="273">
        <f>IF(G$10=0,0,G$10/MAE_fec!G$10)</f>
        <v>1.3092578988564323</v>
      </c>
      <c r="H76" s="273">
        <f>IF(H$10=0,0,H$10/MAE_fec!H$10)</f>
        <v>1.3251222000000002</v>
      </c>
      <c r="I76" s="273">
        <f>IF(I$10=0,0,I$10/MAE_fec!I$10)</f>
        <v>1.3251222000000002</v>
      </c>
      <c r="J76" s="273">
        <f>IF(J$10=0,0,J$10/MAE_fec!J$10)</f>
        <v>1.3251222</v>
      </c>
      <c r="K76" s="273">
        <f>IF(K$10=0,0,K$10/MAE_fec!K$10)</f>
        <v>1.3251222</v>
      </c>
      <c r="L76" s="273">
        <f>IF(L$10=0,0,L$10/MAE_fec!L$10)</f>
        <v>1.2922423844235327</v>
      </c>
      <c r="M76" s="273">
        <f>IF(M$10=0,0,M$10/MAE_fec!M$10)</f>
        <v>1.2942293455217111</v>
      </c>
      <c r="N76" s="273">
        <f>IF(N$10=0,0,N$10/MAE_fec!N$10)</f>
        <v>1.3068250077925312</v>
      </c>
      <c r="O76" s="273">
        <f>IF(O$10=0,0,O$10/MAE_fec!O$10)</f>
        <v>1.2903750170079569</v>
      </c>
      <c r="P76" s="273">
        <f>IF(P$10=0,0,P$10/MAE_fec!P$10)</f>
        <v>1.3009936491507343</v>
      </c>
      <c r="Q76" s="273">
        <f>IF(Q$10=0,0,Q$10/MAE_fec!Q$10)</f>
        <v>1.2888463711405598</v>
      </c>
    </row>
    <row r="77" spans="1:17" x14ac:dyDescent="0.25">
      <c r="A77" s="127" t="s">
        <v>295</v>
      </c>
      <c r="B77" s="296">
        <f>IF(B$15=0,0,B$15/MAE_fec!B$15)</f>
        <v>1.0085962401576209</v>
      </c>
      <c r="C77" s="296">
        <f>IF(C$15=0,0,C$15/MAE_fec!C$15)</f>
        <v>1.0523977013239916</v>
      </c>
      <c r="D77" s="296">
        <f>IF(D$15=0,0,D$15/MAE_fec!D$15)</f>
        <v>1.0088540188363113</v>
      </c>
      <c r="E77" s="296">
        <f>IF(E$15=0,0,E$15/MAE_fec!E$15)</f>
        <v>0.97484839469125983</v>
      </c>
      <c r="F77" s="296">
        <f>IF(F$15=0,0,F$15/MAE_fec!F$15)</f>
        <v>0.96771007445270962</v>
      </c>
      <c r="G77" s="296">
        <f>IF(G$15=0,0,G$15/MAE_fec!G$15)</f>
        <v>1.2808578468251812</v>
      </c>
      <c r="H77" s="296">
        <f>IF(H$15=0,0,H$15/MAE_fec!H$15)</f>
        <v>0.9895103749090276</v>
      </c>
      <c r="I77" s="296">
        <f>IF(I$15=0,0,I$15/MAE_fec!I$15)</f>
        <v>0.9729871135885616</v>
      </c>
      <c r="J77" s="296">
        <f>IF(J$15=0,0,J$15/MAE_fec!J$15)</f>
        <v>0.97652488767205448</v>
      </c>
      <c r="K77" s="296">
        <f>IF(K$15=0,0,K$15/MAE_fec!K$15)</f>
        <v>0.99290287150777201</v>
      </c>
      <c r="L77" s="296">
        <f>IF(L$15=0,0,L$15/MAE_fec!L$15)</f>
        <v>0.95647772141560217</v>
      </c>
      <c r="M77" s="296">
        <f>IF(M$15=0,0,M$15/MAE_fec!M$15)</f>
        <v>0.95469110612395813</v>
      </c>
      <c r="N77" s="296">
        <f>IF(N$15=0,0,N$15/MAE_fec!N$15)</f>
        <v>0.96662021232085438</v>
      </c>
      <c r="O77" s="296">
        <f>IF(O$15=0,0,O$15/MAE_fec!O$15)</f>
        <v>0.97221199086294585</v>
      </c>
      <c r="P77" s="296">
        <f>IF(P$15=0,0,P$15/MAE_fec!P$15)</f>
        <v>0.97580226490232957</v>
      </c>
      <c r="Q77" s="296">
        <f>IF(Q$15=0,0,Q$15/MAE_fec!Q$15)</f>
        <v>0.97215368785024381</v>
      </c>
    </row>
    <row r="78" spans="1:17" x14ac:dyDescent="0.25">
      <c r="A78" s="127" t="s">
        <v>294</v>
      </c>
      <c r="B78" s="296">
        <f>IF(B$23=0,0,B$23/MAE_fec!B$23)</f>
        <v>1.7615961000000004</v>
      </c>
      <c r="C78" s="296">
        <f>IF(C$23=0,0,C$23/MAE_fec!C$23)</f>
        <v>1.7615961</v>
      </c>
      <c r="D78" s="296">
        <f>IF(D$23=0,0,D$23/MAE_fec!D$23)</f>
        <v>1.7615961000000002</v>
      </c>
      <c r="E78" s="296">
        <f>IF(E$23=0,0,E$23/MAE_fec!E$23)</f>
        <v>1.7615961</v>
      </c>
      <c r="F78" s="296">
        <f>IF(F$23=0,0,F$23/MAE_fec!F$23)</f>
        <v>1.7615961000000002</v>
      </c>
      <c r="G78" s="296">
        <f>IF(G$23=0,0,G$23/MAE_fec!G$23)</f>
        <v>1.1936246663250702</v>
      </c>
      <c r="H78" s="296">
        <f>IF(H$23=0,0,H$23/MAE_fec!H$23)</f>
        <v>1.7615961000000002</v>
      </c>
      <c r="I78" s="296">
        <f>IF(I$23=0,0,I$23/MAE_fec!I$23)</f>
        <v>1.7615961</v>
      </c>
      <c r="J78" s="296">
        <f>IF(J$23=0,0,J$23/MAE_fec!J$23)</f>
        <v>1.7615961</v>
      </c>
      <c r="K78" s="296">
        <f>IF(K$23=0,0,K$23/MAE_fec!K$23)</f>
        <v>1.7615961000000002</v>
      </c>
      <c r="L78" s="296">
        <f>IF(L$23=0,0,L$23/MAE_fec!L$23)</f>
        <v>1.7615961000000002</v>
      </c>
      <c r="M78" s="296">
        <f>IF(M$23=0,0,M$23/MAE_fec!M$23)</f>
        <v>1.7615961</v>
      </c>
      <c r="N78" s="296">
        <f>IF(N$23=0,0,N$23/MAE_fec!N$23)</f>
        <v>1.7615961</v>
      </c>
      <c r="O78" s="296">
        <f>IF(O$23=0,0,O$23/MAE_fec!O$23)</f>
        <v>1.7615960999999998</v>
      </c>
      <c r="P78" s="296">
        <f>IF(P$23=0,0,P$23/MAE_fec!P$23)</f>
        <v>1.7615961000000002</v>
      </c>
      <c r="Q78" s="296">
        <f>IF(Q$23=0,0,Q$23/MAE_fec!Q$23)</f>
        <v>1.7615961</v>
      </c>
    </row>
    <row r="79" spans="1:17" x14ac:dyDescent="0.25">
      <c r="A79" s="127" t="s">
        <v>293</v>
      </c>
      <c r="B79" s="296">
        <f>IF(B$26=0,0,B$26/MAE_fec!B$26)</f>
        <v>1.7185406693414547</v>
      </c>
      <c r="C79" s="296">
        <f>IF(C$26=0,0,C$26/MAE_fec!C$26)</f>
        <v>1.7931736982918869</v>
      </c>
      <c r="D79" s="296">
        <f>IF(D$26=0,0,D$26/MAE_fec!D$26)</f>
        <v>1.7189798967799237</v>
      </c>
      <c r="E79" s="296">
        <f>IF(E$26=0,0,E$26/MAE_fec!E$26)</f>
        <v>1.6610379317469366</v>
      </c>
      <c r="F79" s="296">
        <f>IF(F$26=0,0,F$26/MAE_fec!F$26)</f>
        <v>1.648874993643171</v>
      </c>
      <c r="G79" s="296">
        <f>IF(G$26=0,0,G$26/MAE_fec!G$26)</f>
        <v>2.1824454759718277</v>
      </c>
      <c r="H79" s="296">
        <f>IF(H$26=0,0,H$26/MAE_fec!H$26)</f>
        <v>1.6860203858688942</v>
      </c>
      <c r="I79" s="296">
        <f>IF(I$26=0,0,I$26/MAE_fec!I$26)</f>
        <v>1.6578665068053124</v>
      </c>
      <c r="J79" s="296">
        <f>IF(J$26=0,0,J$26/MAE_fec!J$26)</f>
        <v>1.66389449739199</v>
      </c>
      <c r="K79" s="296">
        <f>IF(K$26=0,0,K$26/MAE_fec!K$26)</f>
        <v>1.6918008390804136</v>
      </c>
      <c r="L79" s="296">
        <f>IF(L$26=0,0,L$26/MAE_fec!L$26)</f>
        <v>1.6297362592932838</v>
      </c>
      <c r="M79" s="296">
        <f>IF(M$26=0,0,M$26/MAE_fec!M$26)</f>
        <v>1.6266920569485739</v>
      </c>
      <c r="N79" s="296">
        <f>IF(N$26=0,0,N$26/MAE_fec!N$26)</f>
        <v>1.6470179845418118</v>
      </c>
      <c r="O79" s="296">
        <f>IF(O$26=0,0,O$26/MAE_fec!O$26)</f>
        <v>1.6565457801610342</v>
      </c>
      <c r="P79" s="296">
        <f>IF(P$26=0,0,P$26/MAE_fec!P$26)</f>
        <v>1.6626632250860653</v>
      </c>
      <c r="Q79" s="296">
        <f>IF(Q$26=0,0,Q$26/MAE_fec!Q$26)</f>
        <v>1.6564464380313597</v>
      </c>
    </row>
    <row r="80" spans="1:17" x14ac:dyDescent="0.25">
      <c r="A80" s="127" t="s">
        <v>292</v>
      </c>
      <c r="B80" s="296">
        <f>IF(B$34=0,0,B$34/MAE_fec!B$34)</f>
        <v>2.9374738947116548</v>
      </c>
      <c r="C80" s="296">
        <f>IF(C$34=0,0,C$34/MAE_fec!C$34)</f>
        <v>3.3241971803488433</v>
      </c>
      <c r="D80" s="296">
        <f>IF(D$34=0,0,D$34/MAE_fec!D$34)</f>
        <v>3.2489543881300325</v>
      </c>
      <c r="E80" s="296">
        <f>IF(E$34=0,0,E$34/MAE_fec!E$34)</f>
        <v>2.6365786445731412</v>
      </c>
      <c r="F80" s="296">
        <f>IF(F$34=0,0,F$34/MAE_fec!F$34)</f>
        <v>2.5321624587382323</v>
      </c>
      <c r="G80" s="296">
        <f>IF(G$34=0,0,G$34/MAE_fec!G$34)</f>
        <v>3.8762078205686064</v>
      </c>
      <c r="H80" s="296">
        <f>IF(H$34=0,0,H$34/MAE_fec!H$34)</f>
        <v>2.9276242381159387</v>
      </c>
      <c r="I80" s="296">
        <f>IF(I$34=0,0,I$34/MAE_fec!I$34)</f>
        <v>2.6636680908991406</v>
      </c>
      <c r="J80" s="296">
        <f>IF(J$34=0,0,J$34/MAE_fec!J$34)</f>
        <v>2.4769612753218904</v>
      </c>
      <c r="K80" s="296">
        <f>IF(K$34=0,0,K$34/MAE_fec!K$34)</f>
        <v>2.5178098725576783</v>
      </c>
      <c r="L80" s="296">
        <f>IF(L$34=0,0,L$34/MAE_fec!L$34)</f>
        <v>2.392561998782873</v>
      </c>
      <c r="M80" s="296">
        <f>IF(M$34=0,0,M$34/MAE_fec!M$34)</f>
        <v>2.4044489896146706</v>
      </c>
      <c r="N80" s="296">
        <f>IF(N$34=0,0,N$34/MAE_fec!N$34)</f>
        <v>2.4103980911682044</v>
      </c>
      <c r="O80" s="296">
        <f>IF(O$34=0,0,O$34/MAE_fec!O$34)</f>
        <v>2.4235142416882467</v>
      </c>
      <c r="P80" s="296">
        <f>IF(P$34=0,0,P$34/MAE_fec!P$34)</f>
        <v>2.4315798587693345</v>
      </c>
      <c r="Q80" s="296">
        <f>IF(Q$34=0,0,Q$34/MAE_fec!Q$34)</f>
        <v>2.4215856357233583</v>
      </c>
    </row>
    <row r="81" spans="1:17" x14ac:dyDescent="0.25">
      <c r="A81" s="127" t="s">
        <v>291</v>
      </c>
      <c r="B81" s="296">
        <f>IF(B$45=0,0,B$45/MAE_fec!B$45)</f>
        <v>0</v>
      </c>
      <c r="C81" s="296">
        <f>IF(C$45=0,0,C$45/MAE_fec!C$45)</f>
        <v>0</v>
      </c>
      <c r="D81" s="296">
        <f>IF(D$45=0,0,D$45/MAE_fec!D$45)</f>
        <v>0</v>
      </c>
      <c r="E81" s="296">
        <f>IF(E$45=0,0,E$45/MAE_fec!E$45)</f>
        <v>0</v>
      </c>
      <c r="F81" s="296">
        <f>IF(F$45=0,0,F$45/MAE_fec!F$45)</f>
        <v>0</v>
      </c>
      <c r="G81" s="296">
        <f>IF(G$45=0,0,G$45/MAE_fec!G$45)</f>
        <v>0</v>
      </c>
      <c r="H81" s="296">
        <f>IF(H$45=0,0,H$45/MAE_fec!H$45)</f>
        <v>0</v>
      </c>
      <c r="I81" s="296">
        <f>IF(I$45=0,0,I$45/MAE_fec!I$45)</f>
        <v>0</v>
      </c>
      <c r="J81" s="296">
        <f>IF(J$45=0,0,J$45/MAE_fec!J$45)</f>
        <v>0</v>
      </c>
      <c r="K81" s="296">
        <f>IF(K$45=0,0,K$45/MAE_fec!K$45)</f>
        <v>0</v>
      </c>
      <c r="L81" s="296">
        <f>IF(L$45=0,0,L$45/MAE_fec!L$45)</f>
        <v>0</v>
      </c>
      <c r="M81" s="296">
        <f>IF(M$45=0,0,M$45/MAE_fec!M$45)</f>
        <v>0</v>
      </c>
      <c r="N81" s="296">
        <f>IF(N$45=0,0,N$45/MAE_fec!N$45)</f>
        <v>0</v>
      </c>
      <c r="O81" s="296">
        <f>IF(O$45=0,0,O$45/MAE_fec!O$45)</f>
        <v>0</v>
      </c>
      <c r="P81" s="296">
        <f>IF(P$45=0,0,P$45/MAE_fec!P$45)</f>
        <v>0</v>
      </c>
      <c r="Q81" s="296">
        <f>IF(Q$45=0,0,Q$45/MAE_fec!Q$45)</f>
        <v>0</v>
      </c>
    </row>
    <row r="82" spans="1:17" x14ac:dyDescent="0.25">
      <c r="A82" s="72" t="s">
        <v>290</v>
      </c>
      <c r="B82" s="295">
        <f>IF(B$46=0,0,B$46/MAE_fec!B$46)</f>
        <v>0</v>
      </c>
      <c r="C82" s="295">
        <f>IF(C$46=0,0,C$46/MAE_fec!C$46)</f>
        <v>0</v>
      </c>
      <c r="D82" s="295">
        <f>IF(D$46=0,0,D$46/MAE_fec!D$46)</f>
        <v>0</v>
      </c>
      <c r="E82" s="295">
        <f>IF(E$46=0,0,E$46/MAE_fec!E$46)</f>
        <v>0</v>
      </c>
      <c r="F82" s="295">
        <f>IF(F$46=0,0,F$46/MAE_fec!F$46)</f>
        <v>0</v>
      </c>
      <c r="G82" s="295">
        <f>IF(G$46=0,0,G$46/MAE_fec!G$46)</f>
        <v>0</v>
      </c>
      <c r="H82" s="295">
        <f>IF(H$46=0,0,H$46/MAE_fec!H$46)</f>
        <v>0</v>
      </c>
      <c r="I82" s="295">
        <f>IF(I$46=0,0,I$46/MAE_fec!I$46)</f>
        <v>0</v>
      </c>
      <c r="J82" s="295">
        <f>IF(J$46=0,0,J$46/MAE_fec!J$46)</f>
        <v>0</v>
      </c>
      <c r="K82" s="295">
        <f>IF(K$46=0,0,K$46/MAE_fec!K$46)</f>
        <v>0</v>
      </c>
      <c r="L82" s="295">
        <f>IF(L$46=0,0,L$46/MAE_fec!L$46)</f>
        <v>0</v>
      </c>
      <c r="M82" s="295">
        <f>IF(M$46=0,0,M$46/MAE_fec!M$46)</f>
        <v>0</v>
      </c>
      <c r="N82" s="295">
        <f>IF(N$46=0,0,N$46/MAE_fec!N$46)</f>
        <v>0</v>
      </c>
      <c r="O82" s="295">
        <f>IF(O$46=0,0,O$46/MAE_fec!O$46)</f>
        <v>0</v>
      </c>
      <c r="P82" s="295">
        <f>IF(P$46=0,0,P$46/MAE_fec!P$46)</f>
        <v>0</v>
      </c>
      <c r="Q82" s="295">
        <f>IF(Q$46=0,0,Q$46/MAE_fec!Q$46)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2825.4548076229844</v>
      </c>
      <c r="C3" s="46">
        <v>2733.6564021736572</v>
      </c>
      <c r="D3" s="46">
        <v>2754.4833969686447</v>
      </c>
      <c r="E3" s="46">
        <v>2433.0610392557296</v>
      </c>
      <c r="F3" s="46">
        <v>2467.6018109614338</v>
      </c>
      <c r="G3" s="46">
        <v>2313.375102152002</v>
      </c>
      <c r="H3" s="46">
        <v>2270.5972565391498</v>
      </c>
      <c r="I3" s="46">
        <v>2225.1226897775923</v>
      </c>
      <c r="J3" s="46">
        <v>1931.4702558306792</v>
      </c>
      <c r="K3" s="46">
        <v>1544.5879333523444</v>
      </c>
      <c r="L3" s="46">
        <v>1574.4</v>
      </c>
      <c r="M3" s="46">
        <v>1433.4534670188841</v>
      </c>
      <c r="N3" s="46">
        <v>1343.8015094994362</v>
      </c>
      <c r="O3" s="46">
        <v>1326.1529068325351</v>
      </c>
      <c r="P3" s="46">
        <v>1358.3475459541405</v>
      </c>
      <c r="Q3" s="46">
        <v>1387.3753903575816</v>
      </c>
    </row>
    <row r="5" spans="1:17" x14ac:dyDescent="0.25">
      <c r="A5" s="31" t="s">
        <v>257</v>
      </c>
      <c r="B5" s="46">
        <v>3389.0447191828248</v>
      </c>
      <c r="C5" s="46">
        <v>3325.8488841262315</v>
      </c>
      <c r="D5" s="46">
        <v>3219.9368459526358</v>
      </c>
      <c r="E5" s="46">
        <v>4414.6510415498433</v>
      </c>
      <c r="F5" s="46">
        <v>4494.128102688097</v>
      </c>
      <c r="G5" s="46">
        <v>2680.4195392533688</v>
      </c>
      <c r="H5" s="46">
        <v>4102.0986853830254</v>
      </c>
      <c r="I5" s="46">
        <v>5214.7474397689493</v>
      </c>
      <c r="J5" s="46">
        <v>3533.1662867962841</v>
      </c>
      <c r="K5" s="46">
        <v>2894.4137295178234</v>
      </c>
      <c r="L5" s="46">
        <v>3084.6128962757525</v>
      </c>
      <c r="M5" s="46">
        <v>2886.3018964610947</v>
      </c>
      <c r="N5" s="46">
        <v>2824.2707103417606</v>
      </c>
      <c r="O5" s="46">
        <v>2880.6333220103975</v>
      </c>
      <c r="P5" s="46">
        <v>2524.3599808977388</v>
      </c>
      <c r="Q5" s="46">
        <v>2693.7423056480893</v>
      </c>
    </row>
    <row r="6" spans="1:17" x14ac:dyDescent="0.25">
      <c r="A6" s="294" t="s">
        <v>256</v>
      </c>
      <c r="B6" s="293">
        <v>4236.3058989785304</v>
      </c>
      <c r="C6" s="293">
        <v>3985.4775528529112</v>
      </c>
      <c r="D6" s="293">
        <v>3808.0663249805643</v>
      </c>
      <c r="E6" s="293">
        <v>4937.0327860194848</v>
      </c>
      <c r="F6" s="293">
        <v>4928.6328505840984</v>
      </c>
      <c r="G6" s="293">
        <v>3702.3571216727255</v>
      </c>
      <c r="H6" s="293">
        <v>4344.558981891083</v>
      </c>
      <c r="I6" s="293">
        <v>5545.7160437778739</v>
      </c>
      <c r="J6" s="293">
        <v>4863.6905757957338</v>
      </c>
      <c r="K6" s="293">
        <v>4566.1951627159369</v>
      </c>
      <c r="L6" s="293">
        <v>4361.4639083639413</v>
      </c>
      <c r="M6" s="293">
        <v>3752.4822184458421</v>
      </c>
      <c r="N6" s="293">
        <v>3602.482813919476</v>
      </c>
      <c r="O6" s="293">
        <v>3285.4458890530241</v>
      </c>
      <c r="P6" s="293">
        <v>3131.2911114509589</v>
      </c>
      <c r="Q6" s="293">
        <v>2918.6188457761468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1128.9664610389204</v>
      </c>
      <c r="F7" s="291">
        <v>346.14630600722063</v>
      </c>
      <c r="G7" s="291">
        <v>0</v>
      </c>
      <c r="H7" s="291">
        <v>642.20186021835752</v>
      </c>
      <c r="I7" s="291">
        <v>1216.2602970665591</v>
      </c>
      <c r="J7" s="291">
        <v>0</v>
      </c>
      <c r="K7" s="291">
        <v>0</v>
      </c>
      <c r="L7" s="291">
        <v>0</v>
      </c>
      <c r="M7" s="291">
        <v>0</v>
      </c>
      <c r="N7" s="291">
        <v>0</v>
      </c>
      <c r="O7" s="291">
        <v>0</v>
      </c>
      <c r="P7" s="291">
        <v>0</v>
      </c>
      <c r="Q7" s="291">
        <v>0</v>
      </c>
    </row>
    <row r="8" spans="1:17" x14ac:dyDescent="0.25">
      <c r="A8" s="290" t="s">
        <v>254</v>
      </c>
      <c r="B8" s="289"/>
      <c r="C8" s="289">
        <f>B6+C7-C6</f>
        <v>250.82834612561919</v>
      </c>
      <c r="D8" s="289">
        <f t="shared" ref="D8:Q8" si="0">C6+D7-D6</f>
        <v>177.4112278723469</v>
      </c>
      <c r="E8" s="289">
        <f t="shared" si="0"/>
        <v>0</v>
      </c>
      <c r="F8" s="289">
        <f t="shared" si="0"/>
        <v>354.54624144260742</v>
      </c>
      <c r="G8" s="289">
        <f t="shared" si="0"/>
        <v>1226.2757289113729</v>
      </c>
      <c r="H8" s="289">
        <f t="shared" si="0"/>
        <v>0</v>
      </c>
      <c r="I8" s="289">
        <f t="shared" si="0"/>
        <v>15.10323517976849</v>
      </c>
      <c r="J8" s="289">
        <f t="shared" si="0"/>
        <v>682.02546798214007</v>
      </c>
      <c r="K8" s="289">
        <f t="shared" si="0"/>
        <v>297.49541307979689</v>
      </c>
      <c r="L8" s="289">
        <f t="shared" si="0"/>
        <v>204.73125435199563</v>
      </c>
      <c r="M8" s="289">
        <f t="shared" si="0"/>
        <v>608.98168991809916</v>
      </c>
      <c r="N8" s="289">
        <f t="shared" si="0"/>
        <v>149.99940452636611</v>
      </c>
      <c r="O8" s="289">
        <f t="shared" si="0"/>
        <v>317.03692486645195</v>
      </c>
      <c r="P8" s="289">
        <f t="shared" si="0"/>
        <v>154.15477760206522</v>
      </c>
      <c r="Q8" s="289">
        <f t="shared" si="0"/>
        <v>212.67226567481202</v>
      </c>
    </row>
    <row r="9" spans="1:17" x14ac:dyDescent="0.25">
      <c r="A9" s="288" t="s">
        <v>253</v>
      </c>
      <c r="B9" s="287">
        <f>B6-B5</f>
        <v>847.26117979570563</v>
      </c>
      <c r="C9" s="287">
        <f t="shared" ref="C9:Q9" si="1">C6-C5</f>
        <v>659.62866872667973</v>
      </c>
      <c r="D9" s="287">
        <f t="shared" si="1"/>
        <v>588.12947902792848</v>
      </c>
      <c r="E9" s="287">
        <f t="shared" si="1"/>
        <v>522.38174446964149</v>
      </c>
      <c r="F9" s="287">
        <f t="shared" si="1"/>
        <v>434.50474789600139</v>
      </c>
      <c r="G9" s="287">
        <f t="shared" si="1"/>
        <v>1021.9375824193567</v>
      </c>
      <c r="H9" s="287">
        <f t="shared" si="1"/>
        <v>242.46029650805758</v>
      </c>
      <c r="I9" s="287">
        <f t="shared" si="1"/>
        <v>330.96860400892456</v>
      </c>
      <c r="J9" s="287">
        <f t="shared" si="1"/>
        <v>1330.5242889994497</v>
      </c>
      <c r="K9" s="287">
        <f t="shared" si="1"/>
        <v>1671.7814331981135</v>
      </c>
      <c r="L9" s="287">
        <f t="shared" si="1"/>
        <v>1276.8510120881888</v>
      </c>
      <c r="M9" s="287">
        <f t="shared" si="1"/>
        <v>866.18032198474748</v>
      </c>
      <c r="N9" s="287">
        <f t="shared" si="1"/>
        <v>778.21210357771542</v>
      </c>
      <c r="O9" s="287">
        <f t="shared" si="1"/>
        <v>404.8125670426266</v>
      </c>
      <c r="P9" s="287">
        <f t="shared" si="1"/>
        <v>606.9311305532201</v>
      </c>
      <c r="Q9" s="287">
        <f t="shared" si="1"/>
        <v>224.87654012805751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252.55448226580754</v>
      </c>
      <c r="C12" s="38">
        <v>246.90620999999999</v>
      </c>
      <c r="D12" s="38">
        <v>239.51035999999999</v>
      </c>
      <c r="E12" s="38">
        <v>344.00370999999996</v>
      </c>
      <c r="F12" s="38">
        <v>347.30669</v>
      </c>
      <c r="G12" s="38">
        <v>205.71729051768986</v>
      </c>
      <c r="H12" s="38">
        <v>312.20744999999999</v>
      </c>
      <c r="I12" s="38">
        <v>397.49797999999998</v>
      </c>
      <c r="J12" s="38">
        <v>257.49899000000005</v>
      </c>
      <c r="K12" s="38">
        <v>211.11117000000002</v>
      </c>
      <c r="L12" s="38">
        <v>227.19019591709804</v>
      </c>
      <c r="M12" s="38">
        <v>216.08479001439315</v>
      </c>
      <c r="N12" s="38">
        <v>210.51748949807296</v>
      </c>
      <c r="O12" s="38">
        <v>213.09801645652922</v>
      </c>
      <c r="P12" s="38">
        <v>182.52817013691441</v>
      </c>
      <c r="Q12" s="38">
        <v>194.97196395235741</v>
      </c>
    </row>
    <row r="13" spans="1:17" x14ac:dyDescent="0.25">
      <c r="A13" s="55" t="s">
        <v>33</v>
      </c>
      <c r="B13" s="54">
        <v>3.5109805090500528</v>
      </c>
      <c r="C13" s="54">
        <v>0.70008999999999999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2.9960800000000001</v>
      </c>
      <c r="K13" s="54">
        <v>2.3978700000000002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12.013639133202052</v>
      </c>
      <c r="C14" s="51">
        <v>16.003420000000002</v>
      </c>
      <c r="D14" s="51">
        <v>19.107699999999998</v>
      </c>
      <c r="E14" s="51">
        <v>8.8001900000000006</v>
      </c>
      <c r="F14" s="51">
        <v>8.8956</v>
      </c>
      <c r="G14" s="51">
        <v>4.0123721092752538</v>
      </c>
      <c r="H14" s="51">
        <v>2.0000599999999999</v>
      </c>
      <c r="I14" s="51">
        <v>2.90021</v>
      </c>
      <c r="J14" s="51">
        <v>1.9993300000000001</v>
      </c>
      <c r="K14" s="51">
        <v>1.9982500000000001</v>
      </c>
      <c r="L14" s="51">
        <v>2.9375114908860711</v>
      </c>
      <c r="M14" s="51">
        <v>0.95538931507242353</v>
      </c>
      <c r="N14" s="51">
        <v>1.0271229238620678</v>
      </c>
      <c r="O14" s="51">
        <v>1.0270825616939876</v>
      </c>
      <c r="P14" s="51">
        <v>1.0265628032639742</v>
      </c>
      <c r="Q14" s="51">
        <v>1.0269030927027518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9.1474883414305772</v>
      </c>
      <c r="C17" s="51">
        <v>12.202590000000001</v>
      </c>
      <c r="D17" s="51">
        <v>16.223559999999999</v>
      </c>
      <c r="E17" s="51">
        <v>4.0544399999999996</v>
      </c>
      <c r="F17" s="51">
        <v>5.0970899999999997</v>
      </c>
      <c r="G17" s="51">
        <v>3.0571052177563622</v>
      </c>
      <c r="H17" s="51">
        <v>1.0002500000000001</v>
      </c>
      <c r="I17" s="51">
        <v>1.0000100000000001</v>
      </c>
      <c r="J17" s="51">
        <v>0.99973999999999996</v>
      </c>
      <c r="K17" s="51">
        <v>0.99880000000000002</v>
      </c>
      <c r="L17" s="51">
        <v>1.0269479369740691</v>
      </c>
      <c r="M17" s="51">
        <v>0</v>
      </c>
      <c r="N17" s="51">
        <v>1.0271229238620678</v>
      </c>
      <c r="O17" s="51">
        <v>1.0270825616939876</v>
      </c>
      <c r="P17" s="51">
        <v>1.0265628032639742</v>
      </c>
      <c r="Q17" s="51">
        <v>1.0269030927027518</v>
      </c>
    </row>
    <row r="18" spans="1:17" x14ac:dyDescent="0.25">
      <c r="A18" s="53" t="s">
        <v>29</v>
      </c>
      <c r="B18" s="51">
        <v>2.8661507917714744</v>
      </c>
      <c r="C18" s="51">
        <v>3.8008299999999999</v>
      </c>
      <c r="D18" s="51">
        <v>2.8841399999999999</v>
      </c>
      <c r="E18" s="51">
        <v>4.7457500000000001</v>
      </c>
      <c r="F18" s="51">
        <v>3.7985099999999998</v>
      </c>
      <c r="G18" s="51">
        <v>0.95526689151889121</v>
      </c>
      <c r="H18" s="51">
        <v>0.99980999999999998</v>
      </c>
      <c r="I18" s="51">
        <v>1.9001999999999999</v>
      </c>
      <c r="J18" s="51">
        <v>0.99958999999999998</v>
      </c>
      <c r="K18" s="51">
        <v>0.99944999999999995</v>
      </c>
      <c r="L18" s="51">
        <v>1.9105635539120021</v>
      </c>
      <c r="M18" s="51">
        <v>0.95538931507242353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64.297328600835357</v>
      </c>
      <c r="C20" s="51">
        <v>58.797890000000002</v>
      </c>
      <c r="D20" s="51">
        <v>55.501019999999997</v>
      </c>
      <c r="E20" s="51">
        <v>166.50488999999999</v>
      </c>
      <c r="F20" s="51">
        <v>166.4563</v>
      </c>
      <c r="G20" s="51">
        <v>95.861921766930465</v>
      </c>
      <c r="H20" s="51">
        <v>162.70437000000001</v>
      </c>
      <c r="I20" s="51">
        <v>249.14026000000001</v>
      </c>
      <c r="J20" s="51">
        <v>120.35796000000001</v>
      </c>
      <c r="K20" s="51">
        <v>96.555620000000005</v>
      </c>
      <c r="L20" s="51">
        <v>114.68154372867222</v>
      </c>
      <c r="M20" s="51">
        <v>122.93354338674973</v>
      </c>
      <c r="N20" s="51">
        <v>116.50896947484988</v>
      </c>
      <c r="O20" s="51">
        <v>112.99785103321726</v>
      </c>
      <c r="P20" s="51">
        <v>82.846044204406354</v>
      </c>
      <c r="Q20" s="51">
        <v>90.059103863762758</v>
      </c>
    </row>
    <row r="21" spans="1:17" x14ac:dyDescent="0.25">
      <c r="A21" s="53" t="s">
        <v>66</v>
      </c>
      <c r="B21" s="51">
        <v>64.297328600835357</v>
      </c>
      <c r="C21" s="51">
        <v>58.797890000000002</v>
      </c>
      <c r="D21" s="51">
        <v>55.501019999999997</v>
      </c>
      <c r="E21" s="51">
        <v>166.50488999999999</v>
      </c>
      <c r="F21" s="51">
        <v>166.4563</v>
      </c>
      <c r="G21" s="51">
        <v>95.861921766930465</v>
      </c>
      <c r="H21" s="51">
        <v>162.70437000000001</v>
      </c>
      <c r="I21" s="51">
        <v>249.14026000000001</v>
      </c>
      <c r="J21" s="51">
        <v>120.35796000000001</v>
      </c>
      <c r="K21" s="51">
        <v>96.555620000000005</v>
      </c>
      <c r="L21" s="51">
        <v>114.68154372867222</v>
      </c>
      <c r="M21" s="51">
        <v>122.93354338674973</v>
      </c>
      <c r="N21" s="51">
        <v>116.50896947484988</v>
      </c>
      <c r="O21" s="51">
        <v>112.99785103321726</v>
      </c>
      <c r="P21" s="51">
        <v>82.846044204406354</v>
      </c>
      <c r="Q21" s="51">
        <v>90.059103863762758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0.4538069410672958</v>
      </c>
      <c r="N23" s="51">
        <v>0.6687681189212521</v>
      </c>
      <c r="O23" s="51">
        <v>0.69264346397739018</v>
      </c>
      <c r="P23" s="51">
        <v>0.71647714718018052</v>
      </c>
      <c r="Q23" s="51">
        <v>0.28657267326359603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0.4538069410672958</v>
      </c>
      <c r="N24" s="51">
        <v>0.6687681189212521</v>
      </c>
      <c r="O24" s="51">
        <v>0.69264346397739018</v>
      </c>
      <c r="P24" s="51">
        <v>0.71647714718018052</v>
      </c>
      <c r="Q24" s="51">
        <v>0.28657267326359603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9.9979999999999999E-2</v>
      </c>
      <c r="I29" s="51">
        <v>0.49994</v>
      </c>
      <c r="J29" s="51">
        <v>0</v>
      </c>
      <c r="K29" s="51">
        <v>2.5986799999999999</v>
      </c>
      <c r="L29" s="51">
        <v>1.8389213364229799</v>
      </c>
      <c r="M29" s="51">
        <v>0.85984086457645204</v>
      </c>
      <c r="N29" s="51">
        <v>0.83595627726950761</v>
      </c>
      <c r="O29" s="51">
        <v>0.62099819791893451</v>
      </c>
      <c r="P29" s="51">
        <v>0.6925670914130011</v>
      </c>
      <c r="Q29" s="51">
        <v>0.5970429326466874</v>
      </c>
    </row>
    <row r="30" spans="1:17" x14ac:dyDescent="0.25">
      <c r="A30" s="63" t="s">
        <v>21</v>
      </c>
      <c r="B30" s="62">
        <v>172.73253402272007</v>
      </c>
      <c r="C30" s="62">
        <v>171.40481</v>
      </c>
      <c r="D30" s="62">
        <v>164.90163999999999</v>
      </c>
      <c r="E30" s="62">
        <v>168.69863000000001</v>
      </c>
      <c r="F30" s="62">
        <v>171.95479</v>
      </c>
      <c r="G30" s="62">
        <v>105.84299664148415</v>
      </c>
      <c r="H30" s="62">
        <v>147.40304</v>
      </c>
      <c r="I30" s="62">
        <v>144.95757</v>
      </c>
      <c r="J30" s="62">
        <v>132.14562000000001</v>
      </c>
      <c r="K30" s="62">
        <v>107.56075</v>
      </c>
      <c r="L30" s="62">
        <v>107.73221936111675</v>
      </c>
      <c r="M30" s="62">
        <v>90.882209506927254</v>
      </c>
      <c r="N30" s="62">
        <v>91.476672703170266</v>
      </c>
      <c r="O30" s="62">
        <v>97.75944119972165</v>
      </c>
      <c r="P30" s="62">
        <v>97.246518890650918</v>
      </c>
      <c r="Q30" s="62">
        <v>103.00234138998162</v>
      </c>
    </row>
    <row r="32" spans="1:17" x14ac:dyDescent="0.25">
      <c r="A32" s="31" t="s">
        <v>63</v>
      </c>
      <c r="B32" s="70">
        <v>202.59455642199481</v>
      </c>
      <c r="C32" s="70">
        <v>191.05148417587202</v>
      </c>
      <c r="D32" s="70">
        <v>190.03908034807199</v>
      </c>
      <c r="E32" s="70">
        <v>419.04338840744401</v>
      </c>
      <c r="F32" s="70">
        <v>419.09438739956408</v>
      </c>
      <c r="G32" s="70">
        <v>237.74002590549088</v>
      </c>
      <c r="H32" s="70">
        <v>388.50234008716808</v>
      </c>
      <c r="I32" s="70">
        <v>594.43955317947609</v>
      </c>
      <c r="J32" s="70">
        <v>301.36775727096006</v>
      </c>
      <c r="K32" s="70">
        <v>242.99556722348404</v>
      </c>
      <c r="L32" s="70">
        <v>278.74077630750708</v>
      </c>
      <c r="M32" s="70">
        <v>291.84168601625538</v>
      </c>
      <c r="N32" s="70">
        <v>276.8422271247868</v>
      </c>
      <c r="O32" s="70">
        <v>268.59520516654698</v>
      </c>
      <c r="P32" s="70">
        <v>197.77318556810667</v>
      </c>
      <c r="Q32" s="70">
        <v>214.71623830844507</v>
      </c>
    </row>
    <row r="34" spans="1:17" x14ac:dyDescent="0.25">
      <c r="A34" s="184" t="s">
        <v>252</v>
      </c>
      <c r="B34" s="190">
        <f t="shared" ref="B34:Q34" si="2">IF(B$12=0,"",B$12/B$3*1000)</f>
        <v>89.385426227460385</v>
      </c>
      <c r="C34" s="190">
        <f t="shared" si="2"/>
        <v>90.320864686459274</v>
      </c>
      <c r="D34" s="190">
        <f t="shared" si="2"/>
        <v>86.952914751123629</v>
      </c>
      <c r="E34" s="190">
        <f t="shared" si="2"/>
        <v>141.38720913686171</v>
      </c>
      <c r="F34" s="190">
        <f t="shared" si="2"/>
        <v>140.74665063756029</v>
      </c>
      <c r="G34" s="190">
        <f t="shared" si="2"/>
        <v>88.925177039522339</v>
      </c>
      <c r="H34" s="190">
        <f t="shared" si="2"/>
        <v>137.50014411444653</v>
      </c>
      <c r="I34" s="190">
        <f t="shared" si="2"/>
        <v>178.64092700422336</v>
      </c>
      <c r="J34" s="190">
        <f t="shared" si="2"/>
        <v>133.31760570615461</v>
      </c>
      <c r="K34" s="190">
        <f t="shared" si="2"/>
        <v>136.67798733983912</v>
      </c>
      <c r="L34" s="190">
        <f t="shared" si="2"/>
        <v>144.30271590262834</v>
      </c>
      <c r="M34" s="190">
        <f t="shared" si="2"/>
        <v>150.74419573854675</v>
      </c>
      <c r="N34" s="190">
        <f t="shared" si="2"/>
        <v>156.65817310808825</v>
      </c>
      <c r="O34" s="190">
        <f t="shared" si="2"/>
        <v>160.6888733257054</v>
      </c>
      <c r="P34" s="190">
        <f t="shared" si="2"/>
        <v>134.37516096714526</v>
      </c>
      <c r="Q34" s="190">
        <f t="shared" si="2"/>
        <v>140.53295546932355</v>
      </c>
    </row>
    <row r="35" spans="1:17" x14ac:dyDescent="0.25">
      <c r="A35" s="286" t="s">
        <v>251</v>
      </c>
      <c r="B35" s="285">
        <f t="shared" ref="B35:Q35" si="3">IF(B$12=0,"",B$12/B$5*1000)</f>
        <v>74.520846785020922</v>
      </c>
      <c r="C35" s="285">
        <f t="shared" si="3"/>
        <v>74.23855340464975</v>
      </c>
      <c r="D35" s="285">
        <f t="shared" si="3"/>
        <v>74.383558267938497</v>
      </c>
      <c r="E35" s="285">
        <f t="shared" si="3"/>
        <v>77.923194101255888</v>
      </c>
      <c r="F35" s="285">
        <f t="shared" si="3"/>
        <v>77.280104630810058</v>
      </c>
      <c r="G35" s="285">
        <f t="shared" si="3"/>
        <v>76.74816852551092</v>
      </c>
      <c r="H35" s="285">
        <f t="shared" si="3"/>
        <v>76.109200179041579</v>
      </c>
      <c r="I35" s="285">
        <f t="shared" si="3"/>
        <v>76.225739518769856</v>
      </c>
      <c r="J35" s="285">
        <f t="shared" si="3"/>
        <v>72.880518237223569</v>
      </c>
      <c r="K35" s="285">
        <f t="shared" si="3"/>
        <v>72.937454603343369</v>
      </c>
      <c r="L35" s="285">
        <f t="shared" si="3"/>
        <v>73.652741383335027</v>
      </c>
      <c r="M35" s="285">
        <f t="shared" si="3"/>
        <v>74.865623128105725</v>
      </c>
      <c r="N35" s="285">
        <f t="shared" si="3"/>
        <v>74.53870789624078</v>
      </c>
      <c r="O35" s="285">
        <f t="shared" si="3"/>
        <v>73.976099223835917</v>
      </c>
      <c r="P35" s="285">
        <f t="shared" si="3"/>
        <v>72.306712005473116</v>
      </c>
      <c r="Q35" s="285">
        <f t="shared" si="3"/>
        <v>72.37959011281481</v>
      </c>
    </row>
    <row r="36" spans="1:17" x14ac:dyDescent="0.25">
      <c r="A36" s="286" t="s">
        <v>250</v>
      </c>
      <c r="B36" s="285">
        <f>IF(TEL_ued!B$5=0,"",TEL_ued!B$5/B$5*1000)</f>
        <v>34.276863932924883</v>
      </c>
      <c r="C36" s="285">
        <f>IF(TEL_ued!C$5=0,"",TEL_ued!C$5/C$5*1000)</f>
        <v>34.276863932924883</v>
      </c>
      <c r="D36" s="285">
        <f>IF(TEL_ued!D$5=0,"",TEL_ued!D$5/D$5*1000)</f>
        <v>34.276863932924883</v>
      </c>
      <c r="E36" s="285">
        <f>IF(TEL_ued!E$5=0,"",TEL_ued!E$5/E$5*1000)</f>
        <v>34.27686393292489</v>
      </c>
      <c r="F36" s="285">
        <f>IF(TEL_ued!F$5=0,"",TEL_ued!F$5/F$5*1000)</f>
        <v>34.276863932924883</v>
      </c>
      <c r="G36" s="285">
        <f>IF(TEL_ued!G$5=0,"",TEL_ued!G$5/G$5*1000)</f>
        <v>34.276863932924883</v>
      </c>
      <c r="H36" s="285">
        <f>IF(TEL_ued!H$5=0,"",TEL_ued!H$5/H$5*1000)</f>
        <v>34.276863932924883</v>
      </c>
      <c r="I36" s="285">
        <f>IF(TEL_ued!I$5=0,"",TEL_ued!I$5/I$5*1000)</f>
        <v>34.276863932924883</v>
      </c>
      <c r="J36" s="285">
        <f>IF(TEL_ued!J$5=0,"",TEL_ued!J$5/J$5*1000)</f>
        <v>34.276863932924883</v>
      </c>
      <c r="K36" s="285">
        <f>IF(TEL_ued!K$5=0,"",TEL_ued!K$5/K$5*1000)</f>
        <v>34.27686393292489</v>
      </c>
      <c r="L36" s="285">
        <f>IF(TEL_ued!L$5=0,"",TEL_ued!L$5/L$5*1000)</f>
        <v>34.276863932924883</v>
      </c>
      <c r="M36" s="285">
        <f>IF(TEL_ued!M$5=0,"",TEL_ued!M$5/M$5*1000)</f>
        <v>34.276863932924883</v>
      </c>
      <c r="N36" s="285">
        <f>IF(TEL_ued!N$5=0,"",TEL_ued!N$5/N$5*1000)</f>
        <v>34.27686393292489</v>
      </c>
      <c r="O36" s="285">
        <f>IF(TEL_ued!O$5=0,"",TEL_ued!O$5/O$5*1000)</f>
        <v>34.276863932924883</v>
      </c>
      <c r="P36" s="285">
        <f>IF(TEL_ued!P$5=0,"",TEL_ued!P$5/P$5*1000)</f>
        <v>34.276863932924883</v>
      </c>
      <c r="Q36" s="285">
        <f>IF(TEL_ued!Q$5=0,"",TEL_ued!Q$5/Q$5*1000)</f>
        <v>34.27686393292489</v>
      </c>
    </row>
    <row r="37" spans="1:17" x14ac:dyDescent="0.25">
      <c r="A37" s="284" t="s">
        <v>60</v>
      </c>
      <c r="B37" s="283">
        <f t="shared" ref="B37:Q37" si="4">IF(B$12=0,"",B$32/B$12)</f>
        <v>0.80218159109434806</v>
      </c>
      <c r="C37" s="283">
        <f t="shared" si="4"/>
        <v>0.77378160790638695</v>
      </c>
      <c r="D37" s="283">
        <f t="shared" si="4"/>
        <v>0.79344826815872183</v>
      </c>
      <c r="E37" s="283">
        <f t="shared" si="4"/>
        <v>1.2181362474475756</v>
      </c>
      <c r="F37" s="283">
        <f t="shared" si="4"/>
        <v>1.2066982855975625</v>
      </c>
      <c r="G37" s="283">
        <f t="shared" si="4"/>
        <v>1.1556638010699802</v>
      </c>
      <c r="H37" s="283">
        <f t="shared" si="4"/>
        <v>1.244372419963611</v>
      </c>
      <c r="I37" s="283">
        <f t="shared" si="4"/>
        <v>1.4954530163385387</v>
      </c>
      <c r="J37" s="283">
        <f t="shared" si="4"/>
        <v>1.1703648129686257</v>
      </c>
      <c r="K37" s="283">
        <f t="shared" si="4"/>
        <v>1.1510313131393475</v>
      </c>
      <c r="L37" s="283">
        <f t="shared" si="4"/>
        <v>1.2269049515200907</v>
      </c>
      <c r="M37" s="283">
        <f t="shared" si="4"/>
        <v>1.3505887480410637</v>
      </c>
      <c r="N37" s="283">
        <f t="shared" si="4"/>
        <v>1.3150557124011351</v>
      </c>
      <c r="O37" s="283">
        <f t="shared" si="4"/>
        <v>1.2604303392065541</v>
      </c>
      <c r="P37" s="283">
        <f t="shared" si="4"/>
        <v>1.0835214390181909</v>
      </c>
      <c r="Q37" s="283">
        <f t="shared" si="4"/>
        <v>1.1012672486640813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final energy consumption"</f>
        <v>BE: Industry Summary / final energy consumption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89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14097.879531292381</v>
      </c>
      <c r="C5" s="96">
        <f t="shared" ref="C5:Q5" si="1">SUM(C6:C10,C15,C26)</f>
        <v>14279.955200000004</v>
      </c>
      <c r="D5" s="96">
        <f t="shared" si="1"/>
        <v>12896.782000000003</v>
      </c>
      <c r="E5" s="96">
        <f t="shared" si="1"/>
        <v>12933.258480000004</v>
      </c>
      <c r="F5" s="96">
        <f t="shared" si="1"/>
        <v>12522.238230000001</v>
      </c>
      <c r="G5" s="96">
        <f t="shared" si="1"/>
        <v>11711.983670146969</v>
      </c>
      <c r="H5" s="96">
        <f t="shared" si="1"/>
        <v>12427.431719999999</v>
      </c>
      <c r="I5" s="96">
        <f t="shared" si="1"/>
        <v>12226.981599999996</v>
      </c>
      <c r="J5" s="96">
        <f t="shared" si="1"/>
        <v>11875.94946</v>
      </c>
      <c r="K5" s="96">
        <f t="shared" si="1"/>
        <v>9578.0713500000002</v>
      </c>
      <c r="L5" s="96">
        <f t="shared" si="1"/>
        <v>11005.725144394812</v>
      </c>
      <c r="M5" s="96">
        <f t="shared" si="1"/>
        <v>10660.211599374148</v>
      </c>
      <c r="N5" s="96">
        <f t="shared" si="1"/>
        <v>10552.529993797498</v>
      </c>
      <c r="O5" s="96">
        <f t="shared" si="1"/>
        <v>10810.180965374095</v>
      </c>
      <c r="P5" s="96">
        <f t="shared" si="1"/>
        <v>10692.121600681921</v>
      </c>
      <c r="Q5" s="96">
        <f t="shared" si="1"/>
        <v>10684.377517173005</v>
      </c>
    </row>
    <row r="6" spans="1:17" x14ac:dyDescent="0.25">
      <c r="A6" s="76" t="s">
        <v>83</v>
      </c>
      <c r="B6" s="95">
        <v>105.6157230598845</v>
      </c>
      <c r="C6" s="95">
        <v>108.38220770132062</v>
      </c>
      <c r="D6" s="95">
        <v>103.22810253495554</v>
      </c>
      <c r="E6" s="95">
        <v>105.95944716085465</v>
      </c>
      <c r="F6" s="95">
        <v>103.23174385046904</v>
      </c>
      <c r="G6" s="95">
        <v>96.509953926079632</v>
      </c>
      <c r="H6" s="95">
        <v>107.42834103640428</v>
      </c>
      <c r="I6" s="95">
        <v>105.10770669217055</v>
      </c>
      <c r="J6" s="95">
        <v>100.49113935458119</v>
      </c>
      <c r="K6" s="95">
        <v>93.239543618356464</v>
      </c>
      <c r="L6" s="95">
        <v>98.769460905013943</v>
      </c>
      <c r="M6" s="95">
        <v>94.055376753220258</v>
      </c>
      <c r="N6" s="95">
        <v>94.765307688766541</v>
      </c>
      <c r="O6" s="95">
        <v>98.725776513664783</v>
      </c>
      <c r="P6" s="95">
        <v>96.149685466501495</v>
      </c>
      <c r="Q6" s="95">
        <v>97.93233812852074</v>
      </c>
    </row>
    <row r="7" spans="1:17" x14ac:dyDescent="0.25">
      <c r="A7" s="76" t="s">
        <v>82</v>
      </c>
      <c r="B7" s="95">
        <v>178.83391631510125</v>
      </c>
      <c r="C7" s="95">
        <v>178.25868315915156</v>
      </c>
      <c r="D7" s="95">
        <v>182.48091752391602</v>
      </c>
      <c r="E7" s="95">
        <v>197.97710736979153</v>
      </c>
      <c r="F7" s="95">
        <v>195.18413659707346</v>
      </c>
      <c r="G7" s="95">
        <v>194.08286392502217</v>
      </c>
      <c r="H7" s="95">
        <v>220.89991876168799</v>
      </c>
      <c r="I7" s="95">
        <v>244.53634188201357</v>
      </c>
      <c r="J7" s="95">
        <v>237.5513421664281</v>
      </c>
      <c r="K7" s="95">
        <v>210.54004311733311</v>
      </c>
      <c r="L7" s="95">
        <v>216.3336696165081</v>
      </c>
      <c r="M7" s="95">
        <v>207.19712760427223</v>
      </c>
      <c r="N7" s="95">
        <v>208.22281801459931</v>
      </c>
      <c r="O7" s="95">
        <v>224.35996322374649</v>
      </c>
      <c r="P7" s="95">
        <v>214.57874049581935</v>
      </c>
      <c r="Q7" s="95">
        <v>218.60282611518244</v>
      </c>
    </row>
    <row r="8" spans="1:17" x14ac:dyDescent="0.25">
      <c r="A8" s="76" t="s">
        <v>81</v>
      </c>
      <c r="B8" s="95">
        <v>239.27445739208912</v>
      </c>
      <c r="C8" s="95">
        <v>236.85211333431775</v>
      </c>
      <c r="D8" s="95">
        <v>216.1270112192677</v>
      </c>
      <c r="E8" s="95">
        <v>233.98155555821756</v>
      </c>
      <c r="F8" s="95">
        <v>232.70759342966934</v>
      </c>
      <c r="G8" s="95">
        <v>215.8998846706163</v>
      </c>
      <c r="H8" s="95">
        <v>233.15193800726996</v>
      </c>
      <c r="I8" s="95">
        <v>225.58235452371849</v>
      </c>
      <c r="J8" s="95">
        <v>216.00347357430635</v>
      </c>
      <c r="K8" s="95">
        <v>181.71809537945938</v>
      </c>
      <c r="L8" s="95">
        <v>212.94436602354122</v>
      </c>
      <c r="M8" s="95">
        <v>201.17200068516928</v>
      </c>
      <c r="N8" s="95">
        <v>204.42900174438591</v>
      </c>
      <c r="O8" s="95">
        <v>208.21502108205547</v>
      </c>
      <c r="P8" s="95">
        <v>207.64010484623759</v>
      </c>
      <c r="Q8" s="95">
        <v>207.34261918083953</v>
      </c>
    </row>
    <row r="9" spans="1:17" x14ac:dyDescent="0.25">
      <c r="A9" s="76" t="s">
        <v>80</v>
      </c>
      <c r="B9" s="95">
        <v>254.34404376482505</v>
      </c>
      <c r="C9" s="95">
        <v>254.81836488192732</v>
      </c>
      <c r="D9" s="95">
        <v>262.5144515162101</v>
      </c>
      <c r="E9" s="95">
        <v>289.67473832582334</v>
      </c>
      <c r="F9" s="95">
        <v>288.42200265636461</v>
      </c>
      <c r="G9" s="95">
        <v>298.77921689225752</v>
      </c>
      <c r="H9" s="95">
        <v>343.33052914117826</v>
      </c>
      <c r="I9" s="95">
        <v>378.56598338687439</v>
      </c>
      <c r="J9" s="95">
        <v>366.957821553695</v>
      </c>
      <c r="K9" s="95">
        <v>325.88000984169452</v>
      </c>
      <c r="L9" s="95">
        <v>340.14582178593798</v>
      </c>
      <c r="M9" s="95">
        <v>312.19350476549022</v>
      </c>
      <c r="N9" s="95">
        <v>311.5249847575725</v>
      </c>
      <c r="O9" s="95">
        <v>335.4613282981386</v>
      </c>
      <c r="P9" s="95">
        <v>319.5870255209806</v>
      </c>
      <c r="Q9" s="95">
        <v>328.02895399594132</v>
      </c>
    </row>
    <row r="10" spans="1:17" x14ac:dyDescent="0.25">
      <c r="A10" s="94" t="s">
        <v>79</v>
      </c>
      <c r="B10" s="93">
        <f t="shared" ref="B10" si="2">SUM(B11:B14)</f>
        <v>179.97587079521452</v>
      </c>
      <c r="C10" s="93">
        <f t="shared" ref="C10:Q10" si="3">SUM(C11:C14)</f>
        <v>182.46329504814815</v>
      </c>
      <c r="D10" s="93">
        <f t="shared" si="3"/>
        <v>177.88060742671607</v>
      </c>
      <c r="E10" s="93">
        <f t="shared" si="3"/>
        <v>186.94459713458252</v>
      </c>
      <c r="F10" s="93">
        <f t="shared" si="3"/>
        <v>184.14161783358276</v>
      </c>
      <c r="G10" s="93">
        <f t="shared" si="3"/>
        <v>176.88798556663295</v>
      </c>
      <c r="H10" s="93">
        <f t="shared" si="3"/>
        <v>193.17411214375625</v>
      </c>
      <c r="I10" s="93">
        <f t="shared" si="3"/>
        <v>203.69209851723406</v>
      </c>
      <c r="J10" s="93">
        <f t="shared" si="3"/>
        <v>181.51000727246802</v>
      </c>
      <c r="K10" s="93">
        <f t="shared" si="3"/>
        <v>171.38953622061365</v>
      </c>
      <c r="L10" s="93">
        <f t="shared" si="3"/>
        <v>177.17484755881108</v>
      </c>
      <c r="M10" s="93">
        <f t="shared" si="3"/>
        <v>167.22841801978097</v>
      </c>
      <c r="N10" s="93">
        <f t="shared" si="3"/>
        <v>165.55602703860603</v>
      </c>
      <c r="O10" s="93">
        <f t="shared" si="3"/>
        <v>174.75126134820658</v>
      </c>
      <c r="P10" s="93">
        <f t="shared" si="3"/>
        <v>169.24337196085548</v>
      </c>
      <c r="Q10" s="93">
        <f t="shared" si="3"/>
        <v>173.7755970843663</v>
      </c>
    </row>
    <row r="11" spans="1:17" x14ac:dyDescent="0.25">
      <c r="A11" s="92" t="s">
        <v>68</v>
      </c>
      <c r="B11" s="91">
        <v>20.434464413644157</v>
      </c>
      <c r="C11" s="91">
        <v>24.334306436724177</v>
      </c>
      <c r="D11" s="91">
        <v>19.465483185670529</v>
      </c>
      <c r="E11" s="91">
        <v>16.59358474807366</v>
      </c>
      <c r="F11" s="91">
        <v>20.299898176026446</v>
      </c>
      <c r="G11" s="91">
        <v>23.996262909408784</v>
      </c>
      <c r="H11" s="91">
        <v>20.743764354616474</v>
      </c>
      <c r="I11" s="91">
        <v>16.558204657662881</v>
      </c>
      <c r="J11" s="91">
        <v>13.931775314386401</v>
      </c>
      <c r="K11" s="91">
        <v>17.562350947140732</v>
      </c>
      <c r="L11" s="91">
        <v>13.951013958335547</v>
      </c>
      <c r="M11" s="91">
        <v>9.9779203993280134</v>
      </c>
      <c r="N11" s="91">
        <v>13.615493175848398</v>
      </c>
      <c r="O11" s="91">
        <v>13.994020400781427</v>
      </c>
      <c r="P11" s="91">
        <v>12.412076657373541</v>
      </c>
      <c r="Q11" s="91">
        <v>12.58887141808281</v>
      </c>
    </row>
    <row r="12" spans="1:17" x14ac:dyDescent="0.25">
      <c r="A12" s="92" t="s">
        <v>66</v>
      </c>
      <c r="B12" s="91">
        <v>69.704439831033994</v>
      </c>
      <c r="C12" s="91">
        <v>68.397515530874301</v>
      </c>
      <c r="D12" s="91">
        <v>67.675101498899423</v>
      </c>
      <c r="E12" s="91">
        <v>74.360191281286106</v>
      </c>
      <c r="F12" s="91">
        <v>72.70129996544631</v>
      </c>
      <c r="G12" s="91">
        <v>73.776809509913662</v>
      </c>
      <c r="H12" s="91">
        <v>80.977893673644814</v>
      </c>
      <c r="I12" s="91">
        <v>85.991264557279379</v>
      </c>
      <c r="J12" s="91">
        <v>75.760490817778646</v>
      </c>
      <c r="K12" s="91">
        <v>74.587355059177753</v>
      </c>
      <c r="L12" s="91">
        <v>74.699389840251712</v>
      </c>
      <c r="M12" s="91">
        <v>68.122276715928237</v>
      </c>
      <c r="N12" s="91">
        <v>66.765126567747643</v>
      </c>
      <c r="O12" s="91">
        <v>71.835493656798548</v>
      </c>
      <c r="P12" s="91">
        <v>69.947830676309806</v>
      </c>
      <c r="Q12" s="91">
        <v>72.853149531683499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89.83696655053636</v>
      </c>
      <c r="C14" s="89">
        <v>89.731473080549691</v>
      </c>
      <c r="D14" s="89">
        <v>90.740022742146124</v>
      </c>
      <c r="E14" s="89">
        <v>95.990821105222736</v>
      </c>
      <c r="F14" s="89">
        <v>91.140419692109987</v>
      </c>
      <c r="G14" s="89">
        <v>79.114913147310517</v>
      </c>
      <c r="H14" s="89">
        <v>91.452454115494945</v>
      </c>
      <c r="I14" s="89">
        <v>101.14262930229179</v>
      </c>
      <c r="J14" s="89">
        <v>91.817741140302971</v>
      </c>
      <c r="K14" s="89">
        <v>79.239830214295182</v>
      </c>
      <c r="L14" s="89">
        <v>88.524443760223818</v>
      </c>
      <c r="M14" s="89">
        <v>89.128220904524724</v>
      </c>
      <c r="N14" s="89">
        <v>85.175407295009975</v>
      </c>
      <c r="O14" s="89">
        <v>88.921747290626598</v>
      </c>
      <c r="P14" s="89">
        <v>86.883464627172131</v>
      </c>
      <c r="Q14" s="89">
        <v>88.33357613459998</v>
      </c>
    </row>
    <row r="15" spans="1:17" x14ac:dyDescent="0.25">
      <c r="A15" s="86" t="s">
        <v>87</v>
      </c>
      <c r="B15" s="85">
        <f t="shared" ref="B15" si="4">SUM(B16:B25)</f>
        <v>3133.4398137833723</v>
      </c>
      <c r="C15" s="85">
        <f t="shared" ref="C15:Q15" si="5">SUM(C16:C25)</f>
        <v>3302.2307228543045</v>
      </c>
      <c r="D15" s="85">
        <f t="shared" si="5"/>
        <v>3137.2503900983074</v>
      </c>
      <c r="E15" s="85">
        <f t="shared" si="5"/>
        <v>3108.3083368756643</v>
      </c>
      <c r="F15" s="85">
        <f t="shared" si="5"/>
        <v>2961.2109092308319</v>
      </c>
      <c r="G15" s="85">
        <f t="shared" si="5"/>
        <v>2744.486805180004</v>
      </c>
      <c r="H15" s="85">
        <f t="shared" si="5"/>
        <v>3274.2653174999523</v>
      </c>
      <c r="I15" s="85">
        <f t="shared" si="5"/>
        <v>3676.8796685141674</v>
      </c>
      <c r="J15" s="85">
        <f t="shared" si="5"/>
        <v>3335.1695925707836</v>
      </c>
      <c r="K15" s="85">
        <f t="shared" si="5"/>
        <v>2948.286876953367</v>
      </c>
      <c r="L15" s="85">
        <f t="shared" si="5"/>
        <v>3371.4184930308861</v>
      </c>
      <c r="M15" s="85">
        <f t="shared" si="5"/>
        <v>3159.688727208485</v>
      </c>
      <c r="N15" s="85">
        <f t="shared" si="5"/>
        <v>3205.0927602480947</v>
      </c>
      <c r="O15" s="85">
        <f t="shared" si="5"/>
        <v>3351.5254895842836</v>
      </c>
      <c r="P15" s="85">
        <f t="shared" si="5"/>
        <v>3224.0889779381469</v>
      </c>
      <c r="Q15" s="85">
        <f t="shared" si="5"/>
        <v>3299.2191813026393</v>
      </c>
    </row>
    <row r="16" spans="1:17" x14ac:dyDescent="0.25">
      <c r="A16" s="88" t="s">
        <v>33</v>
      </c>
      <c r="B16" s="87">
        <v>162.17404231230014</v>
      </c>
      <c r="C16" s="87">
        <v>196.77764750130316</v>
      </c>
      <c r="D16" s="87">
        <v>142.30174517352899</v>
      </c>
      <c r="E16" s="87">
        <v>144.91719003738339</v>
      </c>
      <c r="F16" s="87">
        <v>160.51141616705817</v>
      </c>
      <c r="G16" s="87">
        <v>124.7325129902172</v>
      </c>
      <c r="H16" s="87">
        <v>135.13900117386166</v>
      </c>
      <c r="I16" s="87">
        <v>139.64741744131538</v>
      </c>
      <c r="J16" s="87">
        <v>136.42769885318208</v>
      </c>
      <c r="K16" s="87">
        <v>125.81636654805703</v>
      </c>
      <c r="L16" s="87">
        <v>132.04607554970721</v>
      </c>
      <c r="M16" s="87">
        <v>128.33988874319402</v>
      </c>
      <c r="N16" s="87">
        <v>125.17044154534902</v>
      </c>
      <c r="O16" s="87">
        <v>116.30336556468016</v>
      </c>
      <c r="P16" s="87">
        <v>118.39807097200767</v>
      </c>
      <c r="Q16" s="87">
        <v>115.5038394698292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1.1368683772161602E-13</v>
      </c>
      <c r="C18" s="87">
        <v>0</v>
      </c>
      <c r="D18" s="87">
        <v>2.2737367544323206E-13</v>
      </c>
      <c r="E18" s="87">
        <v>0</v>
      </c>
      <c r="F18" s="87">
        <v>0</v>
      </c>
      <c r="G18" s="87">
        <v>0</v>
      </c>
      <c r="H18" s="87">
        <v>0</v>
      </c>
      <c r="I18" s="87">
        <v>5.6843418860808015E-14</v>
      </c>
      <c r="J18" s="87">
        <v>1.1840861167293637</v>
      </c>
      <c r="K18" s="87">
        <v>1.09958</v>
      </c>
      <c r="L18" s="87">
        <v>1.098708021615983</v>
      </c>
      <c r="M18" s="87">
        <v>1.0986984566152218</v>
      </c>
      <c r="N18" s="87">
        <v>1.0986877440906646</v>
      </c>
      <c r="O18" s="87">
        <v>1.0986846525200824</v>
      </c>
      <c r="P18" s="87">
        <v>1.0986561467213758</v>
      </c>
      <c r="Q18" s="87">
        <v>1.0987381298922341</v>
      </c>
    </row>
    <row r="19" spans="1:17" x14ac:dyDescent="0.25">
      <c r="A19" s="88" t="s">
        <v>68</v>
      </c>
      <c r="B19" s="87">
        <v>136.68414380522938</v>
      </c>
      <c r="C19" s="87">
        <v>300.28129297827826</v>
      </c>
      <c r="D19" s="87">
        <v>137.07094877578908</v>
      </c>
      <c r="E19" s="87">
        <v>38.316610514160637</v>
      </c>
      <c r="F19" s="87">
        <v>52.871537405411544</v>
      </c>
      <c r="G19" s="87">
        <v>31.79390219909958</v>
      </c>
      <c r="H19" s="87">
        <v>83.943106839812415</v>
      </c>
      <c r="I19" s="87">
        <v>139.86613119604741</v>
      </c>
      <c r="J19" s="87">
        <v>36.261264106907738</v>
      </c>
      <c r="K19" s="87">
        <v>34.725604873840325</v>
      </c>
      <c r="L19" s="87">
        <v>93.50728211557292</v>
      </c>
      <c r="M19" s="87">
        <v>46.069440324754332</v>
      </c>
      <c r="N19" s="87">
        <v>85.72512250853589</v>
      </c>
      <c r="O19" s="87">
        <v>98.185718623922924</v>
      </c>
      <c r="P19" s="87">
        <v>81.817893260054944</v>
      </c>
      <c r="Q19" s="87">
        <v>85.073694860978634</v>
      </c>
    </row>
    <row r="20" spans="1:17" x14ac:dyDescent="0.25">
      <c r="A20" s="88" t="s">
        <v>29</v>
      </c>
      <c r="B20" s="87">
        <v>435.57710532304174</v>
      </c>
      <c r="C20" s="87">
        <v>626.48634204120742</v>
      </c>
      <c r="D20" s="87">
        <v>355.08630651373295</v>
      </c>
      <c r="E20" s="87">
        <v>430.53225094916007</v>
      </c>
      <c r="F20" s="87">
        <v>323.33561089343641</v>
      </c>
      <c r="G20" s="87">
        <v>350.94783860025956</v>
      </c>
      <c r="H20" s="87">
        <v>367.64129795909804</v>
      </c>
      <c r="I20" s="87">
        <v>262.87160386791487</v>
      </c>
      <c r="J20" s="87">
        <v>263.46521644116035</v>
      </c>
      <c r="K20" s="87">
        <v>148.72156652225155</v>
      </c>
      <c r="L20" s="87">
        <v>166.8424358653522</v>
      </c>
      <c r="M20" s="87">
        <v>58.086305485608044</v>
      </c>
      <c r="N20" s="87">
        <v>64.670103890463125</v>
      </c>
      <c r="O20" s="87">
        <v>33.383627473679518</v>
      </c>
      <c r="P20" s="87">
        <v>19.776985450122709</v>
      </c>
      <c r="Q20" s="87">
        <v>19.508661318299517</v>
      </c>
    </row>
    <row r="21" spans="1:17" x14ac:dyDescent="0.25">
      <c r="A21" s="88" t="s">
        <v>28</v>
      </c>
      <c r="B21" s="87">
        <v>266.02667641994577</v>
      </c>
      <c r="C21" s="87">
        <v>72.940559999999977</v>
      </c>
      <c r="D21" s="87">
        <v>79.534120000000001</v>
      </c>
      <c r="E21" s="87">
        <v>76.683600000000027</v>
      </c>
      <c r="F21" s="87">
        <v>25.289240000000017</v>
      </c>
      <c r="G21" s="87">
        <v>37.64240086731035</v>
      </c>
      <c r="H21" s="87">
        <v>33.37671999999985</v>
      </c>
      <c r="I21" s="87">
        <v>15.267290000000036</v>
      </c>
      <c r="J21" s="87">
        <v>30.024770000000082</v>
      </c>
      <c r="K21" s="87">
        <v>8.6016399999997653</v>
      </c>
      <c r="L21" s="87">
        <v>6.2816866123956885</v>
      </c>
      <c r="M21" s="87">
        <v>6.2816433752546956</v>
      </c>
      <c r="N21" s="87">
        <v>6.2816631905688851</v>
      </c>
      <c r="O21" s="87">
        <v>6.2816368390749631</v>
      </c>
      <c r="P21" s="87">
        <v>7.3086858833929034</v>
      </c>
      <c r="Q21" s="87">
        <v>8.3357010544988466</v>
      </c>
    </row>
    <row r="22" spans="1:17" x14ac:dyDescent="0.25">
      <c r="A22" s="88" t="s">
        <v>66</v>
      </c>
      <c r="B22" s="87">
        <v>1528.7473887288104</v>
      </c>
      <c r="C22" s="87">
        <v>1500.6764603335155</v>
      </c>
      <c r="D22" s="87">
        <v>1810.2816196352555</v>
      </c>
      <c r="E22" s="87">
        <v>1716.6420153749605</v>
      </c>
      <c r="F22" s="87">
        <v>1708.9311647649256</v>
      </c>
      <c r="G22" s="87">
        <v>1508.6737405812191</v>
      </c>
      <c r="H22" s="87">
        <v>1911.4680015271806</v>
      </c>
      <c r="I22" s="87">
        <v>2408.701696008889</v>
      </c>
      <c r="J22" s="87">
        <v>2112.1438270528042</v>
      </c>
      <c r="K22" s="87">
        <v>1743.2327390092184</v>
      </c>
      <c r="L22" s="87">
        <v>1937.1753083677841</v>
      </c>
      <c r="M22" s="87">
        <v>1908.8469570668058</v>
      </c>
      <c r="N22" s="87">
        <v>1950.1525808270126</v>
      </c>
      <c r="O22" s="87">
        <v>2036.237079319649</v>
      </c>
      <c r="P22" s="87">
        <v>1976.7420918745261</v>
      </c>
      <c r="Q22" s="87">
        <v>2081.2636781484366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177.77120479789545</v>
      </c>
      <c r="C24" s="87">
        <v>184.63122000000001</v>
      </c>
      <c r="D24" s="87">
        <v>201.01339000000002</v>
      </c>
      <c r="E24" s="87">
        <v>251.61741000000001</v>
      </c>
      <c r="F24" s="87">
        <v>287.89378000000005</v>
      </c>
      <c r="G24" s="87">
        <v>318.5745813618575</v>
      </c>
      <c r="H24" s="87">
        <v>343.79419000000001</v>
      </c>
      <c r="I24" s="87">
        <v>378.37097999999997</v>
      </c>
      <c r="J24" s="87">
        <v>384.75451999999996</v>
      </c>
      <c r="K24" s="87">
        <v>419.71666000000005</v>
      </c>
      <c r="L24" s="87">
        <v>487.77246605306453</v>
      </c>
      <c r="M24" s="87">
        <v>490.18621512474738</v>
      </c>
      <c r="N24" s="87">
        <v>492.29603127022204</v>
      </c>
      <c r="O24" s="87">
        <v>557.3612204414535</v>
      </c>
      <c r="P24" s="87">
        <v>568.67431002916601</v>
      </c>
      <c r="Q24" s="87">
        <v>548.91077421291288</v>
      </c>
    </row>
    <row r="25" spans="1:17" x14ac:dyDescent="0.25">
      <c r="A25" s="88" t="s">
        <v>22</v>
      </c>
      <c r="B25" s="87">
        <v>426.45925239614974</v>
      </c>
      <c r="C25" s="87">
        <v>420.43720000000002</v>
      </c>
      <c r="D25" s="87">
        <v>411.96226000000001</v>
      </c>
      <c r="E25" s="87">
        <v>449.59926000000007</v>
      </c>
      <c r="F25" s="87">
        <v>402.37816000000004</v>
      </c>
      <c r="G25" s="87">
        <v>372.12182858004098</v>
      </c>
      <c r="H25" s="87">
        <v>398.90299999999996</v>
      </c>
      <c r="I25" s="87">
        <v>332.15455000000009</v>
      </c>
      <c r="J25" s="87">
        <v>370.90821000000005</v>
      </c>
      <c r="K25" s="87">
        <v>466.37271999999996</v>
      </c>
      <c r="L25" s="87">
        <v>546.69453044539375</v>
      </c>
      <c r="M25" s="87">
        <v>520.77957863150527</v>
      </c>
      <c r="N25" s="87">
        <v>479.69812927185239</v>
      </c>
      <c r="O25" s="87">
        <v>502.67415666930367</v>
      </c>
      <c r="P25" s="87">
        <v>450.27228432215503</v>
      </c>
      <c r="Q25" s="87">
        <v>439.52409410779109</v>
      </c>
    </row>
    <row r="26" spans="1:17" x14ac:dyDescent="0.25">
      <c r="A26" s="86" t="s">
        <v>85</v>
      </c>
      <c r="B26" s="85">
        <f t="shared" ref="B26" si="6">SUM(B27:B36)</f>
        <v>10006.395706181895</v>
      </c>
      <c r="C26" s="85">
        <f t="shared" ref="C26:Q26" si="7">SUM(C27:C36)</f>
        <v>10016.949813020834</v>
      </c>
      <c r="D26" s="85">
        <f t="shared" si="7"/>
        <v>8817.3005196806298</v>
      </c>
      <c r="E26" s="85">
        <f t="shared" si="7"/>
        <v>8810.4126975750714</v>
      </c>
      <c r="F26" s="85">
        <f t="shared" si="7"/>
        <v>8557.3402264020096</v>
      </c>
      <c r="G26" s="85">
        <f t="shared" si="7"/>
        <v>7985.3369599863554</v>
      </c>
      <c r="H26" s="85">
        <f t="shared" si="7"/>
        <v>8055.1815634097493</v>
      </c>
      <c r="I26" s="85">
        <f t="shared" si="7"/>
        <v>7392.6174464838177</v>
      </c>
      <c r="J26" s="85">
        <f t="shared" si="7"/>
        <v>7438.2660835077386</v>
      </c>
      <c r="K26" s="85">
        <f t="shared" si="7"/>
        <v>5647.0172448691756</v>
      </c>
      <c r="L26" s="85">
        <f t="shared" si="7"/>
        <v>6588.938485474112</v>
      </c>
      <c r="M26" s="85">
        <f t="shared" si="7"/>
        <v>6518.6764443377306</v>
      </c>
      <c r="N26" s="85">
        <f t="shared" si="7"/>
        <v>6362.9390943054732</v>
      </c>
      <c r="O26" s="85">
        <f t="shared" si="7"/>
        <v>6417.1421253239987</v>
      </c>
      <c r="P26" s="85">
        <f t="shared" si="7"/>
        <v>6460.8336944533803</v>
      </c>
      <c r="Q26" s="85">
        <f t="shared" si="7"/>
        <v>6359.4760013655159</v>
      </c>
    </row>
    <row r="27" spans="1:17" x14ac:dyDescent="0.25">
      <c r="A27" s="84" t="s">
        <v>33</v>
      </c>
      <c r="B27" s="83">
        <v>1349.148245867588</v>
      </c>
      <c r="C27" s="83">
        <v>1274.1374724986972</v>
      </c>
      <c r="D27" s="83">
        <v>772.7762948264708</v>
      </c>
      <c r="E27" s="83">
        <v>635.98215996262331</v>
      </c>
      <c r="F27" s="83">
        <v>610.77613383294181</v>
      </c>
      <c r="G27" s="83">
        <v>585.62995608142865</v>
      </c>
      <c r="H27" s="83">
        <v>572.46718882613834</v>
      </c>
      <c r="I27" s="83">
        <v>519.13253255868472</v>
      </c>
      <c r="J27" s="83">
        <v>561.91790114681794</v>
      </c>
      <c r="K27" s="83">
        <v>215.81880345194298</v>
      </c>
      <c r="L27" s="83">
        <v>832.75830532571024</v>
      </c>
      <c r="M27" s="83">
        <v>810.0252576967722</v>
      </c>
      <c r="N27" s="83">
        <v>888.08640034713699</v>
      </c>
      <c r="O27" s="83">
        <v>1044.2575556535453</v>
      </c>
      <c r="P27" s="83">
        <v>1141.6030094543355</v>
      </c>
      <c r="Q27" s="83">
        <v>1095.5206922889099</v>
      </c>
    </row>
    <row r="28" spans="1:17" x14ac:dyDescent="0.25">
      <c r="A28" s="84" t="s">
        <v>47</v>
      </c>
      <c r="B28" s="83">
        <v>1694.2082276666713</v>
      </c>
      <c r="C28" s="83">
        <v>1825.3606000000002</v>
      </c>
      <c r="D28" s="83">
        <v>1299.5845200000001</v>
      </c>
      <c r="E28" s="83">
        <v>1424.3320899999999</v>
      </c>
      <c r="F28" s="83">
        <v>1347.8684299999998</v>
      </c>
      <c r="G28" s="83">
        <v>1186.4088577050697</v>
      </c>
      <c r="H28" s="83">
        <v>1147.57854</v>
      </c>
      <c r="I28" s="83">
        <v>1044.42849</v>
      </c>
      <c r="J28" s="83">
        <v>1249.20787</v>
      </c>
      <c r="K28" s="83">
        <v>516.38612999999998</v>
      </c>
      <c r="L28" s="83">
        <v>529.40123429431935</v>
      </c>
      <c r="M28" s="83">
        <v>496.4282992371144</v>
      </c>
      <c r="N28" s="83">
        <v>296.85996891184232</v>
      </c>
      <c r="O28" s="83">
        <v>308.34920444468702</v>
      </c>
      <c r="P28" s="83">
        <v>328.09456624829386</v>
      </c>
      <c r="Q28" s="83">
        <v>302.70678887760943</v>
      </c>
    </row>
    <row r="29" spans="1:17" x14ac:dyDescent="0.25">
      <c r="A29" s="84" t="s">
        <v>30</v>
      </c>
      <c r="B29" s="83">
        <v>141.73122354241275</v>
      </c>
      <c r="C29" s="83">
        <v>41.785920000000033</v>
      </c>
      <c r="D29" s="83">
        <v>47.19945999999976</v>
      </c>
      <c r="E29" s="83">
        <v>19.793430000000001</v>
      </c>
      <c r="F29" s="83">
        <v>12.09884999999997</v>
      </c>
      <c r="G29" s="83">
        <v>13.1842954950435</v>
      </c>
      <c r="H29" s="83">
        <v>19.793019999999984</v>
      </c>
      <c r="I29" s="83">
        <v>184.58871999999997</v>
      </c>
      <c r="J29" s="83">
        <v>30.719553883270631</v>
      </c>
      <c r="K29" s="83">
        <v>154.95007000000001</v>
      </c>
      <c r="L29" s="83">
        <v>158.21187169689765</v>
      </c>
      <c r="M29" s="83">
        <v>181.283847058714</v>
      </c>
      <c r="N29" s="83">
        <v>183.48177941505216</v>
      </c>
      <c r="O29" s="83">
        <v>192.27133788912204</v>
      </c>
      <c r="P29" s="83">
        <v>217.54148993953396</v>
      </c>
      <c r="Q29" s="83">
        <v>271.37642707364955</v>
      </c>
    </row>
    <row r="30" spans="1:17" x14ac:dyDescent="0.25">
      <c r="A30" s="84" t="s">
        <v>68</v>
      </c>
      <c r="B30" s="83">
        <v>273.28122104371027</v>
      </c>
      <c r="C30" s="83">
        <v>449.64608058499908</v>
      </c>
      <c r="D30" s="83">
        <v>256.56400803854058</v>
      </c>
      <c r="E30" s="83">
        <v>254.41653473776455</v>
      </c>
      <c r="F30" s="83">
        <v>223.90198441856265</v>
      </c>
      <c r="G30" s="83">
        <v>232.6160560496109</v>
      </c>
      <c r="H30" s="83">
        <v>142.8808188055711</v>
      </c>
      <c r="I30" s="83">
        <v>68.355124146288574</v>
      </c>
      <c r="J30" s="83">
        <v>60.819570578707719</v>
      </c>
      <c r="K30" s="83">
        <v>88.654354179018483</v>
      </c>
      <c r="L30" s="83">
        <v>125.60871768634912</v>
      </c>
      <c r="M30" s="83">
        <v>85.970148009611393</v>
      </c>
      <c r="N30" s="83">
        <v>128.28003983052633</v>
      </c>
      <c r="O30" s="83">
        <v>139.34879619284979</v>
      </c>
      <c r="P30" s="83">
        <v>123.58862404506519</v>
      </c>
      <c r="Q30" s="83">
        <v>149.11241436564043</v>
      </c>
    </row>
    <row r="31" spans="1:17" x14ac:dyDescent="0.25">
      <c r="A31" s="84" t="s">
        <v>29</v>
      </c>
      <c r="B31" s="83">
        <v>181.60063841743641</v>
      </c>
      <c r="C31" s="83">
        <v>177.00808795879277</v>
      </c>
      <c r="D31" s="83">
        <v>174.19659348626709</v>
      </c>
      <c r="E31" s="83">
        <v>286.01044905084012</v>
      </c>
      <c r="F31" s="83">
        <v>236.42491910656361</v>
      </c>
      <c r="G31" s="83">
        <v>252.85435350234064</v>
      </c>
      <c r="H31" s="83">
        <v>254.32560204090208</v>
      </c>
      <c r="I31" s="83">
        <v>236.81498613208504</v>
      </c>
      <c r="J31" s="83">
        <v>239.1342335588397</v>
      </c>
      <c r="K31" s="83">
        <v>276.38626347774846</v>
      </c>
      <c r="L31" s="83">
        <v>120.72819249213612</v>
      </c>
      <c r="M31" s="83">
        <v>150.18856520018142</v>
      </c>
      <c r="N31" s="83">
        <v>75.771413171341621</v>
      </c>
      <c r="O31" s="83">
        <v>60.24308073919908</v>
      </c>
      <c r="P31" s="83">
        <v>35.635607721658921</v>
      </c>
      <c r="Q31" s="83">
        <v>33.992801661720861</v>
      </c>
    </row>
    <row r="32" spans="1:17" x14ac:dyDescent="0.25">
      <c r="A32" s="84" t="s">
        <v>28</v>
      </c>
      <c r="B32" s="83">
        <v>147.51129684623123</v>
      </c>
      <c r="C32" s="83">
        <v>131.45885000000001</v>
      </c>
      <c r="D32" s="83">
        <v>154.46097</v>
      </c>
      <c r="E32" s="83">
        <v>147.41983999999997</v>
      </c>
      <c r="F32" s="83">
        <v>99.309309999999996</v>
      </c>
      <c r="G32" s="83">
        <v>119.49430662427841</v>
      </c>
      <c r="H32" s="83">
        <v>101.62478</v>
      </c>
      <c r="I32" s="83">
        <v>90.132260000000002</v>
      </c>
      <c r="J32" s="83">
        <v>50.474300000000007</v>
      </c>
      <c r="K32" s="83">
        <v>66.50021000000001</v>
      </c>
      <c r="L32" s="83">
        <v>55.794430998966398</v>
      </c>
      <c r="M32" s="83">
        <v>61.144521007962034</v>
      </c>
      <c r="N32" s="83">
        <v>65.730428897151711</v>
      </c>
      <c r="O32" s="83">
        <v>55.794362066929729</v>
      </c>
      <c r="P32" s="83">
        <v>66.494663287590058</v>
      </c>
      <c r="Q32" s="83">
        <v>19.107661346425068</v>
      </c>
    </row>
    <row r="33" spans="1:17" x14ac:dyDescent="0.25">
      <c r="A33" s="84" t="s">
        <v>66</v>
      </c>
      <c r="B33" s="83">
        <v>2894.8992298989024</v>
      </c>
      <c r="C33" s="83">
        <v>2810.7395641356111</v>
      </c>
      <c r="D33" s="83">
        <v>2794.549648865845</v>
      </c>
      <c r="E33" s="83">
        <v>2621.1137033437526</v>
      </c>
      <c r="F33" s="83">
        <v>2627.8020952696288</v>
      </c>
      <c r="G33" s="83">
        <v>2370.8658725095811</v>
      </c>
      <c r="H33" s="83">
        <v>2653.0682347991742</v>
      </c>
      <c r="I33" s="83">
        <v>2292.4382794338312</v>
      </c>
      <c r="J33" s="83">
        <v>2249.3681521294175</v>
      </c>
      <c r="K33" s="83">
        <v>1969.0501659316044</v>
      </c>
      <c r="L33" s="83">
        <v>1798.8386453514981</v>
      </c>
      <c r="M33" s="83">
        <v>1741.0945752032962</v>
      </c>
      <c r="N33" s="83">
        <v>1811.469434400768</v>
      </c>
      <c r="O33" s="83">
        <v>1710.620819724372</v>
      </c>
      <c r="P33" s="83">
        <v>1636.0079770027742</v>
      </c>
      <c r="Q33" s="83">
        <v>1608.9521455057566</v>
      </c>
    </row>
    <row r="34" spans="1:17" x14ac:dyDescent="0.25">
      <c r="A34" s="84" t="s">
        <v>25</v>
      </c>
      <c r="B34" s="83">
        <v>564.31678358311774</v>
      </c>
      <c r="C34" s="83">
        <v>561.18040999999994</v>
      </c>
      <c r="D34" s="83">
        <v>584.27800999999999</v>
      </c>
      <c r="E34" s="83">
        <v>657.05167000000006</v>
      </c>
      <c r="F34" s="83">
        <v>620.32042000000001</v>
      </c>
      <c r="G34" s="83">
        <v>495.86796598834394</v>
      </c>
      <c r="H34" s="83">
        <v>455.5</v>
      </c>
      <c r="I34" s="83">
        <v>420.4</v>
      </c>
      <c r="J34" s="83">
        <v>429.7</v>
      </c>
      <c r="K34" s="83">
        <v>234.65645000000001</v>
      </c>
      <c r="L34" s="83">
        <v>432.07222699914121</v>
      </c>
      <c r="M34" s="83">
        <v>433.19481410851341</v>
      </c>
      <c r="N34" s="83">
        <v>354.47117967772226</v>
      </c>
      <c r="O34" s="83">
        <v>365.69172797112032</v>
      </c>
      <c r="P34" s="83">
        <v>340.37928728384361</v>
      </c>
      <c r="Q34" s="83">
        <v>319.93408620981756</v>
      </c>
    </row>
    <row r="35" spans="1:17" x14ac:dyDescent="0.25">
      <c r="A35" s="84" t="s">
        <v>23</v>
      </c>
      <c r="B35" s="83">
        <v>199.58147009985248</v>
      </c>
      <c r="C35" s="83">
        <v>240.97151999999997</v>
      </c>
      <c r="D35" s="83">
        <v>241.18600999999995</v>
      </c>
      <c r="E35" s="83">
        <v>246.30677000000003</v>
      </c>
      <c r="F35" s="83">
        <v>218.61009999999987</v>
      </c>
      <c r="G35" s="83">
        <v>223.03215432628275</v>
      </c>
      <c r="H35" s="83">
        <v>246.72685999999993</v>
      </c>
      <c r="I35" s="83">
        <v>140.38127000000003</v>
      </c>
      <c r="J35" s="83">
        <v>224.74820000000011</v>
      </c>
      <c r="K35" s="83">
        <v>205.5951</v>
      </c>
      <c r="L35" s="83">
        <v>213.05007903040422</v>
      </c>
      <c r="M35" s="83">
        <v>259.21617833557707</v>
      </c>
      <c r="N35" s="83">
        <v>239.3478754703147</v>
      </c>
      <c r="O35" s="83">
        <v>247.15830972415256</v>
      </c>
      <c r="P35" s="83">
        <v>247.30508780806201</v>
      </c>
      <c r="Q35" s="83">
        <v>237.10025416978488</v>
      </c>
    </row>
    <row r="36" spans="1:17" x14ac:dyDescent="0.25">
      <c r="A36" s="82" t="s">
        <v>21</v>
      </c>
      <c r="B36" s="81">
        <v>2560.1173692159714</v>
      </c>
      <c r="C36" s="81">
        <v>2504.6613078427335</v>
      </c>
      <c r="D36" s="81">
        <v>2492.5050044635045</v>
      </c>
      <c r="E36" s="81">
        <v>2517.9860504800904</v>
      </c>
      <c r="F36" s="81">
        <v>2560.227983774314</v>
      </c>
      <c r="G36" s="81">
        <v>2505.3831417043766</v>
      </c>
      <c r="H36" s="81">
        <v>2461.2165189379643</v>
      </c>
      <c r="I36" s="81">
        <v>2395.9457842129295</v>
      </c>
      <c r="J36" s="81">
        <v>2342.1763022106852</v>
      </c>
      <c r="K36" s="81">
        <v>1919.0196978288614</v>
      </c>
      <c r="L36" s="81">
        <v>2322.4747815986902</v>
      </c>
      <c r="M36" s="81">
        <v>2300.1302384799883</v>
      </c>
      <c r="N36" s="81">
        <v>2319.4405741836163</v>
      </c>
      <c r="O36" s="81">
        <v>2293.4069309180218</v>
      </c>
      <c r="P36" s="81">
        <v>2324.1833816622234</v>
      </c>
      <c r="Q36" s="81">
        <v>2321.6727298662017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84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1</v>
      </c>
      <c r="H40" s="77">
        <f t="shared" si="8"/>
        <v>1</v>
      </c>
      <c r="I40" s="77">
        <f t="shared" si="8"/>
        <v>1</v>
      </c>
      <c r="J40" s="77">
        <f t="shared" si="8"/>
        <v>1.0000000000000002</v>
      </c>
      <c r="K40" s="77">
        <f t="shared" si="8"/>
        <v>1</v>
      </c>
      <c r="L40" s="77">
        <f t="shared" si="8"/>
        <v>0.99999999999999989</v>
      </c>
      <c r="M40" s="77">
        <f t="shared" si="8"/>
        <v>1</v>
      </c>
      <c r="N40" s="77">
        <f t="shared" si="8"/>
        <v>1</v>
      </c>
      <c r="O40" s="77">
        <f t="shared" si="8"/>
        <v>0.99999999999999989</v>
      </c>
      <c r="P40" s="77">
        <f t="shared" si="8"/>
        <v>1</v>
      </c>
      <c r="Q40" s="77">
        <f t="shared" si="8"/>
        <v>1</v>
      </c>
    </row>
    <row r="41" spans="1:17" x14ac:dyDescent="0.25">
      <c r="A41" s="76" t="s">
        <v>83</v>
      </c>
      <c r="B41" s="75">
        <f t="shared" ref="B41:Q41" si="9">IF(B6=0,0,B6/B$5)</f>
        <v>7.4916034589070212E-3</v>
      </c>
      <c r="C41" s="75">
        <f t="shared" si="9"/>
        <v>7.5898142664565637E-3</v>
      </c>
      <c r="D41" s="75">
        <f t="shared" si="9"/>
        <v>8.0041751915288263E-3</v>
      </c>
      <c r="E41" s="75">
        <f t="shared" si="9"/>
        <v>8.1927881766772365E-3</v>
      </c>
      <c r="F41" s="75">
        <f t="shared" si="9"/>
        <v>8.2438731762148436E-3</v>
      </c>
      <c r="G41" s="75">
        <f t="shared" si="9"/>
        <v>8.2402739488167832E-3</v>
      </c>
      <c r="H41" s="75">
        <f t="shared" si="9"/>
        <v>8.6444523258587085E-3</v>
      </c>
      <c r="I41" s="75">
        <f t="shared" si="9"/>
        <v>8.5963739973380342E-3</v>
      </c>
      <c r="J41" s="75">
        <f t="shared" si="9"/>
        <v>8.4617351810944135E-3</v>
      </c>
      <c r="K41" s="75">
        <f t="shared" si="9"/>
        <v>9.7346887709660324E-3</v>
      </c>
      <c r="L41" s="75">
        <f t="shared" si="9"/>
        <v>8.9743710304556329E-3</v>
      </c>
      <c r="M41" s="75">
        <f t="shared" si="9"/>
        <v>8.8230309385924546E-3</v>
      </c>
      <c r="N41" s="75">
        <f t="shared" si="9"/>
        <v>8.9803400458910911E-3</v>
      </c>
      <c r="O41" s="75">
        <f t="shared" si="9"/>
        <v>9.1326664030779523E-3</v>
      </c>
      <c r="P41" s="75">
        <f t="shared" si="9"/>
        <v>8.9925731353793503E-3</v>
      </c>
      <c r="Q41" s="75">
        <f t="shared" si="9"/>
        <v>9.165937647852113E-3</v>
      </c>
    </row>
    <row r="42" spans="1:17" x14ac:dyDescent="0.25">
      <c r="A42" s="76" t="s">
        <v>82</v>
      </c>
      <c r="B42" s="75">
        <f t="shared" ref="B42:Q42" si="10">IF(B7=0,0,B7/B$5)</f>
        <v>1.2685164170835213E-2</v>
      </c>
      <c r="C42" s="75">
        <f t="shared" si="10"/>
        <v>1.2483140224358093E-2</v>
      </c>
      <c r="D42" s="75">
        <f t="shared" si="10"/>
        <v>1.4149337216362653E-2</v>
      </c>
      <c r="E42" s="75">
        <f t="shared" si="10"/>
        <v>1.5307596896477666E-2</v>
      </c>
      <c r="F42" s="75">
        <f t="shared" si="10"/>
        <v>1.5587000743162946E-2</v>
      </c>
      <c r="G42" s="75">
        <f t="shared" si="10"/>
        <v>1.6571305885588441E-2</v>
      </c>
      <c r="H42" s="75">
        <f t="shared" si="10"/>
        <v>1.7775186678852098E-2</v>
      </c>
      <c r="I42" s="75">
        <f t="shared" si="10"/>
        <v>1.9999730913311725E-2</v>
      </c>
      <c r="J42" s="75">
        <f t="shared" si="10"/>
        <v>2.0002724242515268E-2</v>
      </c>
      <c r="K42" s="75">
        <f t="shared" si="10"/>
        <v>2.1981465310062981E-2</v>
      </c>
      <c r="L42" s="75">
        <f t="shared" si="10"/>
        <v>1.9656466682405411E-2</v>
      </c>
      <c r="M42" s="75">
        <f t="shared" si="10"/>
        <v>1.9436492950706211E-2</v>
      </c>
      <c r="N42" s="75">
        <f t="shared" si="10"/>
        <v>1.9732028066917342E-2</v>
      </c>
      <c r="O42" s="75">
        <f t="shared" si="10"/>
        <v>2.075450577029099E-2</v>
      </c>
      <c r="P42" s="75">
        <f t="shared" si="10"/>
        <v>2.0068864581762141E-2</v>
      </c>
      <c r="Q42" s="75">
        <f t="shared" si="10"/>
        <v>2.0460043251356665E-2</v>
      </c>
    </row>
    <row r="43" spans="1:17" x14ac:dyDescent="0.25">
      <c r="A43" s="76" t="s">
        <v>81</v>
      </c>
      <c r="B43" s="75">
        <f t="shared" ref="B43:Q43" si="11">IF(B8=0,0,B8/B$5)</f>
        <v>1.6972372111776327E-2</v>
      </c>
      <c r="C43" s="75">
        <f t="shared" si="11"/>
        <v>1.6586334481939947E-2</v>
      </c>
      <c r="D43" s="75">
        <f t="shared" si="11"/>
        <v>1.6758212336943249E-2</v>
      </c>
      <c r="E43" s="75">
        <f t="shared" si="11"/>
        <v>1.8091462095190219E-2</v>
      </c>
      <c r="F43" s="75">
        <f t="shared" si="11"/>
        <v>1.8583546260297377E-2</v>
      </c>
      <c r="G43" s="75">
        <f t="shared" si="11"/>
        <v>1.8434100554710477E-2</v>
      </c>
      <c r="H43" s="75">
        <f t="shared" si="11"/>
        <v>1.8761071737135239E-2</v>
      </c>
      <c r="I43" s="75">
        <f t="shared" si="11"/>
        <v>1.8449553774066249E-2</v>
      </c>
      <c r="J43" s="75">
        <f t="shared" si="11"/>
        <v>1.8188311957863988E-2</v>
      </c>
      <c r="K43" s="75">
        <f t="shared" si="11"/>
        <v>1.8972305461000705E-2</v>
      </c>
      <c r="L43" s="75">
        <f t="shared" si="11"/>
        <v>1.9348508456254992E-2</v>
      </c>
      <c r="M43" s="75">
        <f t="shared" si="11"/>
        <v>1.8871295265563012E-2</v>
      </c>
      <c r="N43" s="75">
        <f t="shared" si="11"/>
        <v>1.9372510844749453E-2</v>
      </c>
      <c r="O43" s="75">
        <f t="shared" si="11"/>
        <v>1.9261011610165031E-2</v>
      </c>
      <c r="P43" s="75">
        <f t="shared" si="11"/>
        <v>1.9419916140216244E-2</v>
      </c>
      <c r="Q43" s="75">
        <f t="shared" si="11"/>
        <v>1.9406148729542515E-2</v>
      </c>
    </row>
    <row r="44" spans="1:17" x14ac:dyDescent="0.25">
      <c r="A44" s="76" t="s">
        <v>80</v>
      </c>
      <c r="B44" s="75">
        <f t="shared" ref="B44:Q44" si="12">IF(B9=0,0,B9/B$5)</f>
        <v>1.8041297856196733E-2</v>
      </c>
      <c r="C44" s="75">
        <f t="shared" si="12"/>
        <v>1.784447929373947E-2</v>
      </c>
      <c r="D44" s="75">
        <f t="shared" si="12"/>
        <v>2.0355035195307639E-2</v>
      </c>
      <c r="E44" s="75">
        <f t="shared" si="12"/>
        <v>2.2397660943201319E-2</v>
      </c>
      <c r="F44" s="75">
        <f t="shared" si="12"/>
        <v>2.3032783545467221E-2</v>
      </c>
      <c r="G44" s="75">
        <f t="shared" si="12"/>
        <v>2.5510556136944158E-2</v>
      </c>
      <c r="H44" s="75">
        <f t="shared" si="12"/>
        <v>2.7626828847399074E-2</v>
      </c>
      <c r="I44" s="75">
        <f t="shared" si="12"/>
        <v>3.0961523928920816E-2</v>
      </c>
      <c r="J44" s="75">
        <f t="shared" si="12"/>
        <v>3.0899240754574162E-2</v>
      </c>
      <c r="K44" s="75">
        <f t="shared" si="12"/>
        <v>3.4023552125835285E-2</v>
      </c>
      <c r="L44" s="75">
        <f t="shared" si="12"/>
        <v>3.0906261724987144E-2</v>
      </c>
      <c r="M44" s="75">
        <f t="shared" si="12"/>
        <v>2.9285863780022792E-2</v>
      </c>
      <c r="N44" s="75">
        <f t="shared" si="12"/>
        <v>2.9521355062783878E-2</v>
      </c>
      <c r="O44" s="75">
        <f t="shared" si="12"/>
        <v>3.1031980812592223E-2</v>
      </c>
      <c r="P44" s="75">
        <f t="shared" si="12"/>
        <v>2.9889954253849677E-2</v>
      </c>
      <c r="Q44" s="75">
        <f t="shared" si="12"/>
        <v>3.0701737510556909E-2</v>
      </c>
    </row>
    <row r="45" spans="1:17" x14ac:dyDescent="0.25">
      <c r="A45" s="76" t="s">
        <v>79</v>
      </c>
      <c r="B45" s="75">
        <f t="shared" ref="B45:Q45" si="13">IF(B10=0,0,B10/B$5)</f>
        <v>1.2766166031971744E-2</v>
      </c>
      <c r="C45" s="75">
        <f t="shared" si="13"/>
        <v>1.2777581756569383E-2</v>
      </c>
      <c r="D45" s="75">
        <f t="shared" si="13"/>
        <v>1.3792635048550564E-2</v>
      </c>
      <c r="E45" s="75">
        <f t="shared" si="13"/>
        <v>1.4454562817535405E-2</v>
      </c>
      <c r="F45" s="75">
        <f t="shared" si="13"/>
        <v>1.4705168073901334E-2</v>
      </c>
      <c r="G45" s="75">
        <f t="shared" si="13"/>
        <v>1.5103161902241046E-2</v>
      </c>
      <c r="H45" s="75">
        <f t="shared" si="13"/>
        <v>1.554417006635996E-2</v>
      </c>
      <c r="I45" s="75">
        <f t="shared" si="13"/>
        <v>1.6659229986674236E-2</v>
      </c>
      <c r="J45" s="75">
        <f t="shared" si="13"/>
        <v>1.5283831232510821E-2</v>
      </c>
      <c r="K45" s="75">
        <f t="shared" si="13"/>
        <v>1.7893950666865062E-2</v>
      </c>
      <c r="L45" s="75">
        <f t="shared" si="13"/>
        <v>1.6098425613422281E-2</v>
      </c>
      <c r="M45" s="75">
        <f t="shared" si="13"/>
        <v>1.5687157469707152E-2</v>
      </c>
      <c r="N45" s="75">
        <f t="shared" si="13"/>
        <v>1.568875209413435E-2</v>
      </c>
      <c r="O45" s="75">
        <f t="shared" si="13"/>
        <v>1.6165433484226523E-2</v>
      </c>
      <c r="P45" s="75">
        <f t="shared" si="13"/>
        <v>1.5828792290396462E-2</v>
      </c>
      <c r="Q45" s="75">
        <f t="shared" si="13"/>
        <v>1.6264456848801599E-2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0.22226319971228492</v>
      </c>
      <c r="C46" s="73">
        <f t="shared" si="14"/>
        <v>0.23124937554806219</v>
      </c>
      <c r="D46" s="73">
        <f t="shared" si="14"/>
        <v>0.24325838725492194</v>
      </c>
      <c r="E46" s="73">
        <f t="shared" si="14"/>
        <v>0.24033450979753893</v>
      </c>
      <c r="F46" s="73">
        <f t="shared" si="14"/>
        <v>0.23647616782569642</v>
      </c>
      <c r="G46" s="73">
        <f t="shared" si="14"/>
        <v>0.2343315088609208</v>
      </c>
      <c r="H46" s="73">
        <f t="shared" si="14"/>
        <v>0.26347079519499889</v>
      </c>
      <c r="I46" s="73">
        <f t="shared" si="14"/>
        <v>0.30071850836139058</v>
      </c>
      <c r="J46" s="73">
        <f t="shared" si="14"/>
        <v>0.28083393279873253</v>
      </c>
      <c r="K46" s="73">
        <f t="shared" si="14"/>
        <v>0.30781634101664601</v>
      </c>
      <c r="L46" s="73">
        <f t="shared" si="14"/>
        <v>0.30633315377205667</v>
      </c>
      <c r="M46" s="73">
        <f t="shared" si="14"/>
        <v>0.2964001884722427</v>
      </c>
      <c r="N46" s="73">
        <f t="shared" si="14"/>
        <v>0.30372742481016068</v>
      </c>
      <c r="O46" s="73">
        <f t="shared" si="14"/>
        <v>0.31003417059524696</v>
      </c>
      <c r="P46" s="73">
        <f t="shared" si="14"/>
        <v>0.30153874959040133</v>
      </c>
      <c r="Q46" s="73">
        <f t="shared" si="14"/>
        <v>0.30878908724441856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0.70978019665802805</v>
      </c>
      <c r="C47" s="71">
        <f t="shared" si="15"/>
        <v>0.7014692744288743</v>
      </c>
      <c r="D47" s="71">
        <f t="shared" si="15"/>
        <v>0.68368221775638516</v>
      </c>
      <c r="E47" s="71">
        <f t="shared" si="15"/>
        <v>0.68122141927337931</v>
      </c>
      <c r="F47" s="71">
        <f t="shared" si="15"/>
        <v>0.68337146037525986</v>
      </c>
      <c r="G47" s="71">
        <f t="shared" si="15"/>
        <v>0.68180909271077828</v>
      </c>
      <c r="H47" s="71">
        <f t="shared" si="15"/>
        <v>0.64817749514939604</v>
      </c>
      <c r="I47" s="71">
        <f t="shared" si="15"/>
        <v>0.60461507903829836</v>
      </c>
      <c r="J47" s="71">
        <f t="shared" si="15"/>
        <v>0.62633022383270898</v>
      </c>
      <c r="K47" s="71">
        <f t="shared" si="15"/>
        <v>0.58957769664862392</v>
      </c>
      <c r="L47" s="71">
        <f t="shared" si="15"/>
        <v>0.59868281272041779</v>
      </c>
      <c r="M47" s="71">
        <f t="shared" si="15"/>
        <v>0.61149597112316578</v>
      </c>
      <c r="N47" s="71">
        <f t="shared" si="15"/>
        <v>0.60297758907536325</v>
      </c>
      <c r="O47" s="71">
        <f t="shared" si="15"/>
        <v>0.59362023132440023</v>
      </c>
      <c r="P47" s="71">
        <f t="shared" si="15"/>
        <v>0.60426115000799485</v>
      </c>
      <c r="Q47" s="71">
        <f t="shared" si="15"/>
        <v>0.59521258876747174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252.55448226580756</v>
      </c>
      <c r="C5" s="96">
        <v>246.90621000000002</v>
      </c>
      <c r="D5" s="96">
        <v>239.51035999999999</v>
      </c>
      <c r="E5" s="96">
        <v>344.00370999999996</v>
      </c>
      <c r="F5" s="96">
        <v>347.30669</v>
      </c>
      <c r="G5" s="96">
        <v>205.71729051768989</v>
      </c>
      <c r="H5" s="96">
        <v>312.20744999999999</v>
      </c>
      <c r="I5" s="96">
        <v>397.4979800000001</v>
      </c>
      <c r="J5" s="96">
        <v>257.49899000000005</v>
      </c>
      <c r="K5" s="96">
        <v>211.11117000000004</v>
      </c>
      <c r="L5" s="96">
        <v>227.19019591709801</v>
      </c>
      <c r="M5" s="96">
        <v>216.08479001439318</v>
      </c>
      <c r="N5" s="96">
        <v>210.51748949807296</v>
      </c>
      <c r="O5" s="96">
        <v>213.09801645652925</v>
      </c>
      <c r="P5" s="96">
        <v>182.52817013691438</v>
      </c>
      <c r="Q5" s="96">
        <v>194.97196395235744</v>
      </c>
    </row>
    <row r="6" spans="1:17" x14ac:dyDescent="0.25">
      <c r="A6" s="132" t="s">
        <v>83</v>
      </c>
      <c r="B6" s="160">
        <v>9.6896860675594105</v>
      </c>
      <c r="C6" s="160">
        <v>9.472980410274042</v>
      </c>
      <c r="D6" s="160">
        <v>9.189225934567153</v>
      </c>
      <c r="E6" s="160">
        <v>13.198292606296102</v>
      </c>
      <c r="F6" s="160">
        <v>13.325017101542809</v>
      </c>
      <c r="G6" s="160">
        <v>7.8926968387256444</v>
      </c>
      <c r="H6" s="160">
        <v>11.97837453254664</v>
      </c>
      <c r="I6" s="160">
        <v>15.250692065069984</v>
      </c>
      <c r="J6" s="160">
        <v>9.8793905910076223</v>
      </c>
      <c r="K6" s="160">
        <v>8.0996422803623833</v>
      </c>
      <c r="L6" s="160">
        <v>8.7165416994938756</v>
      </c>
      <c r="M6" s="160">
        <v>8.2904637463939306</v>
      </c>
      <c r="N6" s="160">
        <v>8.0768647092161707</v>
      </c>
      <c r="O6" s="160">
        <v>8.1758710538748982</v>
      </c>
      <c r="P6" s="160">
        <v>7.0030064453630301</v>
      </c>
      <c r="Q6" s="160">
        <v>7.4804339472601304</v>
      </c>
    </row>
    <row r="7" spans="1:17" x14ac:dyDescent="0.25">
      <c r="A7" s="76" t="s">
        <v>82</v>
      </c>
      <c r="B7" s="159">
        <v>7.9505116451769524</v>
      </c>
      <c r="C7" s="159">
        <v>7.7727018750966508</v>
      </c>
      <c r="D7" s="159">
        <v>7.5398776899012541</v>
      </c>
      <c r="E7" s="159">
        <v>10.829368292345519</v>
      </c>
      <c r="F7" s="159">
        <v>10.933347365368459</v>
      </c>
      <c r="G7" s="159">
        <v>6.4760589445954011</v>
      </c>
      <c r="H7" s="159">
        <v>9.8284098728587832</v>
      </c>
      <c r="I7" s="159">
        <v>12.513388361083065</v>
      </c>
      <c r="J7" s="159">
        <v>8.1061666387754858</v>
      </c>
      <c r="K7" s="159">
        <v>6.6458603326050323</v>
      </c>
      <c r="L7" s="159">
        <v>7.1520342149693334</v>
      </c>
      <c r="M7" s="159">
        <v>6.8024317919129684</v>
      </c>
      <c r="N7" s="159">
        <v>6.6271710434594224</v>
      </c>
      <c r="O7" s="159">
        <v>6.7084070185640199</v>
      </c>
      <c r="P7" s="159">
        <v>5.7460565705542814</v>
      </c>
      <c r="Q7" s="159">
        <v>6.1377919567262609</v>
      </c>
    </row>
    <row r="8" spans="1:17" x14ac:dyDescent="0.25">
      <c r="A8" s="76" t="s">
        <v>81</v>
      </c>
      <c r="B8" s="159">
        <v>5.7144302449709343</v>
      </c>
      <c r="C8" s="159">
        <v>5.5866294727257175</v>
      </c>
      <c r="D8" s="159">
        <v>5.4192870896165255</v>
      </c>
      <c r="E8" s="159">
        <v>7.7836084601233413</v>
      </c>
      <c r="F8" s="159">
        <v>7.8583434188585786</v>
      </c>
      <c r="G8" s="159">
        <v>4.6546673664279439</v>
      </c>
      <c r="H8" s="159">
        <v>7.0641695961172495</v>
      </c>
      <c r="I8" s="159">
        <v>8.9939978845284525</v>
      </c>
      <c r="J8" s="159">
        <v>5.8263072716198794</v>
      </c>
      <c r="K8" s="159">
        <v>4.7767121140598663</v>
      </c>
      <c r="L8" s="159">
        <v>5.140524592009208</v>
      </c>
      <c r="M8" s="159">
        <v>4.8892478504374459</v>
      </c>
      <c r="N8" s="159">
        <v>4.7632791874864591</v>
      </c>
      <c r="O8" s="159">
        <v>4.8216675445928887</v>
      </c>
      <c r="P8" s="159">
        <v>4.1299781600858889</v>
      </c>
      <c r="Q8" s="159">
        <v>4.411537968897</v>
      </c>
    </row>
    <row r="9" spans="1:17" x14ac:dyDescent="0.25">
      <c r="A9" s="76" t="s">
        <v>80</v>
      </c>
      <c r="B9" s="159">
        <v>11.180407001030089</v>
      </c>
      <c r="C9" s="159">
        <v>10.930362011854664</v>
      </c>
      <c r="D9" s="159">
        <v>10.602953001423636</v>
      </c>
      <c r="E9" s="159">
        <v>15.228799161110885</v>
      </c>
      <c r="F9" s="159">
        <v>15.375019732549392</v>
      </c>
      <c r="G9" s="159">
        <v>9.1069578908372808</v>
      </c>
      <c r="H9" s="159">
        <v>13.821201383707661</v>
      </c>
      <c r="I9" s="159">
        <v>17.596952382773058</v>
      </c>
      <c r="J9" s="159">
        <v>11.399296835778024</v>
      </c>
      <c r="K9" s="159">
        <v>9.3457410927258255</v>
      </c>
      <c r="L9" s="159">
        <v>10.057548114800625</v>
      </c>
      <c r="M9" s="159">
        <v>9.5659197073776099</v>
      </c>
      <c r="N9" s="159">
        <v>9.3194592798648106</v>
      </c>
      <c r="O9" s="159">
        <v>9.4336973698556505</v>
      </c>
      <c r="P9" s="159">
        <v>8.0803920523419563</v>
      </c>
      <c r="Q9" s="159">
        <v>8.6312699391463035</v>
      </c>
    </row>
    <row r="10" spans="1:17" x14ac:dyDescent="0.25">
      <c r="A10" s="129" t="s">
        <v>79</v>
      </c>
      <c r="B10" s="158">
        <v>18.882465157295261</v>
      </c>
      <c r="C10" s="158">
        <v>18.460166953354545</v>
      </c>
      <c r="D10" s="158">
        <v>17.907209513515475</v>
      </c>
      <c r="E10" s="158">
        <v>25.719749694320605</v>
      </c>
      <c r="F10" s="158">
        <v>25.96669999275009</v>
      </c>
      <c r="G10" s="158">
        <v>15.380639993414077</v>
      </c>
      <c r="H10" s="158">
        <v>23.342473448039605</v>
      </c>
      <c r="I10" s="158">
        <v>29.719297357572273</v>
      </c>
      <c r="J10" s="158">
        <v>19.252145767091775</v>
      </c>
      <c r="K10" s="158">
        <v>15.783918289936951</v>
      </c>
      <c r="L10" s="158">
        <v>16.986081260552169</v>
      </c>
      <c r="M10" s="158">
        <v>16.155775505793297</v>
      </c>
      <c r="N10" s="158">
        <v>15.739531228216126</v>
      </c>
      <c r="O10" s="158">
        <v>15.932466669089546</v>
      </c>
      <c r="P10" s="158">
        <v>13.646884355066417</v>
      </c>
      <c r="Q10" s="158">
        <v>14.577255897224868</v>
      </c>
    </row>
    <row r="11" spans="1:17" x14ac:dyDescent="0.25">
      <c r="A11" s="92" t="s">
        <v>125</v>
      </c>
      <c r="B11" s="91">
        <v>0.58423381827851983</v>
      </c>
      <c r="C11" s="91">
        <v>0.34488553818784595</v>
      </c>
      <c r="D11" s="91">
        <v>0.73578424861574732</v>
      </c>
      <c r="E11" s="91">
        <v>1.7424810244386273</v>
      </c>
      <c r="F11" s="91">
        <v>2.1504629584068065</v>
      </c>
      <c r="G11" s="91">
        <v>1.2025336914370999</v>
      </c>
      <c r="H11" s="91">
        <v>0.44205081413536262</v>
      </c>
      <c r="I11" s="91">
        <v>0.53893133681422867</v>
      </c>
      <c r="J11" s="91">
        <v>0.40380282851836935</v>
      </c>
      <c r="K11" s="91">
        <v>0.41870746759688471</v>
      </c>
      <c r="L11" s="91">
        <v>0.46240736469373322</v>
      </c>
      <c r="M11" s="91">
        <v>0</v>
      </c>
      <c r="N11" s="91">
        <v>0.4952747694318903</v>
      </c>
      <c r="O11" s="91">
        <v>0.47031462413188729</v>
      </c>
      <c r="P11" s="91">
        <v>0.38188454578403441</v>
      </c>
      <c r="Q11" s="91">
        <v>0.38578060364252897</v>
      </c>
    </row>
    <row r="12" spans="1:17" x14ac:dyDescent="0.25">
      <c r="A12" s="92" t="s">
        <v>26</v>
      </c>
      <c r="B12" s="91">
        <v>2.5632029304058364</v>
      </c>
      <c r="C12" s="91">
        <v>0.19679540697610776</v>
      </c>
      <c r="D12" s="91">
        <v>1.1585666137159834</v>
      </c>
      <c r="E12" s="91">
        <v>7.7159249082961807</v>
      </c>
      <c r="F12" s="91">
        <v>7.7900099978250257</v>
      </c>
      <c r="G12" s="91">
        <v>4.6141919980242232</v>
      </c>
      <c r="H12" s="91">
        <v>7.0027420344118818</v>
      </c>
      <c r="I12" s="91">
        <v>8.9157892072716809</v>
      </c>
      <c r="J12" s="91">
        <v>5.7756437301275323</v>
      </c>
      <c r="K12" s="91">
        <v>4.7351754869810847</v>
      </c>
      <c r="L12" s="91">
        <v>5.0958243781656494</v>
      </c>
      <c r="M12" s="91">
        <v>4.8467326517379892</v>
      </c>
      <c r="N12" s="91">
        <v>4.7218593684648376</v>
      </c>
      <c r="O12" s="91">
        <v>4.7797400007268633</v>
      </c>
      <c r="P12" s="91">
        <v>4.0940653065199246</v>
      </c>
      <c r="Q12" s="91">
        <v>4.3731767691674603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15.735028408610905</v>
      </c>
      <c r="C14" s="157">
        <v>17.918486008190591</v>
      </c>
      <c r="D14" s="157">
        <v>16.012858651183745</v>
      </c>
      <c r="E14" s="157">
        <v>16.261343761585795</v>
      </c>
      <c r="F14" s="157">
        <v>16.026227036518257</v>
      </c>
      <c r="G14" s="157">
        <v>9.5639143039527532</v>
      </c>
      <c r="H14" s="157">
        <v>15.897680599492361</v>
      </c>
      <c r="I14" s="157">
        <v>20.264576813486364</v>
      </c>
      <c r="J14" s="157">
        <v>13.072699208445874</v>
      </c>
      <c r="K14" s="157">
        <v>10.630035335358981</v>
      </c>
      <c r="L14" s="157">
        <v>11.427849517692785</v>
      </c>
      <c r="M14" s="157">
        <v>11.309042854055308</v>
      </c>
      <c r="N14" s="157">
        <v>10.522397090319398</v>
      </c>
      <c r="O14" s="157">
        <v>10.682412044230794</v>
      </c>
      <c r="P14" s="157">
        <v>9.1709345027624583</v>
      </c>
      <c r="Q14" s="157">
        <v>9.8182985244148782</v>
      </c>
    </row>
    <row r="15" spans="1:17" x14ac:dyDescent="0.25">
      <c r="A15" s="156" t="s">
        <v>306</v>
      </c>
      <c r="B15" s="206">
        <v>8.1280400877459122</v>
      </c>
      <c r="C15" s="206">
        <v>7.9462599704773202</v>
      </c>
      <c r="D15" s="206">
        <v>7.7082370110602429</v>
      </c>
      <c r="E15" s="206">
        <v>11.071179256563408</v>
      </c>
      <c r="F15" s="206">
        <v>11.177480097507372</v>
      </c>
      <c r="G15" s="206">
        <v>6.6206640605587541</v>
      </c>
      <c r="H15" s="206">
        <v>10.047870251703266</v>
      </c>
      <c r="I15" s="206">
        <v>12.79280212036625</v>
      </c>
      <c r="J15" s="206">
        <v>8.2871707304378468</v>
      </c>
      <c r="K15" s="206">
        <v>6.794256975114692</v>
      </c>
      <c r="L15" s="206">
        <v>7.3117333075621547</v>
      </c>
      <c r="M15" s="206">
        <v>6.9543245474480759</v>
      </c>
      <c r="N15" s="206">
        <v>6.7751503693808139</v>
      </c>
      <c r="O15" s="206">
        <v>6.8582002775735589</v>
      </c>
      <c r="P15" s="206">
        <v>5.8743613287144019</v>
      </c>
      <c r="Q15" s="206">
        <v>6.2748438466572587</v>
      </c>
    </row>
    <row r="16" spans="1:17" x14ac:dyDescent="0.25">
      <c r="A16" s="88" t="s">
        <v>33</v>
      </c>
      <c r="B16" s="87">
        <v>0.37218874654240841</v>
      </c>
      <c r="C16" s="87">
        <v>7.4214487632508833E-2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0.3176056537102474</v>
      </c>
      <c r="K16" s="87">
        <v>0.25419116607773862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0.90776549715392829</v>
      </c>
      <c r="C19" s="87">
        <v>1.2570004729836206</v>
      </c>
      <c r="D19" s="87">
        <v>1.6418136838923241</v>
      </c>
      <c r="E19" s="87">
        <v>0.24508399034219497</v>
      </c>
      <c r="F19" s="87">
        <v>0.31236329062825374</v>
      </c>
      <c r="G19" s="87">
        <v>0.1965976883023953</v>
      </c>
      <c r="H19" s="87">
        <v>5.9173058572223047E-2</v>
      </c>
      <c r="I19" s="87">
        <v>4.8877596804145385E-2</v>
      </c>
      <c r="J19" s="87">
        <v>6.3173551747169335E-2</v>
      </c>
      <c r="K19" s="87">
        <v>6.1493908028598811E-2</v>
      </c>
      <c r="L19" s="87">
        <v>5.9845290347738792E-2</v>
      </c>
      <c r="M19" s="87">
        <v>0</v>
      </c>
      <c r="N19" s="87">
        <v>5.6379663013799729E-2</v>
      </c>
      <c r="O19" s="87">
        <v>5.9021336137325117E-2</v>
      </c>
      <c r="P19" s="87">
        <v>6.834045132296182E-2</v>
      </c>
      <c r="Q19" s="87">
        <v>6.7963514741366388E-2</v>
      </c>
    </row>
    <row r="20" spans="1:17" x14ac:dyDescent="0.25">
      <c r="A20" s="88" t="s">
        <v>29</v>
      </c>
      <c r="B20" s="87">
        <v>0.30383223941040366</v>
      </c>
      <c r="C20" s="87">
        <v>0.40291484098939928</v>
      </c>
      <c r="D20" s="87">
        <v>0.3057392226148411</v>
      </c>
      <c r="E20" s="87">
        <v>0.50308303886925798</v>
      </c>
      <c r="F20" s="87">
        <v>0.40266890459363958</v>
      </c>
      <c r="G20" s="87">
        <v>0.10126504150376937</v>
      </c>
      <c r="H20" s="87">
        <v>0.10598692579505299</v>
      </c>
      <c r="I20" s="87">
        <v>0.20143462897526504</v>
      </c>
      <c r="J20" s="87">
        <v>0.1059636042402827</v>
      </c>
      <c r="K20" s="87">
        <v>0.10594876325088341</v>
      </c>
      <c r="L20" s="87">
        <v>0.20253323893060096</v>
      </c>
      <c r="M20" s="87">
        <v>0.10127801926562796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6.5442536046391711</v>
      </c>
      <c r="C22" s="87">
        <v>6.2121301688717914</v>
      </c>
      <c r="D22" s="87">
        <v>5.7606841045530777</v>
      </c>
      <c r="E22" s="87">
        <v>10.323012227351954</v>
      </c>
      <c r="F22" s="87">
        <v>10.462447902285479</v>
      </c>
      <c r="G22" s="87">
        <v>6.3228013307525899</v>
      </c>
      <c r="H22" s="87">
        <v>9.8721116807635507</v>
      </c>
      <c r="I22" s="87">
        <v>12.489492721441964</v>
      </c>
      <c r="J22" s="87">
        <v>7.8004279207401481</v>
      </c>
      <c r="K22" s="87">
        <v>6.097144692527789</v>
      </c>
      <c r="L22" s="87">
        <v>6.8544161207124743</v>
      </c>
      <c r="M22" s="87">
        <v>6.7137905770541355</v>
      </c>
      <c r="N22" s="87">
        <v>6.5592592862761201</v>
      </c>
      <c r="O22" s="87">
        <v>6.6599236415885663</v>
      </c>
      <c r="P22" s="87">
        <v>5.6566522301907485</v>
      </c>
      <c r="Q22" s="87">
        <v>6.1132108330561445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4.8106742869324648E-2</v>
      </c>
      <c r="N24" s="87">
        <v>7.0894146882111514E-2</v>
      </c>
      <c r="O24" s="87">
        <v>7.3425102188415928E-2</v>
      </c>
      <c r="P24" s="87">
        <v>7.5951641043835408E-2</v>
      </c>
      <c r="Q24" s="87">
        <v>3.0378728614515488E-2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1.0598586572438161E-2</v>
      </c>
      <c r="I25" s="87">
        <v>5.2997173144876328E-2</v>
      </c>
      <c r="J25" s="87">
        <v>0</v>
      </c>
      <c r="K25" s="87">
        <v>0.27547844522968201</v>
      </c>
      <c r="L25" s="87">
        <v>0.19493865757134066</v>
      </c>
      <c r="M25" s="87">
        <v>9.1149208258987854E-2</v>
      </c>
      <c r="N25" s="87">
        <v>8.8617273208781724E-2</v>
      </c>
      <c r="O25" s="87">
        <v>6.5830197659251008E-2</v>
      </c>
      <c r="P25" s="87">
        <v>7.3417006156855258E-2</v>
      </c>
      <c r="Q25" s="87">
        <v>6.32907702452319E-2</v>
      </c>
    </row>
    <row r="26" spans="1:17" x14ac:dyDescent="0.25">
      <c r="A26" s="156" t="s">
        <v>305</v>
      </c>
      <c r="B26" s="204">
        <v>58.25095396217904</v>
      </c>
      <c r="C26" s="204">
        <v>56.948196455087455</v>
      </c>
      <c r="D26" s="204">
        <v>55.242365245931737</v>
      </c>
      <c r="E26" s="204">
        <v>79.343451338704398</v>
      </c>
      <c r="F26" s="204">
        <v>80.105274032136151</v>
      </c>
      <c r="G26" s="204">
        <v>47.448092434004408</v>
      </c>
      <c r="H26" s="204">
        <v>72.009736803873409</v>
      </c>
      <c r="I26" s="204">
        <v>91.681748529291468</v>
      </c>
      <c r="J26" s="204">
        <v>59.391390234804568</v>
      </c>
      <c r="K26" s="204">
        <v>48.692174988321959</v>
      </c>
      <c r="L26" s="204">
        <v>52.4007553708621</v>
      </c>
      <c r="M26" s="204">
        <v>49.839325923377871</v>
      </c>
      <c r="N26" s="204">
        <v>48.555244313895834</v>
      </c>
      <c r="O26" s="204">
        <v>49.150435322610498</v>
      </c>
      <c r="P26" s="204">
        <v>42.099589522453201</v>
      </c>
      <c r="Q26" s="204">
        <v>44.969714234377015</v>
      </c>
    </row>
    <row r="27" spans="1:17" x14ac:dyDescent="0.25">
      <c r="A27" s="88" t="s">
        <v>33</v>
      </c>
      <c r="B27" s="87">
        <v>2.667352683553927</v>
      </c>
      <c r="C27" s="87">
        <v>0.53187049469964665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2.276173851590106</v>
      </c>
      <c r="K27" s="87">
        <v>1.8217033568904599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6.5056527296031534</v>
      </c>
      <c r="C30" s="87">
        <v>9.0085033897159459</v>
      </c>
      <c r="D30" s="87">
        <v>11.766331401228321</v>
      </c>
      <c r="E30" s="87">
        <v>1.7564352641190637</v>
      </c>
      <c r="F30" s="87">
        <v>2.2386035828358182</v>
      </c>
      <c r="G30" s="87">
        <v>1.4089500995004995</v>
      </c>
      <c r="H30" s="87">
        <v>0.42407358643426518</v>
      </c>
      <c r="I30" s="87">
        <v>0.35028944376304189</v>
      </c>
      <c r="J30" s="87">
        <v>0.45274378752138017</v>
      </c>
      <c r="K30" s="87">
        <v>0.4407063408716248</v>
      </c>
      <c r="L30" s="87">
        <v>0.42889124749212798</v>
      </c>
      <c r="M30" s="87">
        <v>0</v>
      </c>
      <c r="N30" s="87">
        <v>0.40405425159889807</v>
      </c>
      <c r="O30" s="87">
        <v>0.42298624231749665</v>
      </c>
      <c r="P30" s="87">
        <v>0.48977323448122634</v>
      </c>
      <c r="Q30" s="87">
        <v>0.48707185564645911</v>
      </c>
    </row>
    <row r="31" spans="1:17" x14ac:dyDescent="0.25">
      <c r="A31" s="88" t="s">
        <v>29</v>
      </c>
      <c r="B31" s="87">
        <v>2.1774643824412263</v>
      </c>
      <c r="C31" s="87">
        <v>2.887556360424028</v>
      </c>
      <c r="D31" s="87">
        <v>2.191131095406361</v>
      </c>
      <c r="E31" s="87">
        <v>3.6054284452296819</v>
      </c>
      <c r="F31" s="87">
        <v>2.8857938162544161</v>
      </c>
      <c r="G31" s="87">
        <v>0.72573279744368047</v>
      </c>
      <c r="H31" s="87">
        <v>0.75957296819787978</v>
      </c>
      <c r="I31" s="87">
        <v>1.4436148409893992</v>
      </c>
      <c r="J31" s="87">
        <v>0.75940583038869258</v>
      </c>
      <c r="K31" s="87">
        <v>0.75929946996466446</v>
      </c>
      <c r="L31" s="87">
        <v>1.4514882123359734</v>
      </c>
      <c r="M31" s="87">
        <v>0.72582580473700031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46.900484166580732</v>
      </c>
      <c r="C33" s="87">
        <v>44.520266210247833</v>
      </c>
      <c r="D33" s="87">
        <v>41.284902749297054</v>
      </c>
      <c r="E33" s="87">
        <v>73.981587629355658</v>
      </c>
      <c r="F33" s="87">
        <v>74.980876633045924</v>
      </c>
      <c r="G33" s="87">
        <v>45.313409537060231</v>
      </c>
      <c r="H33" s="87">
        <v>70.750133712138791</v>
      </c>
      <c r="I33" s="87">
        <v>89.508031170334078</v>
      </c>
      <c r="J33" s="87">
        <v>55.903066765304388</v>
      </c>
      <c r="K33" s="87">
        <v>43.696203629782488</v>
      </c>
      <c r="L33" s="87">
        <v>49.123315531772725</v>
      </c>
      <c r="M33" s="87">
        <v>48.115499135554636</v>
      </c>
      <c r="N33" s="87">
        <v>47.008024884978866</v>
      </c>
      <c r="O33" s="87">
        <v>47.729452764718054</v>
      </c>
      <c r="P33" s="87">
        <v>40.539340983033689</v>
      </c>
      <c r="Q33" s="87">
        <v>43.81134430356903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0.34476499056349325</v>
      </c>
      <c r="N35" s="87">
        <v>0.50807471932179926</v>
      </c>
      <c r="O35" s="87">
        <v>0.52621323235031414</v>
      </c>
      <c r="P35" s="87">
        <v>0.54432009414748694</v>
      </c>
      <c r="Q35" s="87">
        <v>0.21771422173736096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7.5956537102473493E-2</v>
      </c>
      <c r="I36" s="87">
        <v>0.37981307420494698</v>
      </c>
      <c r="J36" s="87">
        <v>0</v>
      </c>
      <c r="K36" s="87">
        <v>1.9742621908127211</v>
      </c>
      <c r="L36" s="87">
        <v>1.3970603792612746</v>
      </c>
      <c r="M36" s="87">
        <v>0.65323599252274622</v>
      </c>
      <c r="N36" s="87">
        <v>0.63509045799626895</v>
      </c>
      <c r="O36" s="87">
        <v>0.47178308322463225</v>
      </c>
      <c r="P36" s="87">
        <v>0.52615521079079586</v>
      </c>
      <c r="Q36" s="87">
        <v>0.45358385342416185</v>
      </c>
    </row>
    <row r="37" spans="1:17" x14ac:dyDescent="0.25">
      <c r="A37" s="156" t="s">
        <v>304</v>
      </c>
      <c r="B37" s="204">
        <v>79.356463197915829</v>
      </c>
      <c r="C37" s="204">
        <v>77.581690063136875</v>
      </c>
      <c r="D37" s="204">
        <v>75.257801399285711</v>
      </c>
      <c r="E37" s="204">
        <v>68.298070292745876</v>
      </c>
      <c r="F37" s="204">
        <v>70.267761929963825</v>
      </c>
      <c r="G37" s="204">
        <v>44.160793731459485</v>
      </c>
      <c r="H37" s="204">
        <v>57.551523484784347</v>
      </c>
      <c r="I37" s="204">
        <v>45.579448970164833</v>
      </c>
      <c r="J37" s="204">
        <v>54.342955782604996</v>
      </c>
      <c r="K37" s="204">
        <v>44.105102473580089</v>
      </c>
      <c r="L37" s="204">
        <v>42.27446004948311</v>
      </c>
      <c r="M37" s="204">
        <v>32.416586633670235</v>
      </c>
      <c r="N37" s="204">
        <v>33.804874115736027</v>
      </c>
      <c r="O37" s="204">
        <v>37.543796304835823</v>
      </c>
      <c r="P37" s="204">
        <v>40.899669097658254</v>
      </c>
      <c r="Q37" s="204">
        <v>43.107334773831553</v>
      </c>
    </row>
    <row r="38" spans="1:17" x14ac:dyDescent="0.25">
      <c r="A38" s="156" t="s">
        <v>303</v>
      </c>
      <c r="B38" s="204">
        <v>28.178664080628199</v>
      </c>
      <c r="C38" s="204">
        <v>27.548460389978175</v>
      </c>
      <c r="D38" s="204">
        <v>26.723271421360412</v>
      </c>
      <c r="E38" s="204">
        <v>90.823157904165427</v>
      </c>
      <c r="F38" s="204">
        <v>89.963661518060135</v>
      </c>
      <c r="G38" s="204">
        <v>49.940539857017164</v>
      </c>
      <c r="H38" s="204">
        <v>88.27136750089791</v>
      </c>
      <c r="I38" s="204">
        <v>148.88256392629356</v>
      </c>
      <c r="J38" s="204">
        <v>63.74166237078326</v>
      </c>
      <c r="K38" s="204">
        <v>52.849283104200623</v>
      </c>
      <c r="L38" s="204">
        <v>63.713895019088199</v>
      </c>
      <c r="M38" s="204">
        <v>70.867343668545956</v>
      </c>
      <c r="N38" s="204">
        <v>66.111287774458575</v>
      </c>
      <c r="O38" s="204">
        <v>62.540458846939039</v>
      </c>
      <c r="P38" s="204">
        <v>42.048577381700852</v>
      </c>
      <c r="Q38" s="204">
        <v>45.680436071648515</v>
      </c>
    </row>
    <row r="39" spans="1:17" x14ac:dyDescent="0.25">
      <c r="A39" s="152" t="s">
        <v>310</v>
      </c>
      <c r="B39" s="264">
        <v>0</v>
      </c>
      <c r="C39" s="264">
        <v>0</v>
      </c>
      <c r="D39" s="264">
        <v>0</v>
      </c>
      <c r="E39" s="264">
        <v>61.408549747017034</v>
      </c>
      <c r="F39" s="264">
        <v>59.97053145728195</v>
      </c>
      <c r="G39" s="264">
        <v>31.602637215473464</v>
      </c>
      <c r="H39" s="264">
        <v>62.574707777051941</v>
      </c>
      <c r="I39" s="264">
        <v>122.40692278712582</v>
      </c>
      <c r="J39" s="264">
        <v>40.99827955089043</v>
      </c>
      <c r="K39" s="264">
        <v>34.304046246840116</v>
      </c>
      <c r="L39" s="264">
        <v>44.925727278452243</v>
      </c>
      <c r="M39" s="264">
        <v>54.753386291467734</v>
      </c>
      <c r="N39" s="264">
        <v>49.911430839180298</v>
      </c>
      <c r="O39" s="264">
        <v>45.392831346838257</v>
      </c>
      <c r="P39" s="264">
        <v>25.390892859753713</v>
      </c>
      <c r="Q39" s="264">
        <v>28.017971569432348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4" t="s">
        <v>125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0</v>
      </c>
      <c r="C44" s="208">
        <v>0</v>
      </c>
      <c r="D44" s="208">
        <v>0</v>
      </c>
      <c r="E44" s="208">
        <v>61.408549747017034</v>
      </c>
      <c r="F44" s="208">
        <v>59.97053145728195</v>
      </c>
      <c r="G44" s="208">
        <v>31.602637215473464</v>
      </c>
      <c r="H44" s="208">
        <v>62.574707777051941</v>
      </c>
      <c r="I44" s="208">
        <v>122.40692278712582</v>
      </c>
      <c r="J44" s="208">
        <v>40.99827955089043</v>
      </c>
      <c r="K44" s="208">
        <v>34.304046246840116</v>
      </c>
      <c r="L44" s="208">
        <v>44.925727278452243</v>
      </c>
      <c r="M44" s="208">
        <v>54.753386291467734</v>
      </c>
      <c r="N44" s="208">
        <v>49.911430839180298</v>
      </c>
      <c r="O44" s="208">
        <v>45.392831346838257</v>
      </c>
      <c r="P44" s="208">
        <v>25.390892859753713</v>
      </c>
      <c r="Q44" s="208">
        <v>28.017971569432348</v>
      </c>
    </row>
    <row r="45" spans="1:17" x14ac:dyDescent="0.25">
      <c r="A45" s="152" t="s">
        <v>309</v>
      </c>
      <c r="B45" s="264">
        <v>10.295517444478154</v>
      </c>
      <c r="C45" s="264">
        <v>10.065262629271272</v>
      </c>
      <c r="D45" s="264">
        <v>9.7637668806763074</v>
      </c>
      <c r="E45" s="264">
        <v>14.023493724980316</v>
      </c>
      <c r="F45" s="264">
        <v>14.158141456842673</v>
      </c>
      <c r="G45" s="264">
        <v>8.3861744767077564</v>
      </c>
      <c r="H45" s="264">
        <v>12.727302318824137</v>
      </c>
      <c r="I45" s="264">
        <v>16.204216019130588</v>
      </c>
      <c r="J45" s="264">
        <v>10.497082925221275</v>
      </c>
      <c r="K45" s="264">
        <v>8.6060588351452783</v>
      </c>
      <c r="L45" s="264">
        <v>9.2615288562453966</v>
      </c>
      <c r="M45" s="264">
        <v>8.8088110934342279</v>
      </c>
      <c r="N45" s="264">
        <v>8.5818571345490309</v>
      </c>
      <c r="O45" s="264">
        <v>8.687053684926509</v>
      </c>
      <c r="P45" s="264">
        <v>7.4408576830382414</v>
      </c>
      <c r="Q45" s="264">
        <v>7.9481355390991943</v>
      </c>
    </row>
    <row r="46" spans="1:17" x14ac:dyDescent="0.25">
      <c r="A46" s="150" t="s">
        <v>33</v>
      </c>
      <c r="B46" s="87">
        <v>0.47143907895371734</v>
      </c>
      <c r="C46" s="87">
        <v>9.4005017667844526E-2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0.40230049469964668</v>
      </c>
      <c r="K46" s="87">
        <v>0.32197547703180224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1.149836296394976</v>
      </c>
      <c r="C49" s="87">
        <v>1.592200599112586</v>
      </c>
      <c r="D49" s="87">
        <v>2.0796306662636104</v>
      </c>
      <c r="E49" s="87">
        <v>0.31043972110011359</v>
      </c>
      <c r="F49" s="87">
        <v>0.39566016812912136</v>
      </c>
      <c r="G49" s="87">
        <v>0.24902373851636736</v>
      </c>
      <c r="H49" s="87">
        <v>7.4952540858149189E-2</v>
      </c>
      <c r="I49" s="87">
        <v>6.1911622618584156E-2</v>
      </c>
      <c r="J49" s="87">
        <v>8.0019832213081163E-2</v>
      </c>
      <c r="K49" s="87">
        <v>7.7892283502891832E-2</v>
      </c>
      <c r="L49" s="87">
        <v>7.580403444046914E-2</v>
      </c>
      <c r="M49" s="87">
        <v>0</v>
      </c>
      <c r="N49" s="87">
        <v>7.1414239817479658E-2</v>
      </c>
      <c r="O49" s="87">
        <v>7.476035910727849E-2</v>
      </c>
      <c r="P49" s="87">
        <v>8.6564571675751642E-2</v>
      </c>
      <c r="Q49" s="87">
        <v>8.6087118672397434E-2</v>
      </c>
    </row>
    <row r="50" spans="1:17" x14ac:dyDescent="0.25">
      <c r="A50" s="150" t="s">
        <v>29</v>
      </c>
      <c r="B50" s="87">
        <v>0.38485416991984461</v>
      </c>
      <c r="C50" s="87">
        <v>0.5103587985865724</v>
      </c>
      <c r="D50" s="87">
        <v>0.38726968197879869</v>
      </c>
      <c r="E50" s="87">
        <v>0.63723851590106007</v>
      </c>
      <c r="F50" s="87">
        <v>0.51004727915194337</v>
      </c>
      <c r="G50" s="87">
        <v>0.12826905257144122</v>
      </c>
      <c r="H50" s="87">
        <v>0.1342501060070671</v>
      </c>
      <c r="I50" s="87">
        <v>0.25515053003533572</v>
      </c>
      <c r="J50" s="87">
        <v>0.13422056537102475</v>
      </c>
      <c r="K50" s="87">
        <v>0.13420176678445234</v>
      </c>
      <c r="L50" s="87">
        <v>0.25654210264542787</v>
      </c>
      <c r="M50" s="87">
        <v>0.12828549106979539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8.2893878992096166</v>
      </c>
      <c r="C52" s="87">
        <v>7.8686982139042687</v>
      </c>
      <c r="D52" s="87">
        <v>7.2968665324338984</v>
      </c>
      <c r="E52" s="87">
        <v>13.075815487979142</v>
      </c>
      <c r="F52" s="87">
        <v>13.252434009561608</v>
      </c>
      <c r="G52" s="87">
        <v>8.0088816856199472</v>
      </c>
      <c r="H52" s="87">
        <v>12.504674795633832</v>
      </c>
      <c r="I52" s="87">
        <v>15.82002411382649</v>
      </c>
      <c r="J52" s="87">
        <v>9.8805420329375213</v>
      </c>
      <c r="K52" s="87">
        <v>7.7230499438685341</v>
      </c>
      <c r="L52" s="87">
        <v>8.6822604195691344</v>
      </c>
      <c r="M52" s="87">
        <v>8.5041347309352382</v>
      </c>
      <c r="N52" s="87">
        <v>8.3083950959497521</v>
      </c>
      <c r="O52" s="87">
        <v>8.4359032793455189</v>
      </c>
      <c r="P52" s="87">
        <v>7.1650928249082817</v>
      </c>
      <c r="Q52" s="87">
        <v>7.7434003885377836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6.0935207634477878E-2</v>
      </c>
      <c r="N54" s="87">
        <v>8.9799252717341252E-2</v>
      </c>
      <c r="O54" s="87">
        <v>9.3005129438660183E-2</v>
      </c>
      <c r="P54" s="87">
        <v>9.620541198885818E-2</v>
      </c>
      <c r="Q54" s="87">
        <v>3.8479722911719617E-2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1.3424876325088339E-2</v>
      </c>
      <c r="I55" s="87">
        <v>6.7129752650176677E-2</v>
      </c>
      <c r="J55" s="87">
        <v>0</v>
      </c>
      <c r="K55" s="87">
        <v>0.34893936395759728</v>
      </c>
      <c r="L55" s="87">
        <v>0.24692229959036482</v>
      </c>
      <c r="M55" s="87">
        <v>0.11545566379471794</v>
      </c>
      <c r="N55" s="87">
        <v>0.11224854606445685</v>
      </c>
      <c r="O55" s="87">
        <v>8.3384917035051284E-2</v>
      </c>
      <c r="P55" s="87">
        <v>9.2994874465349986E-2</v>
      </c>
      <c r="Q55" s="87">
        <v>8.0168308977293726E-2</v>
      </c>
    </row>
    <row r="56" spans="1:17" x14ac:dyDescent="0.25">
      <c r="A56" s="152" t="s">
        <v>308</v>
      </c>
      <c r="B56" s="264">
        <v>17.883146636150045</v>
      </c>
      <c r="C56" s="264">
        <v>17.483197760706901</v>
      </c>
      <c r="D56" s="264">
        <v>16.959504540684105</v>
      </c>
      <c r="E56" s="264">
        <v>15.391114432168086</v>
      </c>
      <c r="F56" s="264">
        <v>15.834988603935512</v>
      </c>
      <c r="G56" s="264">
        <v>9.9517281648359415</v>
      </c>
      <c r="H56" s="264">
        <v>12.969357405021826</v>
      </c>
      <c r="I56" s="264">
        <v>10.271425120037145</v>
      </c>
      <c r="J56" s="264">
        <v>12.246299894671548</v>
      </c>
      <c r="K56" s="264">
        <v>9.9391780222152324</v>
      </c>
      <c r="L56" s="264">
        <v>9.5266388843905592</v>
      </c>
      <c r="M56" s="264">
        <v>7.3051462836439978</v>
      </c>
      <c r="N56" s="264">
        <v>7.6179998007292467</v>
      </c>
      <c r="O56" s="264">
        <v>8.4605738151742713</v>
      </c>
      <c r="P56" s="264">
        <v>9.2168268389089043</v>
      </c>
      <c r="Q56" s="264">
        <v>9.7143289631169694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25.222860821305918</v>
      </c>
      <c r="C58" s="242">
        <v>24.658762398014566</v>
      </c>
      <c r="D58" s="242">
        <v>23.920131693337851</v>
      </c>
      <c r="E58" s="242">
        <v>21.708032993624403</v>
      </c>
      <c r="F58" s="242">
        <v>22.334084811263164</v>
      </c>
      <c r="G58" s="242">
        <v>14.036179400649692</v>
      </c>
      <c r="H58" s="242">
        <v>18.292323125471132</v>
      </c>
      <c r="I58" s="242">
        <v>14.487088402857102</v>
      </c>
      <c r="J58" s="242">
        <v>17.272503777096585</v>
      </c>
      <c r="K58" s="242">
        <v>14.018478349092589</v>
      </c>
      <c r="L58" s="242">
        <v>13.436622288277256</v>
      </c>
      <c r="M58" s="242">
        <v>10.303370639435757</v>
      </c>
      <c r="N58" s="242">
        <v>10.744627476358731</v>
      </c>
      <c r="O58" s="242">
        <v>11.933016048593302</v>
      </c>
      <c r="P58" s="242">
        <v>12.999655222976147</v>
      </c>
      <c r="Q58" s="242">
        <v>13.701345316588529</v>
      </c>
    </row>
    <row r="60" spans="1:17" ht="12.75" x14ac:dyDescent="0.25">
      <c r="A60" s="98" t="str">
        <f>FBT_fec!$A$81</f>
        <v>Market shares of energy uses (%)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0.99999999999999978</v>
      </c>
      <c r="C62" s="77">
        <f t="shared" si="0"/>
        <v>1</v>
      </c>
      <c r="D62" s="77">
        <f t="shared" si="0"/>
        <v>1</v>
      </c>
      <c r="E62" s="77">
        <f t="shared" si="0"/>
        <v>1</v>
      </c>
      <c r="F62" s="77">
        <f t="shared" si="0"/>
        <v>1</v>
      </c>
      <c r="G62" s="77">
        <f t="shared" si="0"/>
        <v>0.99999999999999978</v>
      </c>
      <c r="H62" s="77">
        <f t="shared" si="0"/>
        <v>1</v>
      </c>
      <c r="I62" s="77">
        <f t="shared" si="0"/>
        <v>0.99999999999999989</v>
      </c>
      <c r="J62" s="77">
        <f t="shared" si="0"/>
        <v>0.99999999999999989</v>
      </c>
      <c r="K62" s="77">
        <f t="shared" si="0"/>
        <v>0.99999999999999978</v>
      </c>
      <c r="L62" s="77">
        <f t="shared" si="0"/>
        <v>1</v>
      </c>
      <c r="M62" s="77">
        <f t="shared" si="0"/>
        <v>0.99999999999999978</v>
      </c>
      <c r="N62" s="77">
        <f t="shared" si="0"/>
        <v>1</v>
      </c>
      <c r="O62" s="77">
        <f t="shared" si="0"/>
        <v>0.99999999999999989</v>
      </c>
      <c r="P62" s="77">
        <f t="shared" si="0"/>
        <v>1.0000000000000002</v>
      </c>
      <c r="Q62" s="77">
        <f t="shared" si="0"/>
        <v>1</v>
      </c>
    </row>
    <row r="63" spans="1:17" x14ac:dyDescent="0.25">
      <c r="A63" s="132" t="s">
        <v>83</v>
      </c>
      <c r="B63" s="203">
        <f t="shared" ref="B63:Q63" si="1">IF(B$6=0,0,B$6/B$5)</f>
        <v>3.8366715888895793E-2</v>
      </c>
      <c r="C63" s="203">
        <f t="shared" si="1"/>
        <v>3.8366715888895793E-2</v>
      </c>
      <c r="D63" s="203">
        <f t="shared" si="1"/>
        <v>3.83667158888958E-2</v>
      </c>
      <c r="E63" s="203">
        <f t="shared" si="1"/>
        <v>3.83667158888958E-2</v>
      </c>
      <c r="F63" s="203">
        <f t="shared" si="1"/>
        <v>3.83667158888958E-2</v>
      </c>
      <c r="G63" s="203">
        <f t="shared" si="1"/>
        <v>3.8366715888895793E-2</v>
      </c>
      <c r="H63" s="203">
        <f t="shared" si="1"/>
        <v>3.83667158888958E-2</v>
      </c>
      <c r="I63" s="203">
        <f t="shared" si="1"/>
        <v>3.8366715888895786E-2</v>
      </c>
      <c r="J63" s="203">
        <f t="shared" si="1"/>
        <v>3.83667158888958E-2</v>
      </c>
      <c r="K63" s="203">
        <f t="shared" si="1"/>
        <v>3.83667158888958E-2</v>
      </c>
      <c r="L63" s="203">
        <f t="shared" si="1"/>
        <v>3.8366715888895807E-2</v>
      </c>
      <c r="M63" s="203">
        <f t="shared" si="1"/>
        <v>3.83667158888958E-2</v>
      </c>
      <c r="N63" s="203">
        <f t="shared" si="1"/>
        <v>3.83667158888958E-2</v>
      </c>
      <c r="O63" s="203">
        <f t="shared" si="1"/>
        <v>3.8366715888895793E-2</v>
      </c>
      <c r="P63" s="203">
        <f t="shared" si="1"/>
        <v>3.8366715888895807E-2</v>
      </c>
      <c r="Q63" s="203">
        <f t="shared" si="1"/>
        <v>3.8366715888895793E-2</v>
      </c>
    </row>
    <row r="64" spans="1:17" x14ac:dyDescent="0.25">
      <c r="A64" s="76" t="s">
        <v>82</v>
      </c>
      <c r="B64" s="202">
        <f t="shared" ref="B64:Q64" si="2">IF(B$7=0,0,B$7/B$5)</f>
        <v>3.1480382267811934E-2</v>
      </c>
      <c r="C64" s="202">
        <f t="shared" si="2"/>
        <v>3.1480382267811934E-2</v>
      </c>
      <c r="D64" s="202">
        <f t="shared" si="2"/>
        <v>3.148038226781194E-2</v>
      </c>
      <c r="E64" s="202">
        <f t="shared" si="2"/>
        <v>3.148038226781194E-2</v>
      </c>
      <c r="F64" s="202">
        <f t="shared" si="2"/>
        <v>3.148038226781194E-2</v>
      </c>
      <c r="G64" s="202">
        <f t="shared" si="2"/>
        <v>3.1480382267811934E-2</v>
      </c>
      <c r="H64" s="202">
        <f t="shared" si="2"/>
        <v>3.148038226781194E-2</v>
      </c>
      <c r="I64" s="202">
        <f t="shared" si="2"/>
        <v>3.1480382267811934E-2</v>
      </c>
      <c r="J64" s="202">
        <f t="shared" si="2"/>
        <v>3.148038226781194E-2</v>
      </c>
      <c r="K64" s="202">
        <f t="shared" si="2"/>
        <v>3.1480382267811934E-2</v>
      </c>
      <c r="L64" s="202">
        <f t="shared" si="2"/>
        <v>3.148038226781194E-2</v>
      </c>
      <c r="M64" s="202">
        <f t="shared" si="2"/>
        <v>3.1480382267811934E-2</v>
      </c>
      <c r="N64" s="202">
        <f t="shared" si="2"/>
        <v>3.148038226781194E-2</v>
      </c>
      <c r="O64" s="202">
        <f t="shared" si="2"/>
        <v>3.148038226781194E-2</v>
      </c>
      <c r="P64" s="202">
        <f t="shared" si="2"/>
        <v>3.1480382267811947E-2</v>
      </c>
      <c r="Q64" s="202">
        <f t="shared" si="2"/>
        <v>3.1480382267811934E-2</v>
      </c>
    </row>
    <row r="65" spans="1:17" x14ac:dyDescent="0.25">
      <c r="A65" s="76" t="s">
        <v>81</v>
      </c>
      <c r="B65" s="202">
        <f t="shared" ref="B65:Q65" si="3">IF(B$8=0,0,B$8/B$5)</f>
        <v>2.2626524754989826E-2</v>
      </c>
      <c r="C65" s="202">
        <f t="shared" si="3"/>
        <v>2.262652475498983E-2</v>
      </c>
      <c r="D65" s="202">
        <f t="shared" si="3"/>
        <v>2.262652475498983E-2</v>
      </c>
      <c r="E65" s="202">
        <f t="shared" si="3"/>
        <v>2.262652475498983E-2</v>
      </c>
      <c r="F65" s="202">
        <f t="shared" si="3"/>
        <v>2.262652475498983E-2</v>
      </c>
      <c r="G65" s="202">
        <f t="shared" si="3"/>
        <v>2.2626524754989826E-2</v>
      </c>
      <c r="H65" s="202">
        <f t="shared" si="3"/>
        <v>2.262652475498983E-2</v>
      </c>
      <c r="I65" s="202">
        <f t="shared" si="3"/>
        <v>2.2626524754989826E-2</v>
      </c>
      <c r="J65" s="202">
        <f t="shared" si="3"/>
        <v>2.262652475498983E-2</v>
      </c>
      <c r="K65" s="202">
        <f t="shared" si="3"/>
        <v>2.2626524754989826E-2</v>
      </c>
      <c r="L65" s="202">
        <f t="shared" si="3"/>
        <v>2.2626524754989833E-2</v>
      </c>
      <c r="M65" s="202">
        <f t="shared" si="3"/>
        <v>2.2626524754989826E-2</v>
      </c>
      <c r="N65" s="202">
        <f t="shared" si="3"/>
        <v>2.262652475498983E-2</v>
      </c>
      <c r="O65" s="202">
        <f t="shared" si="3"/>
        <v>2.2626524754989826E-2</v>
      </c>
      <c r="P65" s="202">
        <f t="shared" si="3"/>
        <v>2.262652475498983E-2</v>
      </c>
      <c r="Q65" s="202">
        <f t="shared" si="3"/>
        <v>2.2626524754989826E-2</v>
      </c>
    </row>
    <row r="66" spans="1:17" x14ac:dyDescent="0.25">
      <c r="A66" s="76" t="s">
        <v>80</v>
      </c>
      <c r="B66" s="202">
        <f t="shared" ref="B66:Q66" si="4">IF(B$9=0,0,B$9/B$5)</f>
        <v>4.4269287564110534E-2</v>
      </c>
      <c r="C66" s="202">
        <f t="shared" si="4"/>
        <v>4.4269287564110527E-2</v>
      </c>
      <c r="D66" s="202">
        <f t="shared" si="4"/>
        <v>4.4269287564110527E-2</v>
      </c>
      <c r="E66" s="202">
        <f t="shared" si="4"/>
        <v>4.4269287564110534E-2</v>
      </c>
      <c r="F66" s="202">
        <f t="shared" si="4"/>
        <v>4.4269287564110534E-2</v>
      </c>
      <c r="G66" s="202">
        <f t="shared" si="4"/>
        <v>4.4269287564110527E-2</v>
      </c>
      <c r="H66" s="202">
        <f t="shared" si="4"/>
        <v>4.4269287564110534E-2</v>
      </c>
      <c r="I66" s="202">
        <f t="shared" si="4"/>
        <v>4.426928756411052E-2</v>
      </c>
      <c r="J66" s="202">
        <f t="shared" si="4"/>
        <v>4.4269287564110534E-2</v>
      </c>
      <c r="K66" s="202">
        <f t="shared" si="4"/>
        <v>4.4269287564110527E-2</v>
      </c>
      <c r="L66" s="202">
        <f t="shared" si="4"/>
        <v>4.426928756411054E-2</v>
      </c>
      <c r="M66" s="202">
        <f t="shared" si="4"/>
        <v>4.4269287564110527E-2</v>
      </c>
      <c r="N66" s="202">
        <f t="shared" si="4"/>
        <v>4.4269287564110534E-2</v>
      </c>
      <c r="O66" s="202">
        <f t="shared" si="4"/>
        <v>4.4269287564110527E-2</v>
      </c>
      <c r="P66" s="202">
        <f t="shared" si="4"/>
        <v>4.426928756411054E-2</v>
      </c>
      <c r="Q66" s="202">
        <f t="shared" si="4"/>
        <v>4.4269287564110527E-2</v>
      </c>
    </row>
    <row r="67" spans="1:17" x14ac:dyDescent="0.25">
      <c r="A67" s="129" t="s">
        <v>79</v>
      </c>
      <c r="B67" s="201">
        <f t="shared" ref="B67:Q67" si="5">IF(B$10=0,0,B$10/B$5)</f>
        <v>7.4765907886053348E-2</v>
      </c>
      <c r="C67" s="201">
        <f t="shared" si="5"/>
        <v>7.4765907886053348E-2</v>
      </c>
      <c r="D67" s="201">
        <f t="shared" si="5"/>
        <v>7.4765907886053348E-2</v>
      </c>
      <c r="E67" s="201">
        <f t="shared" si="5"/>
        <v>7.4765907886053348E-2</v>
      </c>
      <c r="F67" s="201">
        <f t="shared" si="5"/>
        <v>7.4765907886053362E-2</v>
      </c>
      <c r="G67" s="201">
        <f t="shared" si="5"/>
        <v>7.4765907886053334E-2</v>
      </c>
      <c r="H67" s="201">
        <f t="shared" si="5"/>
        <v>7.4765907886053348E-2</v>
      </c>
      <c r="I67" s="201">
        <f t="shared" si="5"/>
        <v>7.476590788605332E-2</v>
      </c>
      <c r="J67" s="201">
        <f t="shared" si="5"/>
        <v>7.4765907886053348E-2</v>
      </c>
      <c r="K67" s="201">
        <f t="shared" si="5"/>
        <v>7.4765907886053334E-2</v>
      </c>
      <c r="L67" s="201">
        <f t="shared" si="5"/>
        <v>7.4765907886053376E-2</v>
      </c>
      <c r="M67" s="201">
        <f t="shared" si="5"/>
        <v>7.4765907886053334E-2</v>
      </c>
      <c r="N67" s="201">
        <f t="shared" si="5"/>
        <v>7.4765907886053348E-2</v>
      </c>
      <c r="O67" s="201">
        <f t="shared" si="5"/>
        <v>7.4765907886053348E-2</v>
      </c>
      <c r="P67" s="201">
        <f t="shared" si="5"/>
        <v>7.4765907886053362E-2</v>
      </c>
      <c r="Q67" s="201">
        <f t="shared" si="5"/>
        <v>7.4765907886053334E-2</v>
      </c>
    </row>
    <row r="68" spans="1:17" x14ac:dyDescent="0.25">
      <c r="A68" s="127" t="s">
        <v>306</v>
      </c>
      <c r="B68" s="200">
        <f t="shared" ref="B68:Q68" si="6">IF(B$15=0,0,B$15/B$5)</f>
        <v>3.2183313536250542E-2</v>
      </c>
      <c r="C68" s="200">
        <f t="shared" si="6"/>
        <v>3.2183313536250542E-2</v>
      </c>
      <c r="D68" s="200">
        <f t="shared" si="6"/>
        <v>3.2183313536250556E-2</v>
      </c>
      <c r="E68" s="200">
        <f t="shared" si="6"/>
        <v>3.2183313536250549E-2</v>
      </c>
      <c r="F68" s="200">
        <f t="shared" si="6"/>
        <v>3.2183313536250542E-2</v>
      </c>
      <c r="G68" s="200">
        <f t="shared" si="6"/>
        <v>3.2183313536250542E-2</v>
      </c>
      <c r="H68" s="200">
        <f t="shared" si="6"/>
        <v>3.2183313536250549E-2</v>
      </c>
      <c r="I68" s="200">
        <f t="shared" si="6"/>
        <v>3.2183313536250542E-2</v>
      </c>
      <c r="J68" s="200">
        <f t="shared" si="6"/>
        <v>3.2183313536250549E-2</v>
      </c>
      <c r="K68" s="200">
        <f t="shared" si="6"/>
        <v>3.2183313536250549E-2</v>
      </c>
      <c r="L68" s="200">
        <f t="shared" si="6"/>
        <v>3.2183313536250549E-2</v>
      </c>
      <c r="M68" s="200">
        <f t="shared" si="6"/>
        <v>3.2183313536250542E-2</v>
      </c>
      <c r="N68" s="200">
        <f t="shared" si="6"/>
        <v>3.2183313536250549E-2</v>
      </c>
      <c r="O68" s="200">
        <f t="shared" si="6"/>
        <v>3.2183313536250542E-2</v>
      </c>
      <c r="P68" s="200">
        <f t="shared" si="6"/>
        <v>3.2183313536250563E-2</v>
      </c>
      <c r="Q68" s="200">
        <f t="shared" si="6"/>
        <v>3.2183313536250549E-2</v>
      </c>
    </row>
    <row r="69" spans="1:17" x14ac:dyDescent="0.25">
      <c r="A69" s="127" t="s">
        <v>305</v>
      </c>
      <c r="B69" s="200">
        <f t="shared" ref="B69:Q69" si="7">IF(B$26=0,0,B$26/B$5)</f>
        <v>0.23064708034312889</v>
      </c>
      <c r="C69" s="200">
        <f t="shared" si="7"/>
        <v>0.23064708034312889</v>
      </c>
      <c r="D69" s="200">
        <f t="shared" si="7"/>
        <v>0.23064708034312895</v>
      </c>
      <c r="E69" s="200">
        <f t="shared" si="7"/>
        <v>0.23064708034312889</v>
      </c>
      <c r="F69" s="200">
        <f t="shared" si="7"/>
        <v>0.23064708034312886</v>
      </c>
      <c r="G69" s="200">
        <f t="shared" si="7"/>
        <v>0.23064708034312889</v>
      </c>
      <c r="H69" s="200">
        <f t="shared" si="7"/>
        <v>0.23064708034312895</v>
      </c>
      <c r="I69" s="200">
        <f t="shared" si="7"/>
        <v>0.23064708034312889</v>
      </c>
      <c r="J69" s="200">
        <f t="shared" si="7"/>
        <v>0.23064708034312895</v>
      </c>
      <c r="K69" s="200">
        <f t="shared" si="7"/>
        <v>0.23064708034312892</v>
      </c>
      <c r="L69" s="200">
        <f t="shared" si="7"/>
        <v>0.23064708034312889</v>
      </c>
      <c r="M69" s="200">
        <f t="shared" si="7"/>
        <v>0.23064708034312886</v>
      </c>
      <c r="N69" s="200">
        <f t="shared" si="7"/>
        <v>0.23064708034312892</v>
      </c>
      <c r="O69" s="200">
        <f t="shared" si="7"/>
        <v>0.23064708034312886</v>
      </c>
      <c r="P69" s="200">
        <f t="shared" si="7"/>
        <v>0.23064708034312895</v>
      </c>
      <c r="Q69" s="200">
        <f t="shared" si="7"/>
        <v>0.23064708034312889</v>
      </c>
    </row>
    <row r="70" spans="1:17" x14ac:dyDescent="0.25">
      <c r="A70" s="127" t="s">
        <v>304</v>
      </c>
      <c r="B70" s="200">
        <f t="shared" ref="B70:Q70" si="8">IF(B$37=0,0,B$37/B$5)</f>
        <v>0.31421522392303075</v>
      </c>
      <c r="C70" s="200">
        <f t="shared" si="8"/>
        <v>0.31421522392303081</v>
      </c>
      <c r="D70" s="200">
        <f t="shared" si="8"/>
        <v>0.31421522392303075</v>
      </c>
      <c r="E70" s="200">
        <f t="shared" si="8"/>
        <v>0.19853876079634689</v>
      </c>
      <c r="F70" s="200">
        <f t="shared" si="8"/>
        <v>0.20232193606741011</v>
      </c>
      <c r="G70" s="200">
        <f t="shared" si="8"/>
        <v>0.21466738950492859</v>
      </c>
      <c r="H70" s="200">
        <f t="shared" si="8"/>
        <v>0.1843374444933468</v>
      </c>
      <c r="I70" s="200">
        <f t="shared" si="8"/>
        <v>0.11466586313259962</v>
      </c>
      <c r="J70" s="200">
        <f t="shared" si="8"/>
        <v>0.21104143275515366</v>
      </c>
      <c r="K70" s="200">
        <f t="shared" si="8"/>
        <v>0.20891884817643747</v>
      </c>
      <c r="L70" s="200">
        <f t="shared" si="8"/>
        <v>0.18607519518539925</v>
      </c>
      <c r="M70" s="200">
        <f t="shared" si="8"/>
        <v>0.15001790098928758</v>
      </c>
      <c r="N70" s="200">
        <f t="shared" si="8"/>
        <v>0.16057988434279458</v>
      </c>
      <c r="O70" s="200">
        <f t="shared" si="8"/>
        <v>0.17618088112281674</v>
      </c>
      <c r="P70" s="200">
        <f t="shared" si="8"/>
        <v>0.22407318863153788</v>
      </c>
      <c r="Q70" s="200">
        <f t="shared" si="8"/>
        <v>0.22109504310253081</v>
      </c>
    </row>
    <row r="71" spans="1:17" x14ac:dyDescent="0.25">
      <c r="A71" s="127" t="s">
        <v>303</v>
      </c>
      <c r="B71" s="200">
        <f t="shared" ref="B71:Q71" si="9">IF(B$38=0,0,B$38/B$5)</f>
        <v>0.11157459502528579</v>
      </c>
      <c r="C71" s="200">
        <f t="shared" si="9"/>
        <v>0.11157459502528581</v>
      </c>
      <c r="D71" s="200">
        <f t="shared" si="9"/>
        <v>0.11157459502528581</v>
      </c>
      <c r="E71" s="200">
        <f t="shared" si="9"/>
        <v>0.26401796045794229</v>
      </c>
      <c r="F71" s="200">
        <f t="shared" si="9"/>
        <v>0.25903233110211649</v>
      </c>
      <c r="G71" s="200">
        <f t="shared" si="9"/>
        <v>0.2427629672320748</v>
      </c>
      <c r="H71" s="200">
        <f t="shared" si="9"/>
        <v>0.28273305938374599</v>
      </c>
      <c r="I71" s="200">
        <f t="shared" si="9"/>
        <v>0.37454923400187723</v>
      </c>
      <c r="J71" s="200">
        <f t="shared" si="9"/>
        <v>0.2475414073305035</v>
      </c>
      <c r="K71" s="200">
        <f t="shared" si="9"/>
        <v>0.25033863960964553</v>
      </c>
      <c r="L71" s="200">
        <f t="shared" si="9"/>
        <v>0.28044297757609876</v>
      </c>
      <c r="M71" s="200">
        <f t="shared" si="9"/>
        <v>0.32796081419624934</v>
      </c>
      <c r="N71" s="200">
        <f t="shared" si="9"/>
        <v>0.31404178309405378</v>
      </c>
      <c r="O71" s="200">
        <f t="shared" si="9"/>
        <v>0.2934821256757072</v>
      </c>
      <c r="P71" s="200">
        <f t="shared" si="9"/>
        <v>0.23036760490263072</v>
      </c>
      <c r="Q71" s="200">
        <f t="shared" si="9"/>
        <v>0.23429233180833528</v>
      </c>
    </row>
    <row r="72" spans="1:17" x14ac:dyDescent="0.25">
      <c r="A72" s="142" t="s">
        <v>310</v>
      </c>
      <c r="B72" s="199">
        <f t="shared" ref="B72:Q72" si="10">IF(B$39=0,0,B$39/B$5)</f>
        <v>0</v>
      </c>
      <c r="C72" s="199">
        <f t="shared" si="10"/>
        <v>0</v>
      </c>
      <c r="D72" s="199">
        <f t="shared" si="10"/>
        <v>0</v>
      </c>
      <c r="E72" s="199">
        <f t="shared" si="10"/>
        <v>0.17851130078514862</v>
      </c>
      <c r="F72" s="199">
        <f t="shared" si="10"/>
        <v>0.17267312488936493</v>
      </c>
      <c r="G72" s="199">
        <f t="shared" si="10"/>
        <v>0.15362168700523457</v>
      </c>
      <c r="H72" s="199">
        <f t="shared" si="10"/>
        <v>0.20042669634261431</v>
      </c>
      <c r="I72" s="199">
        <f t="shared" si="10"/>
        <v>0.30794350901387169</v>
      </c>
      <c r="J72" s="199">
        <f t="shared" si="10"/>
        <v>0.15921724411769703</v>
      </c>
      <c r="K72" s="199">
        <f t="shared" si="10"/>
        <v>0.16249280531598639</v>
      </c>
      <c r="L72" s="199">
        <f t="shared" si="10"/>
        <v>0.19774500874520878</v>
      </c>
      <c r="M72" s="199">
        <f t="shared" si="10"/>
        <v>0.25338843278983525</v>
      </c>
      <c r="N72" s="199">
        <f t="shared" si="10"/>
        <v>0.23708923642487756</v>
      </c>
      <c r="O72" s="199">
        <f t="shared" si="10"/>
        <v>0.21301386142230061</v>
      </c>
      <c r="P72" s="199">
        <f t="shared" si="10"/>
        <v>0.1391067079712025</v>
      </c>
      <c r="Q72" s="199">
        <f t="shared" si="10"/>
        <v>0.14370256626372552</v>
      </c>
    </row>
    <row r="73" spans="1:17" x14ac:dyDescent="0.25">
      <c r="A73" s="142" t="s">
        <v>309</v>
      </c>
      <c r="B73" s="199">
        <f t="shared" ref="B73:Q73" si="11">IF(B$45=0,0,B$45/B$5)</f>
        <v>4.0765530479250682E-2</v>
      </c>
      <c r="C73" s="199">
        <f t="shared" si="11"/>
        <v>4.0765530479250689E-2</v>
      </c>
      <c r="D73" s="199">
        <f t="shared" si="11"/>
        <v>4.0765530479250703E-2</v>
      </c>
      <c r="E73" s="199">
        <f t="shared" si="11"/>
        <v>4.0765530479250696E-2</v>
      </c>
      <c r="F73" s="199">
        <f t="shared" si="11"/>
        <v>4.0765530479250696E-2</v>
      </c>
      <c r="G73" s="199">
        <f t="shared" si="11"/>
        <v>4.0765530479250689E-2</v>
      </c>
      <c r="H73" s="199">
        <f t="shared" si="11"/>
        <v>4.0765530479250696E-2</v>
      </c>
      <c r="I73" s="199">
        <f t="shared" si="11"/>
        <v>4.0765530479250696E-2</v>
      </c>
      <c r="J73" s="199">
        <f t="shared" si="11"/>
        <v>4.0765530479250703E-2</v>
      </c>
      <c r="K73" s="199">
        <f t="shared" si="11"/>
        <v>4.0765530479250703E-2</v>
      </c>
      <c r="L73" s="199">
        <f t="shared" si="11"/>
        <v>4.0765530479250696E-2</v>
      </c>
      <c r="M73" s="199">
        <f t="shared" si="11"/>
        <v>4.0765530479250682E-2</v>
      </c>
      <c r="N73" s="199">
        <f t="shared" si="11"/>
        <v>4.0765530479250689E-2</v>
      </c>
      <c r="O73" s="199">
        <f t="shared" si="11"/>
        <v>4.0765530479250696E-2</v>
      </c>
      <c r="P73" s="199">
        <f t="shared" si="11"/>
        <v>4.0765530479250703E-2</v>
      </c>
      <c r="Q73" s="199">
        <f t="shared" si="11"/>
        <v>4.0765530479250689E-2</v>
      </c>
    </row>
    <row r="74" spans="1:17" x14ac:dyDescent="0.25">
      <c r="A74" s="142" t="s">
        <v>308</v>
      </c>
      <c r="B74" s="199">
        <f t="shared" ref="B74:Q74" si="12">IF(B$56=0,0,B$56/B$5)</f>
        <v>7.0809064546035097E-2</v>
      </c>
      <c r="C74" s="199">
        <f t="shared" si="12"/>
        <v>7.0809064546035111E-2</v>
      </c>
      <c r="D74" s="199">
        <f t="shared" si="12"/>
        <v>7.0809064546035111E-2</v>
      </c>
      <c r="E74" s="199">
        <f t="shared" si="12"/>
        <v>4.4741129193542964E-2</v>
      </c>
      <c r="F74" s="199">
        <f t="shared" si="12"/>
        <v>4.5593675733500878E-2</v>
      </c>
      <c r="G74" s="199">
        <f t="shared" si="12"/>
        <v>4.8375749747589541E-2</v>
      </c>
      <c r="H74" s="199">
        <f t="shared" si="12"/>
        <v>4.1540832561880972E-2</v>
      </c>
      <c r="I74" s="199">
        <f t="shared" si="12"/>
        <v>2.5840194508754844E-2</v>
      </c>
      <c r="J74" s="199">
        <f t="shared" si="12"/>
        <v>4.7558632733555754E-2</v>
      </c>
      <c r="K74" s="199">
        <f t="shared" si="12"/>
        <v>4.7080303814408447E-2</v>
      </c>
      <c r="L74" s="199">
        <f t="shared" si="12"/>
        <v>4.1932438351639269E-2</v>
      </c>
      <c r="M74" s="199">
        <f t="shared" si="12"/>
        <v>3.3806850927163408E-2</v>
      </c>
      <c r="N74" s="199">
        <f t="shared" si="12"/>
        <v>3.6187016189925543E-2</v>
      </c>
      <c r="O74" s="199">
        <f t="shared" si="12"/>
        <v>3.9702733774155889E-2</v>
      </c>
      <c r="P74" s="199">
        <f t="shared" si="12"/>
        <v>5.0495366452177559E-2</v>
      </c>
      <c r="Q74" s="199">
        <f t="shared" si="12"/>
        <v>4.9824235065359053E-2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9.9870968810442495E-2</v>
      </c>
      <c r="C76" s="276">
        <f t="shared" si="14"/>
        <v>9.9870968810442495E-2</v>
      </c>
      <c r="D76" s="276">
        <f t="shared" si="14"/>
        <v>9.9870968810442481E-2</v>
      </c>
      <c r="E76" s="276">
        <f t="shared" si="14"/>
        <v>6.310406650446998E-2</v>
      </c>
      <c r="F76" s="276">
        <f t="shared" si="14"/>
        <v>6.4306520589232433E-2</v>
      </c>
      <c r="G76" s="276">
        <f t="shared" si="14"/>
        <v>6.8230431021755578E-2</v>
      </c>
      <c r="H76" s="276">
        <f t="shared" si="14"/>
        <v>5.8590283881666282E-2</v>
      </c>
      <c r="I76" s="276">
        <f t="shared" si="14"/>
        <v>3.6445690624282163E-2</v>
      </c>
      <c r="J76" s="276">
        <f t="shared" si="14"/>
        <v>6.7077947673101865E-2</v>
      </c>
      <c r="K76" s="276">
        <f t="shared" si="14"/>
        <v>6.6403299972675939E-2</v>
      </c>
      <c r="L76" s="276">
        <f t="shared" si="14"/>
        <v>5.9142614997261138E-2</v>
      </c>
      <c r="M76" s="276">
        <f t="shared" si="14"/>
        <v>4.7682072573222115E-2</v>
      </c>
      <c r="N76" s="276">
        <f t="shared" si="14"/>
        <v>5.1039120321910762E-2</v>
      </c>
      <c r="O76" s="276">
        <f t="shared" si="14"/>
        <v>5.5997780960235111E-2</v>
      </c>
      <c r="P76" s="276">
        <f t="shared" si="14"/>
        <v>7.1219994224590674E-2</v>
      </c>
      <c r="Q76" s="276">
        <f t="shared" si="14"/>
        <v>7.0273412847893013E-2</v>
      </c>
    </row>
    <row r="78" spans="1:17" ht="12.75" x14ac:dyDescent="0.25">
      <c r="A78" s="98" t="str">
        <f>FBT_fec!$A$110</f>
        <v>Energy intensity (toe/physical output index)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 t="shared" ref="B80:Q80" si="15">SUM(B$81:B$90)</f>
        <v>74.520846785020922</v>
      </c>
      <c r="C80" s="230">
        <f t="shared" si="15"/>
        <v>74.238553404649736</v>
      </c>
      <c r="D80" s="230">
        <f t="shared" si="15"/>
        <v>74.383558267938497</v>
      </c>
      <c r="E80" s="230">
        <f t="shared" si="15"/>
        <v>77.923194101255916</v>
      </c>
      <c r="F80" s="230">
        <f t="shared" si="15"/>
        <v>77.280104630810044</v>
      </c>
      <c r="G80" s="230">
        <f t="shared" si="15"/>
        <v>76.748168525510906</v>
      </c>
      <c r="H80" s="230">
        <f t="shared" si="15"/>
        <v>76.109200179041579</v>
      </c>
      <c r="I80" s="230">
        <f t="shared" si="15"/>
        <v>76.225739518769871</v>
      </c>
      <c r="J80" s="230">
        <f t="shared" si="15"/>
        <v>72.880518237223555</v>
      </c>
      <c r="K80" s="230">
        <f t="shared" si="15"/>
        <v>72.937454603343369</v>
      </c>
      <c r="L80" s="230">
        <f t="shared" si="15"/>
        <v>73.652741383335027</v>
      </c>
      <c r="M80" s="230">
        <f t="shared" si="15"/>
        <v>74.865623128105725</v>
      </c>
      <c r="N80" s="230">
        <f t="shared" si="15"/>
        <v>74.538707896240794</v>
      </c>
      <c r="O80" s="230">
        <f t="shared" si="15"/>
        <v>73.976099223835902</v>
      </c>
      <c r="P80" s="230">
        <f t="shared" si="15"/>
        <v>72.30671200547313</v>
      </c>
      <c r="Q80" s="230">
        <f t="shared" si="15"/>
        <v>72.379590112814824</v>
      </c>
    </row>
    <row r="81" spans="1:17" x14ac:dyDescent="0.25">
      <c r="A81" s="132" t="s">
        <v>83</v>
      </c>
      <c r="B81" s="275">
        <f>IF(B$6=0,0,B$6/TEL!B$5*1000)</f>
        <v>2.8591201564008317</v>
      </c>
      <c r="C81" s="275">
        <f>IF(C$6=0,0,C$6/TEL!C$5*1000)</f>
        <v>2.8482894864788149</v>
      </c>
      <c r="D81" s="275">
        <f>IF(D$6=0,0,D$6/TEL!D$5*1000)</f>
        <v>2.8538528468711228</v>
      </c>
      <c r="E81" s="275">
        <f>IF(E$6=0,0,E$6/TEL!E$5*1000)</f>
        <v>2.9896570492381662</v>
      </c>
      <c r="F81" s="275">
        <f>IF(F$6=0,0,F$6/TEL!F$5*1000)</f>
        <v>2.9649838182344297</v>
      </c>
      <c r="G81" s="275">
        <f>IF(G$6=0,0,G$6/TEL!G$5*1000)</f>
        <v>2.9445751768113722</v>
      </c>
      <c r="H81" s="275">
        <f>IF(H$6=0,0,H$6/TEL!H$5*1000)</f>
        <v>2.9200600598003854</v>
      </c>
      <c r="I81" s="275">
        <f>IF(I$6=0,0,I$6/TEL!I$5*1000)</f>
        <v>2.9245312915376203</v>
      </c>
      <c r="J81" s="275">
        <f>IF(J$6=0,0,J$6/TEL!J$5*1000)</f>
        <v>2.7961861370430454</v>
      </c>
      <c r="K81" s="275">
        <f>IF(K$6=0,0,K$6/TEL!K$5*1000)</f>
        <v>2.7983705984257101</v>
      </c>
      <c r="L81" s="275">
        <f>IF(L$6=0,0,L$6/TEL!L$5*1000)</f>
        <v>2.8258138030927333</v>
      </c>
      <c r="M81" s="275">
        <f>IF(M$6=0,0,M$6/TEL!M$5*1000)</f>
        <v>2.8723480924011788</v>
      </c>
      <c r="N81" s="275">
        <f>IF(N$6=0,0,N$6/TEL!N$5*1000)</f>
        <v>2.8598054285804642</v>
      </c>
      <c r="O81" s="275">
        <f>IF(O$6=0,0,O$6/TEL!O$5*1000)</f>
        <v>2.8382199814896771</v>
      </c>
      <c r="P81" s="275">
        <f>IF(P$6=0,0,P$6/TEL!P$5*1000)</f>
        <v>2.774171076374198</v>
      </c>
      <c r="Q81" s="275">
        <f>IF(Q$6=0,0,Q$6/TEL!Q$5*1000)</f>
        <v>2.7769671700130973</v>
      </c>
    </row>
    <row r="82" spans="1:17" x14ac:dyDescent="0.25">
      <c r="A82" s="76" t="s">
        <v>82</v>
      </c>
      <c r="B82" s="274">
        <f>IF(B$7=0,0,B$7/TEL!B$5*1000)</f>
        <v>2.345944743713503</v>
      </c>
      <c r="C82" s="274">
        <f>IF(C$7=0,0,C$7/TEL!C$5*1000)</f>
        <v>2.3370580401877454</v>
      </c>
      <c r="D82" s="274">
        <f>IF(D$7=0,0,D$7/TEL!D$5*1000)</f>
        <v>2.3416228487147674</v>
      </c>
      <c r="E82" s="274">
        <f>IF(E$7=0,0,E$7/TEL!E$5*1000)</f>
        <v>2.4530519378364439</v>
      </c>
      <c r="F82" s="274">
        <f>IF(F$7=0,0,F$7/TEL!F$5*1000)</f>
        <v>2.4328072354744044</v>
      </c>
      <c r="G82" s="274">
        <f>IF(G$7=0,0,G$7/TEL!G$5*1000)</f>
        <v>2.4160616835375364</v>
      </c>
      <c r="H82" s="274">
        <f>IF(H$7=0,0,H$7/TEL!H$5*1000)</f>
        <v>2.39594671573365</v>
      </c>
      <c r="I82" s="274">
        <f>IF(I$7=0,0,I$7/TEL!I$5*1000)</f>
        <v>2.3996154186975347</v>
      </c>
      <c r="J82" s="274">
        <f>IF(J$7=0,0,J$7/TEL!J$5*1000)</f>
        <v>2.2943065739840378</v>
      </c>
      <c r="K82" s="274">
        <f>IF(K$7=0,0,K$7/TEL!K$5*1000)</f>
        <v>2.2960989525544289</v>
      </c>
      <c r="L82" s="274">
        <f>IF(L$7=0,0,L$7/TEL!L$5*1000)</f>
        <v>2.3186164538196787</v>
      </c>
      <c r="M82" s="274">
        <f>IF(M$7=0,0,M$7/TEL!M$5*1000)</f>
        <v>2.3567984347907109</v>
      </c>
      <c r="N82" s="274">
        <f>IF(N$7=0,0,N$7/TEL!N$5*1000)</f>
        <v>2.3465070183224324</v>
      </c>
      <c r="O82" s="274">
        <f>IF(O$7=0,0,O$7/TEL!O$5*1000)</f>
        <v>2.3287958822479409</v>
      </c>
      <c r="P82" s="274">
        <f>IF(P$7=0,0,P$7/TEL!P$5*1000)</f>
        <v>2.2762429344608806</v>
      </c>
      <c r="Q82" s="274">
        <f>IF(Q$7=0,0,Q$7/TEL!Q$5*1000)</f>
        <v>2.2785371651389519</v>
      </c>
    </row>
    <row r="83" spans="1:17" x14ac:dyDescent="0.25">
      <c r="A83" s="76" t="s">
        <v>81</v>
      </c>
      <c r="B83" s="274">
        <f>IF(B$8=0,0,B$8/TEL!B$5*1000)</f>
        <v>1.6861477845440802</v>
      </c>
      <c r="C83" s="274">
        <f>IF(C$8=0,0,C$8/TEL!C$5*1000)</f>
        <v>1.6797604663849419</v>
      </c>
      <c r="D83" s="274">
        <f>IF(D$8=0,0,D$8/TEL!D$5*1000)</f>
        <v>1.6830414225137387</v>
      </c>
      <c r="E83" s="274">
        <f>IF(E$8=0,0,E$8/TEL!E$5*1000)</f>
        <v>1.763131080319944</v>
      </c>
      <c r="F83" s="274">
        <f>IF(F$8=0,0,F$8/TEL!F$5*1000)</f>
        <v>1.7485802004972277</v>
      </c>
      <c r="G83" s="274">
        <f>IF(G$8=0,0,G$8/TEL!G$5*1000)</f>
        <v>1.7365443350426037</v>
      </c>
      <c r="H83" s="274">
        <f>IF(H$8=0,0,H$8/TEL!H$5*1000)</f>
        <v>1.7220867019335608</v>
      </c>
      <c r="I83" s="274">
        <f>IF(I$8=0,0,I$8/TEL!I$5*1000)</f>
        <v>1.7247235821888529</v>
      </c>
      <c r="J83" s="274">
        <f>IF(J$8=0,0,J$8/TEL!J$5*1000)</f>
        <v>1.6490328500510267</v>
      </c>
      <c r="K83" s="274">
        <f>IF(K$8=0,0,K$8/TEL!K$5*1000)</f>
        <v>1.6503211221484955</v>
      </c>
      <c r="L83" s="274">
        <f>IF(L$8=0,0,L$8/TEL!L$5*1000)</f>
        <v>1.666505576182894</v>
      </c>
      <c r="M83" s="274">
        <f>IF(M$8=0,0,M$8/TEL!M$5*1000)</f>
        <v>1.6939488750058234</v>
      </c>
      <c r="N83" s="274">
        <f>IF(N$8=0,0,N$8/TEL!N$5*1000)</f>
        <v>1.686551919419248</v>
      </c>
      <c r="O83" s="274">
        <f>IF(O$8=0,0,O$8/TEL!O$5*1000)</f>
        <v>1.6738220403657071</v>
      </c>
      <c r="P83" s="274">
        <f>IF(P$8=0,0,P$8/TEL!P$5*1000)</f>
        <v>1.6360496091437577</v>
      </c>
      <c r="Q83" s="274">
        <f>IF(Q$8=0,0,Q$8/TEL!Q$5*1000)</f>
        <v>1.6376985874436214</v>
      </c>
    </row>
    <row r="84" spans="1:17" x14ac:dyDescent="0.25">
      <c r="A84" s="76" t="s">
        <v>80</v>
      </c>
      <c r="B84" s="274">
        <f>IF(B$9=0,0,B$9/TEL!B$5*1000)</f>
        <v>3.2989847958471135</v>
      </c>
      <c r="C84" s="274">
        <f>IF(C$9=0,0,C$9/TEL!C$5*1000)</f>
        <v>3.2864878690140169</v>
      </c>
      <c r="D84" s="274">
        <f>IF(D$9=0,0,D$9/TEL!D$5*1000)</f>
        <v>3.2929071310051405</v>
      </c>
      <c r="E84" s="274">
        <f>IF(E$9=0,0,E$9/TEL!E$5*1000)</f>
        <v>3.449604287582499</v>
      </c>
      <c r="F84" s="274">
        <f>IF(F$9=0,0,F$9/TEL!F$5*1000)</f>
        <v>3.42113517488588</v>
      </c>
      <c r="G84" s="274">
        <f>IF(G$9=0,0,G$9/TEL!G$5*1000)</f>
        <v>3.3975867424746591</v>
      </c>
      <c r="H84" s="274">
        <f>IF(H$9=0,0,H$9/TEL!H$5*1000)</f>
        <v>3.3693000690004449</v>
      </c>
      <c r="I84" s="274">
        <f>IF(I$9=0,0,I$9/TEL!I$5*1000)</f>
        <v>3.3744591825434078</v>
      </c>
      <c r="J84" s="274">
        <f>IF(J$9=0,0,J$9/TEL!J$5*1000)</f>
        <v>3.2263686196650516</v>
      </c>
      <c r="K84" s="274">
        <f>IF(K$9=0,0,K$9/TEL!K$5*1000)</f>
        <v>3.2288891520296654</v>
      </c>
      <c r="L84" s="274">
        <f>IF(L$9=0,0,L$9/TEL!L$5*1000)</f>
        <v>3.2605543881839232</v>
      </c>
      <c r="M84" s="274">
        <f>IF(M$9=0,0,M$9/TEL!M$5*1000)</f>
        <v>3.3142477989244363</v>
      </c>
      <c r="N84" s="274">
        <f>IF(N$9=0,0,N$9/TEL!N$5*1000)</f>
        <v>3.2997754945159197</v>
      </c>
      <c r="O84" s="274">
        <f>IF(O$9=0,0,O$9/TEL!O$5*1000)</f>
        <v>3.2748692094111655</v>
      </c>
      <c r="P84" s="274">
        <f>IF(P$9=0,0,P$9/TEL!P$5*1000)</f>
        <v>3.2009666265856129</v>
      </c>
      <c r="Q84" s="274">
        <f>IF(Q$9=0,0,Q$9/TEL!Q$5*1000)</f>
        <v>3.2041928884766504</v>
      </c>
    </row>
    <row r="85" spans="1:17" x14ac:dyDescent="0.25">
      <c r="A85" s="129" t="s">
        <v>79</v>
      </c>
      <c r="B85" s="273">
        <f>IF(B$10=0,0,B$10/TEL!B$5*1000)</f>
        <v>5.5716187663195686</v>
      </c>
      <c r="C85" s="273">
        <f>IF(C$10=0,0,C$10/TEL!C$5*1000)</f>
        <v>5.550512845445895</v>
      </c>
      <c r="D85" s="273">
        <f>IF(D$10=0,0,D$10/TEL!D$5*1000)</f>
        <v>5.5613542656975721</v>
      </c>
      <c r="E85" s="273">
        <f>IF(E$10=0,0,E$10/TEL!E$5*1000)</f>
        <v>5.8259983523615535</v>
      </c>
      <c r="F85" s="273">
        <f>IF(F$10=0,0,F$10/TEL!F$5*1000)</f>
        <v>5.7779171842517094</v>
      </c>
      <c r="G85" s="273">
        <f>IF(G$10=0,0,G$10/TEL!G$5*1000)</f>
        <v>5.7381464984016475</v>
      </c>
      <c r="H85" s="273">
        <f>IF(H$10=0,0,H$10/TEL!H$5*1000)</f>
        <v>5.6903734498674181</v>
      </c>
      <c r="I85" s="273">
        <f>IF(I$10=0,0,I$10/TEL!I$5*1000)</f>
        <v>5.6990866194066436</v>
      </c>
      <c r="J85" s="273">
        <f>IF(J$10=0,0,J$10/TEL!J$5*1000)</f>
        <v>5.448978113212088</v>
      </c>
      <c r="K85" s="273">
        <f>IF(K$10=0,0,K$10/TEL!K$5*1000)</f>
        <v>5.4532350123167683</v>
      </c>
      <c r="L85" s="273">
        <f>IF(L$10=0,0,L$10/TEL!L$5*1000)</f>
        <v>5.5067140778217372</v>
      </c>
      <c r="M85" s="273">
        <f>IF(M$10=0,0,M$10/TEL!M$5*1000)</f>
        <v>5.5973962826279378</v>
      </c>
      <c r="N85" s="273">
        <f>IF(N$10=0,0,N$10/TEL!N$5*1000)</f>
        <v>5.5729541685157757</v>
      </c>
      <c r="O85" s="273">
        <f>IF(O$10=0,0,O$10/TEL!O$5*1000)</f>
        <v>5.5308902203388595</v>
      </c>
      <c r="P85" s="273">
        <f>IF(P$10=0,0,P$10/TEL!P$5*1000)</f>
        <v>5.4060769693445909</v>
      </c>
      <c r="Q85" s="273">
        <f>IF(Q$10=0,0,Q$10/TEL!Q$5*1000)</f>
        <v>5.4115257672050099</v>
      </c>
    </row>
    <row r="86" spans="1:17" x14ac:dyDescent="0.25">
      <c r="A86" s="127" t="s">
        <v>306</v>
      </c>
      <c r="B86" s="296">
        <f>IF(B$15=0,0,B$15/TEL!B$5*1000)</f>
        <v>2.3983277770692166</v>
      </c>
      <c r="C86" s="296">
        <f>IF(C$15=0,0,C$15/TEL!C$5*1000)</f>
        <v>2.3892426406995231</v>
      </c>
      <c r="D86" s="296">
        <f>IF(D$15=0,0,D$15/TEL!D$5*1000)</f>
        <v>2.393909377679027</v>
      </c>
      <c r="E86" s="296">
        <f>IF(E$15=0,0,E$15/TEL!E$5*1000)</f>
        <v>2.5078265875068282</v>
      </c>
      <c r="F86" s="296">
        <f>IF(F$15=0,0,F$15/TEL!F$5*1000)</f>
        <v>2.4871298374476076</v>
      </c>
      <c r="G86" s="296">
        <f>IF(G$15=0,0,G$15/TEL!G$5*1000)</f>
        <v>2.4700103709895131</v>
      </c>
      <c r="H86" s="296">
        <f>IF(H$15=0,0,H$15/TEL!H$5*1000)</f>
        <v>2.4494462523553517</v>
      </c>
      <c r="I86" s="296">
        <f>IF(I$15=0,0,I$15/TEL!I$5*1000)</f>
        <v>2.4531968744651347</v>
      </c>
      <c r="J86" s="296">
        <f>IF(J$15=0,0,J$15/TEL!J$5*1000)</f>
        <v>2.3455365691129924</v>
      </c>
      <c r="K86" s="296">
        <f>IF(K$15=0,0,K$15/TEL!K$5*1000)</f>
        <v>2.3473689700354408</v>
      </c>
      <c r="L86" s="296">
        <f>IF(L$15=0,0,L$15/TEL!L$5*1000)</f>
        <v>2.3703892687442472</v>
      </c>
      <c r="M86" s="296">
        <f>IF(M$15=0,0,M$15/TEL!M$5*1000)</f>
        <v>2.4094238222185971</v>
      </c>
      <c r="N86" s="296">
        <f>IF(N$15=0,0,N$15/TEL!N$5*1000)</f>
        <v>2.3989026068117116</v>
      </c>
      <c r="O86" s="296">
        <f>IF(O$15=0,0,O$15/TEL!O$5*1000)</f>
        <v>2.3807959955094917</v>
      </c>
      <c r="P86" s="296">
        <f>IF(P$15=0,0,P$15/TEL!P$5*1000)</f>
        <v>2.3270695832475132</v>
      </c>
      <c r="Q86" s="296">
        <f>IF(Q$15=0,0,Q$15/TEL!Q$5*1000)</f>
        <v>2.3294150422260191</v>
      </c>
    </row>
    <row r="87" spans="1:17" x14ac:dyDescent="0.25">
      <c r="A87" s="127" t="s">
        <v>305</v>
      </c>
      <c r="B87" s="296">
        <f>IF(B$26=0,0,B$26/TEL!B$5*1000)</f>
        <v>17.18801573566272</v>
      </c>
      <c r="C87" s="296">
        <f>IF(C$26=0,0,C$26/TEL!C$5*1000)</f>
        <v>17.122905591679913</v>
      </c>
      <c r="D87" s="296">
        <f>IF(D$26=0,0,D$26/TEL!D$5*1000)</f>
        <v>17.156350540033024</v>
      </c>
      <c r="E87" s="296">
        <f>IF(E$26=0,0,E$26/TEL!E$5*1000)</f>
        <v>17.972757210465595</v>
      </c>
      <c r="F87" s="296">
        <f>IF(F$26=0,0,F$26/TEL!F$5*1000)</f>
        <v>17.824430501707852</v>
      </c>
      <c r="G87" s="296">
        <f>IF(G$26=0,0,G$26/TEL!G$5*1000)</f>
        <v>17.701740992091512</v>
      </c>
      <c r="H87" s="296">
        <f>IF(H$26=0,0,H$26/TEL!H$5*1000)</f>
        <v>17.554364808546687</v>
      </c>
      <c r="I87" s="296">
        <f>IF(I$26=0,0,I$26/TEL!I$5*1000)</f>
        <v>17.581244267000134</v>
      </c>
      <c r="J87" s="296">
        <f>IF(J$26=0,0,J$26/TEL!J$5*1000)</f>
        <v>16.809678745309778</v>
      </c>
      <c r="K87" s="296">
        <f>IF(K$26=0,0,K$26/TEL!K$5*1000)</f>
        <v>16.822810951920658</v>
      </c>
      <c r="L87" s="296">
        <f>IF(L$26=0,0,L$26/TEL!L$5*1000)</f>
        <v>16.987789759333765</v>
      </c>
      <c r="M87" s="296">
        <f>IF(M$26=0,0,M$26/TEL!M$5*1000)</f>
        <v>17.267537392566609</v>
      </c>
      <c r="N87" s="296">
        <f>IF(N$26=0,0,N$26/TEL!N$5*1000)</f>
        <v>17.192135348817267</v>
      </c>
      <c r="O87" s="296">
        <f>IF(O$26=0,0,O$26/TEL!O$5*1000)</f>
        <v>17.062371301151359</v>
      </c>
      <c r="P87" s="296">
        <f>IF(P$26=0,0,P$26/TEL!P$5*1000)</f>
        <v>16.677332013273841</v>
      </c>
      <c r="Q87" s="296">
        <f>IF(Q$26=0,0,Q$26/TEL!Q$5*1000)</f>
        <v>16.694141135953135</v>
      </c>
    </row>
    <row r="88" spans="1:17" x14ac:dyDescent="0.25">
      <c r="A88" s="127" t="s">
        <v>304</v>
      </c>
      <c r="B88" s="296">
        <f>IF(B$37=0,0,B$37/TEL!B$5*1000)</f>
        <v>23.415584559489218</v>
      </c>
      <c r="C88" s="296">
        <f>IF(C$37=0,0,C$37/TEL!C$5*1000)</f>
        <v>23.326883681763903</v>
      </c>
      <c r="D88" s="296">
        <f>IF(D$37=0,0,D$37/TEL!D$5*1000)</f>
        <v>23.372446417352101</v>
      </c>
      <c r="E88" s="296">
        <f>IF(E$37=0,0,E$37/TEL!E$5*1000)</f>
        <v>15.470774394156555</v>
      </c>
      <c r="F88" s="296">
        <f>IF(F$37=0,0,F$37/TEL!F$5*1000)</f>
        <v>15.635460388397515</v>
      </c>
      <c r="G88" s="296">
        <f>IF(G$37=0,0,G$37/TEL!G$5*1000)</f>
        <v>16.47532898665575</v>
      </c>
      <c r="H88" s="296">
        <f>IF(H$37=0,0,H$37/TEL!H$5*1000)</f>
        <v>14.029775463437099</v>
      </c>
      <c r="I88" s="296">
        <f>IF(I$37=0,0,I$37/TEL!I$5*1000)</f>
        <v>8.7404902148404577</v>
      </c>
      <c r="J88" s="296">
        <f>IF(J$37=0,0,J$37/TEL!J$5*1000)</f>
        <v>15.380808988721768</v>
      </c>
      <c r="K88" s="296">
        <f>IF(K$37=0,0,K$37/TEL!K$5*1000)</f>
        <v>15.238009004651696</v>
      </c>
      <c r="L88" s="296">
        <f>IF(L$37=0,0,L$37/TEL!L$5*1000)</f>
        <v>13.704948228843797</v>
      </c>
      <c r="M88" s="296">
        <f>IF(M$37=0,0,M$37/TEL!M$5*1000)</f>
        <v>11.231183637933485</v>
      </c>
      <c r="N88" s="296">
        <f>IF(N$37=0,0,N$37/TEL!N$5*1000)</f>
        <v>11.969417093039693</v>
      </c>
      <c r="O88" s="296">
        <f>IF(O$37=0,0,O$37/TEL!O$5*1000)</f>
        <v>13.033174343284331</v>
      </c>
      <c r="P88" s="296">
        <f>IF(P$37=0,0,P$37/TEL!P$5*1000)</f>
        <v>16.201995518528658</v>
      </c>
      <c r="Q88" s="296">
        <f>IF(Q$37=0,0,Q$37/TEL!Q$5*1000)</f>
        <v>16.002768595736306</v>
      </c>
    </row>
    <row r="89" spans="1:17" x14ac:dyDescent="0.25">
      <c r="A89" s="127" t="s">
        <v>303</v>
      </c>
      <c r="B89" s="296">
        <f>IF(B$38=0,0,B$38/TEL!B$5*1000)</f>
        <v>8.3146333009800788</v>
      </c>
      <c r="C89" s="296">
        <f>IF(C$38=0,0,C$38/TEL!C$5*1000)</f>
        <v>8.2831365313868499</v>
      </c>
      <c r="D89" s="296">
        <f>IF(D$38=0,0,D$38/TEL!D$5*1000)</f>
        <v>8.2993153902849883</v>
      </c>
      <c r="E89" s="296">
        <f>IF(E$38=0,0,E$38/TEL!E$5*1000)</f>
        <v>20.57312277898194</v>
      </c>
      <c r="F89" s="296">
        <f>IF(F$38=0,0,F$38/TEL!F$5*1000)</f>
        <v>20.018045650334198</v>
      </c>
      <c r="G89" s="296">
        <f>IF(G$38=0,0,G$38/TEL!G$5*1000)</f>
        <v>18.631613120880363</v>
      </c>
      <c r="H89" s="296">
        <f>IF(H$38=0,0,H$38/TEL!H$5*1000)</f>
        <v>21.518587013870377</v>
      </c>
      <c r="I89" s="296">
        <f>IF(I$38=0,0,I$38/TEL!I$5*1000)</f>
        <v>28.550292347981884</v>
      </c>
      <c r="J89" s="296">
        <f>IF(J$38=0,0,J$38/TEL!J$5*1000)</f>
        <v>18.040946051418747</v>
      </c>
      <c r="K89" s="296">
        <f>IF(K$38=0,0,K$38/TEL!K$5*1000)</f>
        <v>18.259063161991261</v>
      </c>
      <c r="L89" s="296">
        <f>IF(L$38=0,0,L$38/TEL!L$5*1000)</f>
        <v>20.655394100184822</v>
      </c>
      <c r="M89" s="296">
        <f>IF(M$38=0,0,M$38/TEL!M$5*1000)</f>
        <v>24.552990716403116</v>
      </c>
      <c r="N89" s="296">
        <f>IF(N$38=0,0,N$38/TEL!N$5*1000)</f>
        <v>23.408268737262283</v>
      </c>
      <c r="O89" s="296">
        <f>IF(O$38=0,0,O$38/TEL!O$5*1000)</f>
        <v>21.710662849408401</v>
      </c>
      <c r="P89" s="296">
        <f>IF(P$38=0,0,P$38/TEL!P$5*1000)</f>
        <v>16.657124063085135</v>
      </c>
      <c r="Q89" s="296">
        <f>IF(Q$38=0,0,Q$38/TEL!Q$5*1000)</f>
        <v>16.957982942862913</v>
      </c>
    </row>
    <row r="90" spans="1:17" x14ac:dyDescent="0.25">
      <c r="A90" s="72" t="s">
        <v>302</v>
      </c>
      <c r="B90" s="272">
        <f>IF(B$58=0,0,B$58/TEL!B$5*1000)</f>
        <v>7.4424691649945887</v>
      </c>
      <c r="C90" s="272">
        <f>IF(C$58=0,0,C$58/TEL!C$5*1000)</f>
        <v>7.4142762516081451</v>
      </c>
      <c r="D90" s="272">
        <f>IF(D$58=0,0,D$58/TEL!D$5*1000)</f>
        <v>7.4287580277870173</v>
      </c>
      <c r="E90" s="272">
        <f>IF(E$58=0,0,E$58/TEL!E$5*1000)</f>
        <v>4.9172704228063751</v>
      </c>
      <c r="F90" s="272">
        <f>IF(F$58=0,0,F$58/TEL!F$5*1000)</f>
        <v>4.9696146395792224</v>
      </c>
      <c r="G90" s="272">
        <f>IF(G$58=0,0,G$58/TEL!G$5*1000)</f>
        <v>5.236560618625945</v>
      </c>
      <c r="H90" s="272">
        <f>IF(H$58=0,0,H$58/TEL!H$5*1000)</f>
        <v>4.4592596444966128</v>
      </c>
      <c r="I90" s="272">
        <f>IF(I$58=0,0,I$58/TEL!I$5*1000)</f>
        <v>2.778099720108206</v>
      </c>
      <c r="J90" s="272">
        <f>IF(J$58=0,0,J$58/TEL!J$5*1000)</f>
        <v>4.8886755887050288</v>
      </c>
      <c r="K90" s="272">
        <f>IF(K$58=0,0,K$58/TEL!K$5*1000)</f>
        <v>4.8432876772692444</v>
      </c>
      <c r="L90" s="272">
        <f>IF(L$58=0,0,L$58/TEL!L$5*1000)</f>
        <v>4.3560157271274251</v>
      </c>
      <c r="M90" s="272">
        <f>IF(M$58=0,0,M$58/TEL!M$5*1000)</f>
        <v>3.5697480752338335</v>
      </c>
      <c r="N90" s="272">
        <f>IF(N$58=0,0,N$58/TEL!N$5*1000)</f>
        <v>3.8043900809559932</v>
      </c>
      <c r="O90" s="272">
        <f>IF(O$58=0,0,O$58/TEL!O$5*1000)</f>
        <v>4.1424974006289821</v>
      </c>
      <c r="P90" s="272">
        <f>IF(P$58=0,0,P$58/TEL!P$5*1000)</f>
        <v>5.1496836114289355</v>
      </c>
      <c r="Q90" s="272">
        <f>IF(Q$58=0,0,Q$58/TEL!Q$5*1000)</f>
        <v>5.0863608177591111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116.16582470202729</v>
      </c>
      <c r="C5" s="96">
        <v>113.99966966266489</v>
      </c>
      <c r="D5" s="96">
        <v>110.36933714132979</v>
      </c>
      <c r="E5" s="96">
        <v>151.3203930625491</v>
      </c>
      <c r="F5" s="96">
        <v>154.04461747297375</v>
      </c>
      <c r="G5" s="96">
        <v>91.87637583014093</v>
      </c>
      <c r="H5" s="96">
        <v>140.607078478304</v>
      </c>
      <c r="I5" s="96">
        <v>178.74518843752867</v>
      </c>
      <c r="J5" s="96">
        <v>121.10586006491368</v>
      </c>
      <c r="K5" s="96">
        <v>99.211425572272091</v>
      </c>
      <c r="L5" s="96">
        <v>105.73085653138931</v>
      </c>
      <c r="M5" s="96">
        <v>98.933377374339983</v>
      </c>
      <c r="N5" s="96">
        <v>96.807142848129644</v>
      </c>
      <c r="O5" s="96">
        <v>98.739076419199776</v>
      </c>
      <c r="P5" s="96">
        <v>86.527143582952647</v>
      </c>
      <c r="Q5" s="96">
        <v>92.333038481062914</v>
      </c>
    </row>
    <row r="6" spans="1:17" x14ac:dyDescent="0.25">
      <c r="A6" s="132" t="s">
        <v>83</v>
      </c>
      <c r="B6" s="160">
        <v>4.1332004110603373</v>
      </c>
      <c r="C6" s="160">
        <v>4.0407631632975107</v>
      </c>
      <c r="D6" s="160">
        <v>3.9197257935153829</v>
      </c>
      <c r="E6" s="160">
        <v>5.6929429599400514</v>
      </c>
      <c r="F6" s="160">
        <v>5.7861699709719154</v>
      </c>
      <c r="G6" s="160">
        <v>3.4272740582773182</v>
      </c>
      <c r="H6" s="160">
        <v>5.3076459440860067</v>
      </c>
      <c r="I6" s="160">
        <v>6.9822725103643961</v>
      </c>
      <c r="J6" s="160">
        <v>4.5231125937384569</v>
      </c>
      <c r="K6" s="160">
        <v>3.7082848041689802</v>
      </c>
      <c r="L6" s="160">
        <v>3.9907218134196696</v>
      </c>
      <c r="M6" s="160">
        <v>3.7956491985829977</v>
      </c>
      <c r="N6" s="160">
        <v>3.6978564768387518</v>
      </c>
      <c r="O6" s="160">
        <v>3.74318486427932</v>
      </c>
      <c r="P6" s="160">
        <v>3.2062085566173018</v>
      </c>
      <c r="Q6" s="160">
        <v>3.4247906975434281</v>
      </c>
    </row>
    <row r="7" spans="1:17" x14ac:dyDescent="0.25">
      <c r="A7" s="76" t="s">
        <v>82</v>
      </c>
      <c r="B7" s="159">
        <v>0.86245145139373092</v>
      </c>
      <c r="C7" s="159">
        <v>0.84316309598697281</v>
      </c>
      <c r="D7" s="159">
        <v>0.81790691557962192</v>
      </c>
      <c r="E7" s="159">
        <v>1.1879140690500489</v>
      </c>
      <c r="F7" s="159">
        <v>1.2073672198719572</v>
      </c>
      <c r="G7" s="159">
        <v>0.71514980932827676</v>
      </c>
      <c r="H7" s="159">
        <v>1.1075163294069945</v>
      </c>
      <c r="I7" s="159">
        <v>1.4569511423825359</v>
      </c>
      <c r="J7" s="159">
        <v>0.94381221168180307</v>
      </c>
      <c r="K7" s="159">
        <v>0.77378672540980886</v>
      </c>
      <c r="L7" s="159">
        <v>0.83272125176467071</v>
      </c>
      <c r="M7" s="159">
        <v>0.79201655732429233</v>
      </c>
      <c r="N7" s="159">
        <v>0.77161070558326061</v>
      </c>
      <c r="O7" s="159">
        <v>0.78106912270546025</v>
      </c>
      <c r="P7" s="159">
        <v>0.6690213268454126</v>
      </c>
      <c r="Q7" s="159">
        <v>0.71463162055050866</v>
      </c>
    </row>
    <row r="8" spans="1:17" x14ac:dyDescent="0.25">
      <c r="A8" s="76" t="s">
        <v>81</v>
      </c>
      <c r="B8" s="159">
        <v>3.3427752256690635</v>
      </c>
      <c r="C8" s="159">
        <v>3.2680154968826884</v>
      </c>
      <c r="D8" s="159">
        <v>3.1701250776315084</v>
      </c>
      <c r="E8" s="159">
        <v>4.6042356515571603</v>
      </c>
      <c r="F8" s="159">
        <v>4.6796341108253232</v>
      </c>
      <c r="G8" s="159">
        <v>2.7718488517832589</v>
      </c>
      <c r="H8" s="159">
        <v>4.2926220855479791</v>
      </c>
      <c r="I8" s="159">
        <v>5.6469963334123756</v>
      </c>
      <c r="J8" s="159">
        <v>3.6581213630001086</v>
      </c>
      <c r="K8" s="159">
        <v>2.9991196507021161</v>
      </c>
      <c r="L8" s="159">
        <v>3.2275439571569438</v>
      </c>
      <c r="M8" s="159">
        <v>3.06977664872023</v>
      </c>
      <c r="N8" s="159">
        <v>2.9906856163515498</v>
      </c>
      <c r="O8" s="159">
        <v>3.0273454913845614</v>
      </c>
      <c r="P8" s="159">
        <v>2.5930594855038653</v>
      </c>
      <c r="Q8" s="159">
        <v>2.7698404041126756</v>
      </c>
    </row>
    <row r="9" spans="1:17" x14ac:dyDescent="0.25">
      <c r="A9" s="76" t="s">
        <v>80</v>
      </c>
      <c r="B9" s="159">
        <v>4.5982352151279562</v>
      </c>
      <c r="C9" s="159">
        <v>4.4953976641795164</v>
      </c>
      <c r="D9" s="159">
        <v>4.3607421331800236</v>
      </c>
      <c r="E9" s="159">
        <v>6.333467577826819</v>
      </c>
      <c r="F9" s="159">
        <v>6.4371837499196856</v>
      </c>
      <c r="G9" s="159">
        <v>3.8128836493128881</v>
      </c>
      <c r="H9" s="159">
        <v>5.904820009264018</v>
      </c>
      <c r="I9" s="159">
        <v>7.7678622243582183</v>
      </c>
      <c r="J9" s="159">
        <v>5.0320172123425504</v>
      </c>
      <c r="K9" s="159">
        <v>4.1255114870849559</v>
      </c>
      <c r="L9" s="159">
        <v>4.4397260600141131</v>
      </c>
      <c r="M9" s="159">
        <v>4.2227054276129463</v>
      </c>
      <c r="N9" s="159">
        <v>4.1139098473879256</v>
      </c>
      <c r="O9" s="159">
        <v>4.164338224104533</v>
      </c>
      <c r="P9" s="159">
        <v>3.5669456174035581</v>
      </c>
      <c r="Q9" s="159">
        <v>3.8101208806003228</v>
      </c>
    </row>
    <row r="10" spans="1:17" x14ac:dyDescent="0.25">
      <c r="A10" s="129" t="s">
        <v>79</v>
      </c>
      <c r="B10" s="158">
        <v>13.266749756664469</v>
      </c>
      <c r="C10" s="158">
        <v>13.347688646705343</v>
      </c>
      <c r="D10" s="158">
        <v>12.72788509343164</v>
      </c>
      <c r="E10" s="158">
        <v>17.466025501564772</v>
      </c>
      <c r="F10" s="158">
        <v>17.671808451176112</v>
      </c>
      <c r="G10" s="158">
        <v>10.482004169028242</v>
      </c>
      <c r="H10" s="158">
        <v>16.522366752854328</v>
      </c>
      <c r="I10" s="158">
        <v>21.740537349431101</v>
      </c>
      <c r="J10" s="158">
        <v>14.071684990344117</v>
      </c>
      <c r="K10" s="158">
        <v>11.517752861354129</v>
      </c>
      <c r="L10" s="158">
        <v>12.39243496485062</v>
      </c>
      <c r="M10" s="158">
        <v>11.881771748823356</v>
      </c>
      <c r="N10" s="158">
        <v>11.468552371807018</v>
      </c>
      <c r="O10" s="158">
        <v>11.615843907519762</v>
      </c>
      <c r="P10" s="158">
        <v>9.954032526502079</v>
      </c>
      <c r="Q10" s="158">
        <v>10.637432222898918</v>
      </c>
    </row>
    <row r="11" spans="1:17" x14ac:dyDescent="0.25">
      <c r="A11" s="92" t="s">
        <v>125</v>
      </c>
      <c r="B11" s="91">
        <v>0.30782905299480418</v>
      </c>
      <c r="C11" s="91">
        <v>0.18171797881333179</v>
      </c>
      <c r="D11" s="91">
        <v>0.38768000306326411</v>
      </c>
      <c r="E11" s="91">
        <v>0.92839607136752789</v>
      </c>
      <c r="F11" s="91">
        <v>1.1534573344407884</v>
      </c>
      <c r="G11" s="91">
        <v>0.64501055499598359</v>
      </c>
      <c r="H11" s="91">
        <v>0.24194820696822841</v>
      </c>
      <c r="I11" s="91">
        <v>0.30478026078673814</v>
      </c>
      <c r="J11" s="91">
        <v>0.22836143117926377</v>
      </c>
      <c r="K11" s="91">
        <v>0.23679040807293431</v>
      </c>
      <c r="L11" s="91">
        <v>0.26150388291420557</v>
      </c>
      <c r="M11" s="91">
        <v>0</v>
      </c>
      <c r="N11" s="91">
        <v>0.28009129007203393</v>
      </c>
      <c r="O11" s="91">
        <v>0.26597565218988922</v>
      </c>
      <c r="P11" s="91">
        <v>0.21596604892656918</v>
      </c>
      <c r="Q11" s="91">
        <v>0.2181693751186802</v>
      </c>
    </row>
    <row r="12" spans="1:17" x14ac:dyDescent="0.25">
      <c r="A12" s="92" t="s">
        <v>26</v>
      </c>
      <c r="B12" s="91">
        <v>1.4983078607576923</v>
      </c>
      <c r="C12" s="91">
        <v>0.11503580217373806</v>
      </c>
      <c r="D12" s="91">
        <v>0.67723450373366745</v>
      </c>
      <c r="E12" s="91">
        <v>4.5608772333867966</v>
      </c>
      <c r="F12" s="91">
        <v>4.6355656599429631</v>
      </c>
      <c r="G12" s="91">
        <v>2.7457461518530306</v>
      </c>
      <c r="H12" s="91">
        <v>4.2521981547334091</v>
      </c>
      <c r="I12" s="91">
        <v>5.5938181629275965</v>
      </c>
      <c r="J12" s="91">
        <v>3.6236725711096995</v>
      </c>
      <c r="K12" s="91">
        <v>2.9708767253179391</v>
      </c>
      <c r="L12" s="91">
        <v>3.1971499436554178</v>
      </c>
      <c r="M12" s="91">
        <v>3.0408683413055542</v>
      </c>
      <c r="N12" s="91">
        <v>2.9625221148752519</v>
      </c>
      <c r="O12" s="91">
        <v>2.9988367612292701</v>
      </c>
      <c r="P12" s="91">
        <v>2.5686404578906554</v>
      </c>
      <c r="Q12" s="91">
        <v>2.7437566178785655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11.460612842911972</v>
      </c>
      <c r="C14" s="157">
        <v>13.050934865718274</v>
      </c>
      <c r="D14" s="157">
        <v>11.662970586634708</v>
      </c>
      <c r="E14" s="157">
        <v>11.976752196810448</v>
      </c>
      <c r="F14" s="157">
        <v>11.882785456792361</v>
      </c>
      <c r="G14" s="157">
        <v>7.0912474621792283</v>
      </c>
      <c r="H14" s="157">
        <v>12.028220391152692</v>
      </c>
      <c r="I14" s="157">
        <v>15.841938925716768</v>
      </c>
      <c r="J14" s="157">
        <v>10.219650988055154</v>
      </c>
      <c r="K14" s="157">
        <v>8.310085727963255</v>
      </c>
      <c r="L14" s="157">
        <v>8.9337811382809971</v>
      </c>
      <c r="M14" s="157">
        <v>8.8409034075178017</v>
      </c>
      <c r="N14" s="157">
        <v>8.2259389668597329</v>
      </c>
      <c r="O14" s="157">
        <v>8.351031494100603</v>
      </c>
      <c r="P14" s="157">
        <v>7.1694260196848543</v>
      </c>
      <c r="Q14" s="157">
        <v>7.6755062299016723</v>
      </c>
    </row>
    <row r="15" spans="1:17" x14ac:dyDescent="0.25">
      <c r="A15" s="156" t="s">
        <v>306</v>
      </c>
      <c r="B15" s="206">
        <v>3.7855284646117813</v>
      </c>
      <c r="C15" s="206">
        <v>3.7074237051675376</v>
      </c>
      <c r="D15" s="206">
        <v>3.5969046291115694</v>
      </c>
      <c r="E15" s="206">
        <v>5.2771006572936034</v>
      </c>
      <c r="F15" s="206">
        <v>5.3692460717968782</v>
      </c>
      <c r="G15" s="206">
        <v>3.1897948550197786</v>
      </c>
      <c r="H15" s="206">
        <v>4.9502703696610189</v>
      </c>
      <c r="I15" s="206">
        <v>6.5087963293627968</v>
      </c>
      <c r="J15" s="206">
        <v>4.1883896853561247</v>
      </c>
      <c r="K15" s="206">
        <v>3.4389189921078809</v>
      </c>
      <c r="L15" s="206">
        <v>3.7163287840660555</v>
      </c>
      <c r="M15" s="206">
        <v>3.5371783552427836</v>
      </c>
      <c r="N15" s="206">
        <v>3.4498957291540289</v>
      </c>
      <c r="O15" s="206">
        <v>3.4914549317230597</v>
      </c>
      <c r="P15" s="206">
        <v>2.9894080623432155</v>
      </c>
      <c r="Q15" s="206">
        <v>3.1971052174498635</v>
      </c>
    </row>
    <row r="16" spans="1:17" x14ac:dyDescent="0.25">
      <c r="A16" s="88" t="s">
        <v>33</v>
      </c>
      <c r="B16" s="87">
        <v>0.14609554089746443</v>
      </c>
      <c r="C16" s="87">
        <v>2.9131471098533455E-2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0.13381119009384959</v>
      </c>
      <c r="K16" s="87">
        <v>0.10709388213610424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0.40687305287542908</v>
      </c>
      <c r="C19" s="87">
        <v>0.56340499998313998</v>
      </c>
      <c r="D19" s="87">
        <v>0.73588360420428189</v>
      </c>
      <c r="E19" s="87">
        <v>0.11108170094096792</v>
      </c>
      <c r="F19" s="87">
        <v>0.14252527901338324</v>
      </c>
      <c r="G19" s="87">
        <v>8.9703691884947062E-2</v>
      </c>
      <c r="H19" s="87">
        <v>2.7550949648647641E-2</v>
      </c>
      <c r="I19" s="87">
        <v>2.3513949754840363E-2</v>
      </c>
      <c r="J19" s="87">
        <v>3.0391423039271916E-2</v>
      </c>
      <c r="K19" s="87">
        <v>2.9583382943463625E-2</v>
      </c>
      <c r="L19" s="87">
        <v>2.8790268800229071E-2</v>
      </c>
      <c r="M19" s="87">
        <v>0</v>
      </c>
      <c r="N19" s="87">
        <v>2.7123030794936363E-2</v>
      </c>
      <c r="O19" s="87">
        <v>2.8393882333406843E-2</v>
      </c>
      <c r="P19" s="87">
        <v>3.2877106152955325E-2</v>
      </c>
      <c r="Q19" s="87">
        <v>3.2695770154053588E-2</v>
      </c>
    </row>
    <row r="20" spans="1:17" x14ac:dyDescent="0.25">
      <c r="A20" s="88" t="s">
        <v>29</v>
      </c>
      <c r="B20" s="87">
        <v>0.12307235649477087</v>
      </c>
      <c r="C20" s="87">
        <v>0.16320743000646595</v>
      </c>
      <c r="D20" s="87">
        <v>0.12384481210126444</v>
      </c>
      <c r="E20" s="87">
        <v>0.20606710035171694</v>
      </c>
      <c r="F20" s="87">
        <v>0.16604332047622039</v>
      </c>
      <c r="G20" s="87">
        <v>4.1757343434345076E-2</v>
      </c>
      <c r="H20" s="87">
        <v>4.4597062771054893E-2</v>
      </c>
      <c r="I20" s="87">
        <v>8.7577245211972632E-2</v>
      </c>
      <c r="J20" s="87">
        <v>4.6069539280831337E-2</v>
      </c>
      <c r="K20" s="87">
        <v>4.6063086899855832E-2</v>
      </c>
      <c r="L20" s="87">
        <v>8.805488519840507E-2</v>
      </c>
      <c r="M20" s="87">
        <v>4.4032398862749303E-2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3.1094875143441167</v>
      </c>
      <c r="C22" s="87">
        <v>2.9516798040793981</v>
      </c>
      <c r="D22" s="87">
        <v>2.7371762128060229</v>
      </c>
      <c r="E22" s="87">
        <v>4.9599518560009184</v>
      </c>
      <c r="F22" s="87">
        <v>5.0606774723072743</v>
      </c>
      <c r="G22" s="87">
        <v>3.0583338197004863</v>
      </c>
      <c r="H22" s="87">
        <v>4.872659404947715</v>
      </c>
      <c r="I22" s="87">
        <v>6.3694800436035015</v>
      </c>
      <c r="J22" s="87">
        <v>3.9781175329421719</v>
      </c>
      <c r="K22" s="87">
        <v>3.1094650766196223</v>
      </c>
      <c r="L22" s="87">
        <v>3.4956637283176701</v>
      </c>
      <c r="M22" s="87">
        <v>3.4239465165837681</v>
      </c>
      <c r="N22" s="87">
        <v>3.3451375533475725</v>
      </c>
      <c r="O22" s="87">
        <v>3.3964750749399473</v>
      </c>
      <c r="P22" s="87">
        <v>2.8848196077610906</v>
      </c>
      <c r="Q22" s="87">
        <v>3.1176586008688023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2.0655441576967217E-2</v>
      </c>
      <c r="N24" s="87">
        <v>3.0439597896912134E-2</v>
      </c>
      <c r="O24" s="87">
        <v>3.152630625306279E-2</v>
      </c>
      <c r="P24" s="87">
        <v>3.261111833152365E-2</v>
      </c>
      <c r="Q24" s="87">
        <v>1.3043619597862748E-2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5.4629522936008694E-3</v>
      </c>
      <c r="I25" s="87">
        <v>2.8225090792481918E-2</v>
      </c>
      <c r="J25" s="87">
        <v>0</v>
      </c>
      <c r="K25" s="87">
        <v>0.14671356350883488</v>
      </c>
      <c r="L25" s="87">
        <v>0.10381990174975154</v>
      </c>
      <c r="M25" s="87">
        <v>4.8543998219299327E-2</v>
      </c>
      <c r="N25" s="87">
        <v>4.7195547114607821E-2</v>
      </c>
      <c r="O25" s="87">
        <v>3.505966819664276E-2</v>
      </c>
      <c r="P25" s="87">
        <v>3.9100230097645884E-2</v>
      </c>
      <c r="Q25" s="87">
        <v>3.3707226829144343E-2</v>
      </c>
    </row>
    <row r="26" spans="1:17" x14ac:dyDescent="0.25">
      <c r="A26" s="156" t="s">
        <v>305</v>
      </c>
      <c r="B26" s="204">
        <v>23.999279817314431</v>
      </c>
      <c r="C26" s="204">
        <v>23.504115669299317</v>
      </c>
      <c r="D26" s="204">
        <v>22.803453065329116</v>
      </c>
      <c r="E26" s="204">
        <v>33.455465064508793</v>
      </c>
      <c r="F26" s="204">
        <v>34.039643365430187</v>
      </c>
      <c r="G26" s="204">
        <v>20.222481484708723</v>
      </c>
      <c r="H26" s="204">
        <v>31.383444843556074</v>
      </c>
      <c r="I26" s="204">
        <v>41.264099806024383</v>
      </c>
      <c r="J26" s="204">
        <v>26.553316659084658</v>
      </c>
      <c r="K26" s="204">
        <v>21.801864635863421</v>
      </c>
      <c r="L26" s="204">
        <v>23.560571586162361</v>
      </c>
      <c r="M26" s="204">
        <v>22.424803803430208</v>
      </c>
      <c r="N26" s="204">
        <v>21.871454334188037</v>
      </c>
      <c r="O26" s="204">
        <v>22.134929022269905</v>
      </c>
      <c r="P26" s="204">
        <v>18.952080600368198</v>
      </c>
      <c r="Q26" s="204">
        <v>20.268827308063546</v>
      </c>
    </row>
    <row r="27" spans="1:17" x14ac:dyDescent="0.25">
      <c r="A27" s="88" t="s">
        <v>33</v>
      </c>
      <c r="B27" s="87">
        <v>0.92620826889482233</v>
      </c>
      <c r="C27" s="87">
        <v>0.18468605715672806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0.84832863463344355</v>
      </c>
      <c r="K27" s="87">
        <v>0.67894775277312225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2.5794708288064063</v>
      </c>
      <c r="C30" s="87">
        <v>3.5718432370725974</v>
      </c>
      <c r="D30" s="87">
        <v>4.6653133625515038</v>
      </c>
      <c r="E30" s="87">
        <v>0.70422950147831553</v>
      </c>
      <c r="F30" s="87">
        <v>0.90357372400151292</v>
      </c>
      <c r="G30" s="87">
        <v>0.56869840560392715</v>
      </c>
      <c r="H30" s="87">
        <v>0.17466595642636229</v>
      </c>
      <c r="I30" s="87">
        <v>0.14907241222780201</v>
      </c>
      <c r="J30" s="87">
        <v>0.1926738293964097</v>
      </c>
      <c r="K30" s="87">
        <v>0.18755106237875335</v>
      </c>
      <c r="L30" s="87">
        <v>0.18252292207324705</v>
      </c>
      <c r="M30" s="87">
        <v>0</v>
      </c>
      <c r="N30" s="87">
        <v>0.17195306061661578</v>
      </c>
      <c r="O30" s="87">
        <v>0.1800099335111498</v>
      </c>
      <c r="P30" s="87">
        <v>0.20843242298251802</v>
      </c>
      <c r="Q30" s="87">
        <v>0.20728279924589094</v>
      </c>
    </row>
    <row r="31" spans="1:17" x14ac:dyDescent="0.25">
      <c r="A31" s="88" t="s">
        <v>29</v>
      </c>
      <c r="B31" s="87">
        <v>0.78024718316236141</v>
      </c>
      <c r="C31" s="87">
        <v>1.0346932581820178</v>
      </c>
      <c r="D31" s="87">
        <v>0.78514435364199031</v>
      </c>
      <c r="E31" s="87">
        <v>1.3064125785118463</v>
      </c>
      <c r="F31" s="87">
        <v>1.0526720766088586</v>
      </c>
      <c r="G31" s="87">
        <v>0.26473085036261074</v>
      </c>
      <c r="H31" s="87">
        <v>0.28273394282418773</v>
      </c>
      <c r="I31" s="87">
        <v>0.55521727894000583</v>
      </c>
      <c r="J31" s="87">
        <v>0.29206906633809099</v>
      </c>
      <c r="K31" s="87">
        <v>0.29202815989716291</v>
      </c>
      <c r="L31" s="87">
        <v>0.55824539398219608</v>
      </c>
      <c r="M31" s="87">
        <v>0.27915411843114779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19.713353536450843</v>
      </c>
      <c r="C33" s="87">
        <v>18.712893116887976</v>
      </c>
      <c r="D33" s="87">
        <v>17.352995349135622</v>
      </c>
      <c r="E33" s="87">
        <v>31.44482298451863</v>
      </c>
      <c r="F33" s="87">
        <v>32.083397564819819</v>
      </c>
      <c r="G33" s="87">
        <v>19.389052228742184</v>
      </c>
      <c r="H33" s="87">
        <v>30.891411227521093</v>
      </c>
      <c r="I33" s="87">
        <v>40.380870276435004</v>
      </c>
      <c r="J33" s="87">
        <v>25.220245128716712</v>
      </c>
      <c r="K33" s="87">
        <v>19.713211287030806</v>
      </c>
      <c r="L33" s="87">
        <v>22.16161171350112</v>
      </c>
      <c r="M33" s="87">
        <v>21.706942980136834</v>
      </c>
      <c r="N33" s="87">
        <v>21.207314360645825</v>
      </c>
      <c r="O33" s="87">
        <v>21.532781084074404</v>
      </c>
      <c r="P33" s="87">
        <v>18.289016615869986</v>
      </c>
      <c r="Q33" s="87">
        <v>19.765156129866952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0.13095020333090113</v>
      </c>
      <c r="N35" s="87">
        <v>0.19297924564132118</v>
      </c>
      <c r="O35" s="87">
        <v>0.19986869797614801</v>
      </c>
      <c r="P35" s="87">
        <v>0.20674612839664674</v>
      </c>
      <c r="Q35" s="87">
        <v>8.2693203732604206E-2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3.4633716784431147E-2</v>
      </c>
      <c r="I36" s="87">
        <v>0.17893983842156802</v>
      </c>
      <c r="J36" s="87">
        <v>0</v>
      </c>
      <c r="K36" s="87">
        <v>0.93012637378357488</v>
      </c>
      <c r="L36" s="87">
        <v>0.65819155660579653</v>
      </c>
      <c r="M36" s="87">
        <v>0.30775650153132705</v>
      </c>
      <c r="N36" s="87">
        <v>0.2992076672842765</v>
      </c>
      <c r="O36" s="87">
        <v>0.22226930670820308</v>
      </c>
      <c r="P36" s="87">
        <v>0.24788543311904976</v>
      </c>
      <c r="Q36" s="87">
        <v>0.21369517521810086</v>
      </c>
    </row>
    <row r="37" spans="1:17" x14ac:dyDescent="0.25">
      <c r="A37" s="156" t="s">
        <v>304</v>
      </c>
      <c r="B37" s="204">
        <v>40.712516933826812</v>
      </c>
      <c r="C37" s="204">
        <v>39.801999020204782</v>
      </c>
      <c r="D37" s="204">
        <v>38.609766494122987</v>
      </c>
      <c r="E37" s="204">
        <v>35.432060150692983</v>
      </c>
      <c r="F37" s="204">
        <v>36.698509388915021</v>
      </c>
      <c r="G37" s="204">
        <v>23.063710282834958</v>
      </c>
      <c r="H37" s="204">
        <v>30.671129700336749</v>
      </c>
      <c r="I37" s="204">
        <v>25.098351923503582</v>
      </c>
      <c r="J37" s="204">
        <v>29.923982400226059</v>
      </c>
      <c r="K37" s="204">
        <v>24.2865021081912</v>
      </c>
      <c r="L37" s="204">
        <v>23.278457718796389</v>
      </c>
      <c r="M37" s="204">
        <v>17.850213591286767</v>
      </c>
      <c r="N37" s="204">
        <v>18.614674956729989</v>
      </c>
      <c r="O37" s="204">
        <v>20.673514785575854</v>
      </c>
      <c r="P37" s="204">
        <v>22.521428226124492</v>
      </c>
      <c r="Q37" s="204">
        <v>23.737080703764274</v>
      </c>
    </row>
    <row r="38" spans="1:17" x14ac:dyDescent="0.25">
      <c r="A38" s="156" t="s">
        <v>303</v>
      </c>
      <c r="B38" s="204">
        <v>11.239545979175865</v>
      </c>
      <c r="C38" s="204">
        <v>10.994251585911902</v>
      </c>
      <c r="D38" s="204">
        <v>10.665422883547588</v>
      </c>
      <c r="E38" s="204">
        <v>32.971903593304106</v>
      </c>
      <c r="F38" s="204">
        <v>32.93769014017554</v>
      </c>
      <c r="G38" s="204">
        <v>18.398441999195967</v>
      </c>
      <c r="H38" s="204">
        <v>32.763761613797392</v>
      </c>
      <c r="I38" s="204">
        <v>55.975504273352307</v>
      </c>
      <c r="J38" s="204">
        <v>24.695579043059794</v>
      </c>
      <c r="K38" s="204">
        <v>20.459775664599128</v>
      </c>
      <c r="L38" s="204">
        <v>24.445626779005188</v>
      </c>
      <c r="M38" s="204">
        <v>26.87592098102229</v>
      </c>
      <c r="N38" s="204">
        <v>25.153156144461363</v>
      </c>
      <c r="O38" s="204">
        <v>23.914941802011096</v>
      </c>
      <c r="P38" s="204">
        <v>16.418374545362056</v>
      </c>
      <c r="Q38" s="204">
        <v>17.811295969193758</v>
      </c>
    </row>
    <row r="39" spans="1:17" x14ac:dyDescent="0.25">
      <c r="A39" s="152" t="s">
        <v>310</v>
      </c>
      <c r="B39" s="264">
        <v>0</v>
      </c>
      <c r="C39" s="264">
        <v>0</v>
      </c>
      <c r="D39" s="264">
        <v>0</v>
      </c>
      <c r="E39" s="264">
        <v>21.353843302809658</v>
      </c>
      <c r="F39" s="264">
        <v>20.99372190728894</v>
      </c>
      <c r="G39" s="264">
        <v>11.063049819913333</v>
      </c>
      <c r="H39" s="264">
        <v>22.35275289880801</v>
      </c>
      <c r="I39" s="264">
        <v>45.179493051194584</v>
      </c>
      <c r="J39" s="264">
        <v>15.132162821392331</v>
      </c>
      <c r="K39" s="264">
        <v>12.661370645941728</v>
      </c>
      <c r="L39" s="264">
        <v>16.581754832008343</v>
      </c>
      <c r="M39" s="264">
        <v>20.20907134302141</v>
      </c>
      <c r="N39" s="264">
        <v>18.421941271209644</v>
      </c>
      <c r="O39" s="264">
        <v>16.75415950105252</v>
      </c>
      <c r="P39" s="264">
        <v>9.3715914214740828</v>
      </c>
      <c r="Q39" s="264">
        <v>10.341226811420757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4" t="s">
        <v>125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0</v>
      </c>
      <c r="C44" s="208">
        <v>0</v>
      </c>
      <c r="D44" s="208">
        <v>0</v>
      </c>
      <c r="E44" s="208">
        <v>21.353843302809658</v>
      </c>
      <c r="F44" s="208">
        <v>20.99372190728894</v>
      </c>
      <c r="G44" s="208">
        <v>11.063049819913333</v>
      </c>
      <c r="H44" s="208">
        <v>22.35275289880801</v>
      </c>
      <c r="I44" s="208">
        <v>45.179493051194584</v>
      </c>
      <c r="J44" s="208">
        <v>15.132162821392331</v>
      </c>
      <c r="K44" s="208">
        <v>12.661370645941728</v>
      </c>
      <c r="L44" s="208">
        <v>16.581754832008343</v>
      </c>
      <c r="M44" s="208">
        <v>20.20907134302141</v>
      </c>
      <c r="N44" s="208">
        <v>18.421941271209644</v>
      </c>
      <c r="O44" s="208">
        <v>16.75415950105252</v>
      </c>
      <c r="P44" s="208">
        <v>9.3715914214740828</v>
      </c>
      <c r="Q44" s="208">
        <v>10.341226811420757</v>
      </c>
    </row>
    <row r="45" spans="1:17" x14ac:dyDescent="0.25">
      <c r="A45" s="152" t="s">
        <v>309</v>
      </c>
      <c r="B45" s="264">
        <v>3.5062500223256401</v>
      </c>
      <c r="C45" s="264">
        <v>3.4339074637885179</v>
      </c>
      <c r="D45" s="264">
        <v>3.3315419640937787</v>
      </c>
      <c r="E45" s="264">
        <v>4.8877810510263506</v>
      </c>
      <c r="F45" s="264">
        <v>4.9731284112904754</v>
      </c>
      <c r="G45" s="264">
        <v>2.954466829712318</v>
      </c>
      <c r="H45" s="264">
        <v>4.5850627610911152</v>
      </c>
      <c r="I45" s="264">
        <v>6.0286080235515449</v>
      </c>
      <c r="J45" s="264">
        <v>3.8793900415947458</v>
      </c>
      <c r="K45" s="264">
        <v>3.185211762524915</v>
      </c>
      <c r="L45" s="264">
        <v>3.4421555679511555</v>
      </c>
      <c r="M45" s="264">
        <v>3.2762220131163837</v>
      </c>
      <c r="N45" s="264">
        <v>3.1953786876644052</v>
      </c>
      <c r="O45" s="264">
        <v>3.2338718482092825</v>
      </c>
      <c r="P45" s="264">
        <v>2.7688636298251357</v>
      </c>
      <c r="Q45" s="264">
        <v>2.9612378680688671</v>
      </c>
    </row>
    <row r="46" spans="1:17" x14ac:dyDescent="0.25">
      <c r="A46" s="150" t="s">
        <v>33</v>
      </c>
      <c r="B46" s="87">
        <v>0.13531730069448672</v>
      </c>
      <c r="C46" s="87">
        <v>2.698228850858388E-2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0.1239392313754788</v>
      </c>
      <c r="K46" s="87">
        <v>9.9193000433339368E-2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0.37685587734035897</v>
      </c>
      <c r="C49" s="87">
        <v>0.52183963539998102</v>
      </c>
      <c r="D49" s="87">
        <v>0.68159358139575987</v>
      </c>
      <c r="E49" s="87">
        <v>0.10288661676836217</v>
      </c>
      <c r="F49" s="87">
        <v>0.13201043589930897</v>
      </c>
      <c r="G49" s="87">
        <v>8.3085776428455257E-2</v>
      </c>
      <c r="H49" s="87">
        <v>2.5518370479501888E-2</v>
      </c>
      <c r="I49" s="87">
        <v>2.1779201404401038E-2</v>
      </c>
      <c r="J49" s="87">
        <v>2.8149287135497268E-2</v>
      </c>
      <c r="K49" s="87">
        <v>2.7400860428247988E-2</v>
      </c>
      <c r="L49" s="87">
        <v>2.6666258507163733E-2</v>
      </c>
      <c r="M49" s="87">
        <v>0</v>
      </c>
      <c r="N49" s="87">
        <v>2.5122021461285587E-2</v>
      </c>
      <c r="O49" s="87">
        <v>2.629911556499924E-2</v>
      </c>
      <c r="P49" s="87">
        <v>3.0451588268435838E-2</v>
      </c>
      <c r="Q49" s="87">
        <v>3.0283630384578573E-2</v>
      </c>
    </row>
    <row r="50" spans="1:17" x14ac:dyDescent="0.25">
      <c r="A50" s="150" t="s">
        <v>29</v>
      </c>
      <c r="B50" s="87">
        <v>0.11399265828838867</v>
      </c>
      <c r="C50" s="87">
        <v>0.15116675530336218</v>
      </c>
      <c r="D50" s="87">
        <v>0.11470812576217279</v>
      </c>
      <c r="E50" s="87">
        <v>0.19086444124331384</v>
      </c>
      <c r="F50" s="87">
        <v>0.15379342714478217</v>
      </c>
      <c r="G50" s="87">
        <v>3.867668351133291E-2</v>
      </c>
      <c r="H50" s="87">
        <v>4.1306901743956445E-2</v>
      </c>
      <c r="I50" s="87">
        <v>8.1116208965341358E-2</v>
      </c>
      <c r="J50" s="87">
        <v>4.2670745879205121E-2</v>
      </c>
      <c r="K50" s="87">
        <v>4.2664769524476599E-2</v>
      </c>
      <c r="L50" s="87">
        <v>8.1558610925529518E-2</v>
      </c>
      <c r="M50" s="87">
        <v>4.0783896076554603E-2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2.8800841860024056</v>
      </c>
      <c r="C52" s="87">
        <v>2.7339187845765909</v>
      </c>
      <c r="D52" s="87">
        <v>2.5352402569358459</v>
      </c>
      <c r="E52" s="87">
        <v>4.5940299930146749</v>
      </c>
      <c r="F52" s="87">
        <v>4.6873245482463846</v>
      </c>
      <c r="G52" s="87">
        <v>2.83270436977253</v>
      </c>
      <c r="H52" s="87">
        <v>4.513177567437805</v>
      </c>
      <c r="I52" s="87">
        <v>5.8995698365136491</v>
      </c>
      <c r="J52" s="87">
        <v>3.6846307772045646</v>
      </c>
      <c r="K52" s="87">
        <v>2.8800634036274366</v>
      </c>
      <c r="L52" s="87">
        <v>3.2377701396345802</v>
      </c>
      <c r="M52" s="87">
        <v>3.1713438856534424</v>
      </c>
      <c r="N52" s="87">
        <v>3.0983490761599914</v>
      </c>
      <c r="O52" s="87">
        <v>3.1458991574530324</v>
      </c>
      <c r="P52" s="87">
        <v>2.6719912183133157</v>
      </c>
      <c r="Q52" s="87">
        <v>2.8876524482879571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1.9131580482730434E-2</v>
      </c>
      <c r="N54" s="87">
        <v>2.8193907879273356E-2</v>
      </c>
      <c r="O54" s="87">
        <v>2.9200444016469054E-2</v>
      </c>
      <c r="P54" s="87">
        <v>3.0205223774402427E-2</v>
      </c>
      <c r="Q54" s="87">
        <v>1.2081322841381303E-2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5.0599214298514897E-3</v>
      </c>
      <c r="I55" s="87">
        <v>2.6142776668153265E-2</v>
      </c>
      <c r="J55" s="87">
        <v>0</v>
      </c>
      <c r="K55" s="87">
        <v>0.13588972851141448</v>
      </c>
      <c r="L55" s="87">
        <v>9.6160558883881878E-2</v>
      </c>
      <c r="M55" s="87">
        <v>4.4962650903656441E-2</v>
      </c>
      <c r="N55" s="87">
        <v>4.3713682163854753E-2</v>
      </c>
      <c r="O55" s="87">
        <v>3.2473131174781671E-2</v>
      </c>
      <c r="P55" s="87">
        <v>3.6215599468981438E-2</v>
      </c>
      <c r="Q55" s="87">
        <v>3.1220466554949838E-2</v>
      </c>
    </row>
    <row r="56" spans="1:17" x14ac:dyDescent="0.25">
      <c r="A56" s="152" t="s">
        <v>308</v>
      </c>
      <c r="B56" s="264">
        <v>7.7332959568502249</v>
      </c>
      <c r="C56" s="264">
        <v>7.5603441221233849</v>
      </c>
      <c r="D56" s="264">
        <v>7.3338809194538097</v>
      </c>
      <c r="E56" s="264">
        <v>6.7302792394680999</v>
      </c>
      <c r="F56" s="264">
        <v>6.9708398215961278</v>
      </c>
      <c r="G56" s="264">
        <v>4.3809253495703144</v>
      </c>
      <c r="H56" s="264">
        <v>5.8259459538982687</v>
      </c>
      <c r="I56" s="264">
        <v>4.7674031986061829</v>
      </c>
      <c r="J56" s="264">
        <v>5.6840261800727188</v>
      </c>
      <c r="K56" s="264">
        <v>4.6131932561324867</v>
      </c>
      <c r="L56" s="264">
        <v>4.4217163790456899</v>
      </c>
      <c r="M56" s="264">
        <v>3.3906276248844929</v>
      </c>
      <c r="N56" s="264">
        <v>3.5358361855873155</v>
      </c>
      <c r="O56" s="264">
        <v>3.9269104527492935</v>
      </c>
      <c r="P56" s="264">
        <v>4.2779194940628376</v>
      </c>
      <c r="Q56" s="264">
        <v>4.5088312897041343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10.225541447182851</v>
      </c>
      <c r="C58" s="242">
        <v>9.9968516150293247</v>
      </c>
      <c r="D58" s="242">
        <v>9.6974050558803473</v>
      </c>
      <c r="E58" s="242">
        <v>8.899277836810743</v>
      </c>
      <c r="F58" s="242">
        <v>9.2173650038911177</v>
      </c>
      <c r="G58" s="242">
        <v>5.7927866706515214</v>
      </c>
      <c r="H58" s="242">
        <v>7.7035008297934429</v>
      </c>
      <c r="I58" s="242">
        <v>6.3038165453369288</v>
      </c>
      <c r="J58" s="242">
        <v>7.5158439060800175</v>
      </c>
      <c r="K58" s="242">
        <v>6.0999086427904539</v>
      </c>
      <c r="L58" s="242">
        <v>5.8467236161532927</v>
      </c>
      <c r="M58" s="242">
        <v>4.4833410622940972</v>
      </c>
      <c r="N58" s="242">
        <v>4.6753466656277185</v>
      </c>
      <c r="O58" s="242">
        <v>5.1924542676262124</v>
      </c>
      <c r="P58" s="242">
        <v>5.6565846358824743</v>
      </c>
      <c r="Q58" s="242">
        <v>5.9619134568856245</v>
      </c>
    </row>
    <row r="60" spans="1:17" ht="12.75" x14ac:dyDescent="0.25">
      <c r="A60" s="98" t="s">
        <v>90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</v>
      </c>
      <c r="C62" s="77">
        <f t="shared" si="0"/>
        <v>1</v>
      </c>
      <c r="D62" s="77">
        <f t="shared" si="0"/>
        <v>0.99999999999999989</v>
      </c>
      <c r="E62" s="77">
        <f t="shared" si="0"/>
        <v>0.99999999999999989</v>
      </c>
      <c r="F62" s="77">
        <f t="shared" si="0"/>
        <v>1</v>
      </c>
      <c r="G62" s="77">
        <f t="shared" si="0"/>
        <v>1</v>
      </c>
      <c r="H62" s="77">
        <f t="shared" si="0"/>
        <v>1</v>
      </c>
      <c r="I62" s="77">
        <f t="shared" si="0"/>
        <v>0.99999999999999978</v>
      </c>
      <c r="J62" s="77">
        <f t="shared" si="0"/>
        <v>0.99999999999999989</v>
      </c>
      <c r="K62" s="77">
        <f t="shared" si="0"/>
        <v>1</v>
      </c>
      <c r="L62" s="77">
        <f t="shared" si="0"/>
        <v>1</v>
      </c>
      <c r="M62" s="77">
        <f t="shared" si="0"/>
        <v>0.99999999999999967</v>
      </c>
      <c r="N62" s="77">
        <f t="shared" si="0"/>
        <v>0.99999999999999989</v>
      </c>
      <c r="O62" s="77">
        <f t="shared" si="0"/>
        <v>0.99999999999999978</v>
      </c>
      <c r="P62" s="77">
        <f t="shared" si="0"/>
        <v>1</v>
      </c>
      <c r="Q62" s="77">
        <f t="shared" si="0"/>
        <v>1</v>
      </c>
    </row>
    <row r="63" spans="1:17" x14ac:dyDescent="0.25">
      <c r="A63" s="132" t="s">
        <v>83</v>
      </c>
      <c r="B63" s="203">
        <f t="shared" ref="B63:Q63" si="1">IF(B$6=0,0,B$6/B$5)</f>
        <v>3.5580175336956961E-2</v>
      </c>
      <c r="C63" s="203">
        <f t="shared" si="1"/>
        <v>3.5445393616091052E-2</v>
      </c>
      <c r="D63" s="203">
        <f t="shared" si="1"/>
        <v>3.5514626571473452E-2</v>
      </c>
      <c r="E63" s="203">
        <f t="shared" si="1"/>
        <v>3.7621782792930249E-2</v>
      </c>
      <c r="F63" s="203">
        <f t="shared" si="1"/>
        <v>3.756164977323577E-2</v>
      </c>
      <c r="G63" s="203">
        <f t="shared" si="1"/>
        <v>3.7303104604535002E-2</v>
      </c>
      <c r="H63" s="203">
        <f t="shared" si="1"/>
        <v>3.7748070733899707E-2</v>
      </c>
      <c r="I63" s="203">
        <f t="shared" si="1"/>
        <v>3.9062715877270712E-2</v>
      </c>
      <c r="J63" s="203">
        <f t="shared" si="1"/>
        <v>3.7348420557965015E-2</v>
      </c>
      <c r="K63" s="203">
        <f t="shared" si="1"/>
        <v>3.7377598222975067E-2</v>
      </c>
      <c r="L63" s="203">
        <f t="shared" si="1"/>
        <v>3.7744154775052885E-2</v>
      </c>
      <c r="M63" s="203">
        <f t="shared" si="1"/>
        <v>3.8365709321952879E-2</v>
      </c>
      <c r="N63" s="203">
        <f t="shared" si="1"/>
        <v>3.8198178027420177E-2</v>
      </c>
      <c r="O63" s="203">
        <f t="shared" si="1"/>
        <v>3.7909863045381485E-2</v>
      </c>
      <c r="P63" s="203">
        <f t="shared" si="1"/>
        <v>3.7054367263881116E-2</v>
      </c>
      <c r="Q63" s="203">
        <f t="shared" si="1"/>
        <v>3.7091714448949244E-2</v>
      </c>
    </row>
    <row r="64" spans="1:17" x14ac:dyDescent="0.25">
      <c r="A64" s="76" t="s">
        <v>82</v>
      </c>
      <c r="B64" s="202">
        <f t="shared" ref="B64:Q64" si="2">IF(B$7=0,0,B$7/B$5)</f>
        <v>7.4243130766382765E-3</v>
      </c>
      <c r="C64" s="202">
        <f t="shared" si="2"/>
        <v>7.3961889405641879E-3</v>
      </c>
      <c r="D64" s="202">
        <f t="shared" si="2"/>
        <v>7.4106353880904292E-3</v>
      </c>
      <c r="E64" s="202">
        <f t="shared" si="2"/>
        <v>7.8503237072548322E-3</v>
      </c>
      <c r="F64" s="202">
        <f t="shared" si="2"/>
        <v>7.8377760916169808E-3</v>
      </c>
      <c r="G64" s="202">
        <f t="shared" si="2"/>
        <v>7.7838269399135894E-3</v>
      </c>
      <c r="H64" s="202">
        <f t="shared" si="2"/>
        <v>7.8766754945263067E-3</v>
      </c>
      <c r="I64" s="202">
        <f t="shared" si="2"/>
        <v>8.1509950288353606E-3</v>
      </c>
      <c r="J64" s="202">
        <f t="shared" si="2"/>
        <v>7.7932827625014373E-3</v>
      </c>
      <c r="K64" s="202">
        <f t="shared" si="2"/>
        <v>7.7993711001172143E-3</v>
      </c>
      <c r="L64" s="202">
        <f t="shared" si="2"/>
        <v>7.8758583736380974E-3</v>
      </c>
      <c r="M64" s="202">
        <f t="shared" si="2"/>
        <v>8.0055546302386215E-3</v>
      </c>
      <c r="N64" s="202">
        <f t="shared" si="2"/>
        <v>7.9705968266593503E-3</v>
      </c>
      <c r="O64" s="202">
        <f t="shared" si="2"/>
        <v>7.910435777112269E-3</v>
      </c>
      <c r="P64" s="202">
        <f t="shared" si="2"/>
        <v>7.7319243319759999E-3</v>
      </c>
      <c r="Q64" s="202">
        <f t="shared" si="2"/>
        <v>7.7397173569358534E-3</v>
      </c>
    </row>
    <row r="65" spans="1:17" x14ac:dyDescent="0.25">
      <c r="A65" s="76" t="s">
        <v>81</v>
      </c>
      <c r="B65" s="202">
        <f t="shared" ref="B65:Q65" si="3">IF(B$8=0,0,B$8/B$5)</f>
        <v>2.8775891999591911E-2</v>
      </c>
      <c r="C65" s="202">
        <f t="shared" si="3"/>
        <v>2.866688567215182E-2</v>
      </c>
      <c r="D65" s="202">
        <f t="shared" si="3"/>
        <v>2.8722878652175921E-2</v>
      </c>
      <c r="E65" s="202">
        <f t="shared" si="3"/>
        <v>3.0427066427550019E-2</v>
      </c>
      <c r="F65" s="202">
        <f t="shared" si="3"/>
        <v>3.0378433129260998E-2</v>
      </c>
      <c r="G65" s="202">
        <f t="shared" si="3"/>
        <v>3.0169331634366962E-2</v>
      </c>
      <c r="H65" s="202">
        <f t="shared" si="3"/>
        <v>3.0529203308995147E-2</v>
      </c>
      <c r="I65" s="202">
        <f t="shared" si="3"/>
        <v>3.1592438279176377E-2</v>
      </c>
      <c r="J65" s="202">
        <f t="shared" si="3"/>
        <v>3.0205981453245344E-2</v>
      </c>
      <c r="K65" s="202">
        <f t="shared" si="3"/>
        <v>3.0229579238505763E-2</v>
      </c>
      <c r="L65" s="202">
        <f t="shared" si="3"/>
        <v>3.0526036230480669E-2</v>
      </c>
      <c r="M65" s="202">
        <f t="shared" si="3"/>
        <v>3.1028725898085308E-2</v>
      </c>
      <c r="N65" s="202">
        <f t="shared" si="3"/>
        <v>3.0893232961573053E-2</v>
      </c>
      <c r="O65" s="202">
        <f t="shared" si="3"/>
        <v>3.0660054774382061E-2</v>
      </c>
      <c r="P65" s="202">
        <f t="shared" si="3"/>
        <v>2.9968162337612902E-2</v>
      </c>
      <c r="Q65" s="202">
        <f t="shared" si="3"/>
        <v>2.9998367319848975E-2</v>
      </c>
    </row>
    <row r="66" spans="1:17" x14ac:dyDescent="0.25">
      <c r="A66" s="76" t="s">
        <v>80</v>
      </c>
      <c r="B66" s="202">
        <f t="shared" ref="B66:Q66" si="4">IF(B$9=0,0,B$9/B$5)</f>
        <v>3.9583373396803415E-2</v>
      </c>
      <c r="C66" s="202">
        <f t="shared" si="4"/>
        <v>3.9433427109760895E-2</v>
      </c>
      <c r="D66" s="202">
        <f t="shared" si="4"/>
        <v>3.9510449606089598E-2</v>
      </c>
      <c r="E66" s="202">
        <f t="shared" si="4"/>
        <v>4.1854686269608393E-2</v>
      </c>
      <c r="F66" s="202">
        <f t="shared" si="4"/>
        <v>4.1787787561282708E-2</v>
      </c>
      <c r="G66" s="202">
        <f t="shared" si="4"/>
        <v>4.1500152948588935E-2</v>
      </c>
      <c r="H66" s="202">
        <f t="shared" si="4"/>
        <v>4.1995183124263161E-2</v>
      </c>
      <c r="I66" s="202">
        <f t="shared" si="4"/>
        <v>4.345774167271127E-2</v>
      </c>
      <c r="J66" s="202">
        <f t="shared" si="4"/>
        <v>4.1550567492319113E-2</v>
      </c>
      <c r="K66" s="202">
        <f t="shared" si="4"/>
        <v>4.1583027995900163E-2</v>
      </c>
      <c r="L66" s="202">
        <f t="shared" si="4"/>
        <v>4.1990826572903532E-2</v>
      </c>
      <c r="M66" s="202">
        <f t="shared" si="4"/>
        <v>4.2682313488957825E-2</v>
      </c>
      <c r="N66" s="202">
        <f t="shared" si="4"/>
        <v>4.249593290695293E-2</v>
      </c>
      <c r="O66" s="202">
        <f t="shared" si="4"/>
        <v>4.2175179018534743E-2</v>
      </c>
      <c r="P66" s="202">
        <f t="shared" si="4"/>
        <v>4.1223429662669557E-2</v>
      </c>
      <c r="Q66" s="202">
        <f t="shared" si="4"/>
        <v>4.1264978855664554E-2</v>
      </c>
    </row>
    <row r="67" spans="1:17" x14ac:dyDescent="0.25">
      <c r="A67" s="129" t="s">
        <v>79</v>
      </c>
      <c r="B67" s="201">
        <f t="shared" ref="B67:Q67" si="5">IF(B$10=0,0,B$10/B$5)</f>
        <v>0.11420527328665314</v>
      </c>
      <c r="C67" s="201">
        <f t="shared" si="5"/>
        <v>0.11708532740666999</v>
      </c>
      <c r="D67" s="201">
        <f t="shared" si="5"/>
        <v>0.11532084384210235</v>
      </c>
      <c r="E67" s="201">
        <f t="shared" si="5"/>
        <v>0.11542413516164406</v>
      </c>
      <c r="F67" s="201">
        <f t="shared" si="5"/>
        <v>0.11471876616705889</v>
      </c>
      <c r="G67" s="201">
        <f t="shared" si="5"/>
        <v>0.11408813282325313</v>
      </c>
      <c r="H67" s="201">
        <f t="shared" si="5"/>
        <v>0.11750736116321318</v>
      </c>
      <c r="I67" s="201">
        <f t="shared" si="5"/>
        <v>0.12162865775281781</v>
      </c>
      <c r="J67" s="201">
        <f t="shared" si="5"/>
        <v>0.11619326251266111</v>
      </c>
      <c r="K67" s="201">
        <f t="shared" si="5"/>
        <v>0.11609300839008552</v>
      </c>
      <c r="L67" s="201">
        <f t="shared" si="5"/>
        <v>0.11720736378572288</v>
      </c>
      <c r="M67" s="201">
        <f t="shared" si="5"/>
        <v>0.12009871758310245</v>
      </c>
      <c r="N67" s="201">
        <f t="shared" si="5"/>
        <v>0.11846803897310347</v>
      </c>
      <c r="O67" s="201">
        <f t="shared" si="5"/>
        <v>0.1176418124289956</v>
      </c>
      <c r="P67" s="201">
        <f t="shared" si="5"/>
        <v>0.11503942132285061</v>
      </c>
      <c r="Q67" s="201">
        <f t="shared" si="5"/>
        <v>0.1152072150758973</v>
      </c>
    </row>
    <row r="68" spans="1:17" x14ac:dyDescent="0.25">
      <c r="A68" s="127" t="s">
        <v>306</v>
      </c>
      <c r="B68" s="200">
        <f t="shared" ref="B68:Q68" si="6">IF(B$15=0,0,B$15/B$5)</f>
        <v>3.2587281795845739E-2</v>
      </c>
      <c r="C68" s="200">
        <f t="shared" si="6"/>
        <v>3.2521354808642274E-2</v>
      </c>
      <c r="D68" s="200">
        <f t="shared" si="6"/>
        <v>3.2589709445347781E-2</v>
      </c>
      <c r="E68" s="200">
        <f t="shared" si="6"/>
        <v>3.487369118260409E-2</v>
      </c>
      <c r="F68" s="200">
        <f t="shared" si="6"/>
        <v>3.4855135868274538E-2</v>
      </c>
      <c r="G68" s="200">
        <f t="shared" si="6"/>
        <v>3.4718335657002872E-2</v>
      </c>
      <c r="H68" s="200">
        <f t="shared" si="6"/>
        <v>3.5206409401535618E-2</v>
      </c>
      <c r="I68" s="200">
        <f t="shared" si="6"/>
        <v>3.6413826779105818E-2</v>
      </c>
      <c r="J68" s="200">
        <f t="shared" si="6"/>
        <v>3.4584533589961004E-2</v>
      </c>
      <c r="K68" s="200">
        <f t="shared" si="6"/>
        <v>3.4662529766823554E-2</v>
      </c>
      <c r="L68" s="200">
        <f t="shared" si="6"/>
        <v>3.514895183850851E-2</v>
      </c>
      <c r="M68" s="200">
        <f t="shared" si="6"/>
        <v>3.5753134575189478E-2</v>
      </c>
      <c r="N68" s="200">
        <f t="shared" si="6"/>
        <v>3.5636789059730861E-2</v>
      </c>
      <c r="O68" s="200">
        <f t="shared" si="6"/>
        <v>3.5360417155412521E-2</v>
      </c>
      <c r="P68" s="200">
        <f t="shared" si="6"/>
        <v>3.4548789415165454E-2</v>
      </c>
      <c r="Q68" s="200">
        <f t="shared" si="6"/>
        <v>3.4625798847782698E-2</v>
      </c>
    </row>
    <row r="69" spans="1:17" x14ac:dyDescent="0.25">
      <c r="A69" s="127" t="s">
        <v>305</v>
      </c>
      <c r="B69" s="200">
        <f t="shared" ref="B69:Q69" si="7">IF(B$26=0,0,B$26/B$5)</f>
        <v>0.20659501087238097</v>
      </c>
      <c r="C69" s="200">
        <f t="shared" si="7"/>
        <v>0.20617705067786665</v>
      </c>
      <c r="D69" s="200">
        <f t="shared" si="7"/>
        <v>0.20661040154774971</v>
      </c>
      <c r="E69" s="200">
        <f t="shared" si="7"/>
        <v>0.22109026012561173</v>
      </c>
      <c r="F69" s="200">
        <f t="shared" si="7"/>
        <v>0.22097262419053523</v>
      </c>
      <c r="G69" s="200">
        <f t="shared" si="7"/>
        <v>0.22010534592805023</v>
      </c>
      <c r="H69" s="200">
        <f t="shared" si="7"/>
        <v>0.22319960832127389</v>
      </c>
      <c r="I69" s="200">
        <f t="shared" si="7"/>
        <v>0.23085432490086949</v>
      </c>
      <c r="J69" s="200">
        <f t="shared" si="7"/>
        <v>0.21925707513122711</v>
      </c>
      <c r="K69" s="200">
        <f t="shared" si="7"/>
        <v>0.21975155089351595</v>
      </c>
      <c r="L69" s="200">
        <f t="shared" si="7"/>
        <v>0.22283534210439043</v>
      </c>
      <c r="M69" s="200">
        <f t="shared" si="7"/>
        <v>0.22666570573629738</v>
      </c>
      <c r="N69" s="200">
        <f t="shared" si="7"/>
        <v>0.22592810500047314</v>
      </c>
      <c r="O69" s="200">
        <f t="shared" si="7"/>
        <v>0.22417597799168573</v>
      </c>
      <c r="P69" s="200">
        <f t="shared" si="7"/>
        <v>0.21903046622819625</v>
      </c>
      <c r="Q69" s="200">
        <f t="shared" si="7"/>
        <v>0.2195186862849812</v>
      </c>
    </row>
    <row r="70" spans="1:17" x14ac:dyDescent="0.25">
      <c r="A70" s="127" t="s">
        <v>304</v>
      </c>
      <c r="B70" s="200">
        <f t="shared" ref="B70:Q70" si="8">IF(B$37=0,0,B$37/B$5)</f>
        <v>0.35046897001124899</v>
      </c>
      <c r="C70" s="200">
        <f t="shared" si="8"/>
        <v>0.34914135398797574</v>
      </c>
      <c r="D70" s="200">
        <f t="shared" si="8"/>
        <v>0.3498233068545345</v>
      </c>
      <c r="E70" s="200">
        <f t="shared" si="8"/>
        <v>0.23415257807351156</v>
      </c>
      <c r="F70" s="200">
        <f t="shared" si="8"/>
        <v>0.23823298724055428</v>
      </c>
      <c r="G70" s="200">
        <f t="shared" si="8"/>
        <v>0.25102982213267366</v>
      </c>
      <c r="H70" s="200">
        <f t="shared" si="8"/>
        <v>0.21813361057117317</v>
      </c>
      <c r="I70" s="200">
        <f t="shared" si="8"/>
        <v>0.14041414005544234</v>
      </c>
      <c r="J70" s="200">
        <f t="shared" si="8"/>
        <v>0.24708946688613229</v>
      </c>
      <c r="K70" s="200">
        <f t="shared" si="8"/>
        <v>0.2447954151258448</v>
      </c>
      <c r="L70" s="200">
        <f t="shared" si="8"/>
        <v>0.22016711566018096</v>
      </c>
      <c r="M70" s="200">
        <f t="shared" si="8"/>
        <v>0.18042660692504081</v>
      </c>
      <c r="N70" s="200">
        <f t="shared" si="8"/>
        <v>0.19228617237400095</v>
      </c>
      <c r="O70" s="200">
        <f t="shared" si="8"/>
        <v>0.20937520924143357</v>
      </c>
      <c r="P70" s="200">
        <f t="shared" si="8"/>
        <v>0.26028165606245213</v>
      </c>
      <c r="Q70" s="200">
        <f t="shared" si="8"/>
        <v>0.25708111737958933</v>
      </c>
    </row>
    <row r="71" spans="1:17" x14ac:dyDescent="0.25">
      <c r="A71" s="127" t="s">
        <v>303</v>
      </c>
      <c r="B71" s="200">
        <f t="shared" ref="B71:Q71" si="9">IF(B$38=0,0,B$38/B$5)</f>
        <v>9.6754325189925813E-2</v>
      </c>
      <c r="C71" s="200">
        <f t="shared" si="9"/>
        <v>9.644108284212459E-2</v>
      </c>
      <c r="D71" s="200">
        <f t="shared" si="9"/>
        <v>9.6633930761859471E-2</v>
      </c>
      <c r="E71" s="200">
        <f t="shared" si="9"/>
        <v>0.21789464675574158</v>
      </c>
      <c r="F71" s="200">
        <f t="shared" si="9"/>
        <v>0.21381915629706613</v>
      </c>
      <c r="G71" s="200">
        <f t="shared" si="9"/>
        <v>0.20025215223128318</v>
      </c>
      <c r="H71" s="200">
        <f t="shared" si="9"/>
        <v>0.23301644531966373</v>
      </c>
      <c r="I71" s="200">
        <f t="shared" si="9"/>
        <v>0.31315810379374609</v>
      </c>
      <c r="J71" s="200">
        <f t="shared" si="9"/>
        <v>0.20391729210975235</v>
      </c>
      <c r="K71" s="200">
        <f t="shared" si="9"/>
        <v>0.2062239862655223</v>
      </c>
      <c r="L71" s="200">
        <f t="shared" si="9"/>
        <v>0.23120617368447957</v>
      </c>
      <c r="M71" s="200">
        <f t="shared" si="9"/>
        <v>0.27165676230106145</v>
      </c>
      <c r="N71" s="200">
        <f t="shared" si="9"/>
        <v>0.25982748177912302</v>
      </c>
      <c r="O71" s="200">
        <f t="shared" si="9"/>
        <v>0.24220341803157525</v>
      </c>
      <c r="P71" s="200">
        <f t="shared" si="9"/>
        <v>0.18974825546647031</v>
      </c>
      <c r="Q71" s="200">
        <f t="shared" si="9"/>
        <v>0.19290273841520739</v>
      </c>
    </row>
    <row r="72" spans="1:17" x14ac:dyDescent="0.25">
      <c r="A72" s="142" t="s">
        <v>310</v>
      </c>
      <c r="B72" s="199">
        <f t="shared" ref="B72:Q72" si="10">IF(B$39=0,0,B$39/B$5)</f>
        <v>0</v>
      </c>
      <c r="C72" s="199">
        <f t="shared" si="10"/>
        <v>0</v>
      </c>
      <c r="D72" s="199">
        <f t="shared" si="10"/>
        <v>0</v>
      </c>
      <c r="E72" s="199">
        <f t="shared" si="10"/>
        <v>0.14111675809606794</v>
      </c>
      <c r="F72" s="199">
        <f t="shared" si="10"/>
        <v>0.13628338498079731</v>
      </c>
      <c r="G72" s="199">
        <f t="shared" si="10"/>
        <v>0.12041234452223563</v>
      </c>
      <c r="H72" s="199">
        <f t="shared" si="10"/>
        <v>0.15897316935048253</v>
      </c>
      <c r="I72" s="199">
        <f t="shared" si="10"/>
        <v>0.25275921240802957</v>
      </c>
      <c r="J72" s="199">
        <f t="shared" si="10"/>
        <v>0.12494988114762881</v>
      </c>
      <c r="K72" s="199">
        <f t="shared" si="10"/>
        <v>0.12762008582084489</v>
      </c>
      <c r="L72" s="199">
        <f t="shared" si="10"/>
        <v>0.15682985436787381</v>
      </c>
      <c r="M72" s="199">
        <f t="shared" si="10"/>
        <v>0.20426949811442471</v>
      </c>
      <c r="N72" s="199">
        <f t="shared" si="10"/>
        <v>0.19029526881203232</v>
      </c>
      <c r="O72" s="199">
        <f t="shared" si="10"/>
        <v>0.16968114457463854</v>
      </c>
      <c r="P72" s="199">
        <f t="shared" si="10"/>
        <v>0.10830811041958918</v>
      </c>
      <c r="Q72" s="199">
        <f t="shared" si="10"/>
        <v>0.11199920398527441</v>
      </c>
    </row>
    <row r="73" spans="1:17" x14ac:dyDescent="0.25">
      <c r="A73" s="142" t="s">
        <v>309</v>
      </c>
      <c r="B73" s="199">
        <f t="shared" ref="B73:Q73" si="11">IF(B$45=0,0,B$45/B$5)</f>
        <v>3.0183145785943444E-2</v>
      </c>
      <c r="C73" s="199">
        <f t="shared" si="11"/>
        <v>3.0122082581026367E-2</v>
      </c>
      <c r="D73" s="199">
        <f t="shared" si="11"/>
        <v>3.0185394334911003E-2</v>
      </c>
      <c r="E73" s="199">
        <f t="shared" si="11"/>
        <v>3.2300874668003007E-2</v>
      </c>
      <c r="F73" s="199">
        <f t="shared" si="11"/>
        <v>3.2283688277280981E-2</v>
      </c>
      <c r="G73" s="199">
        <f t="shared" si="11"/>
        <v>3.2156980540617677E-2</v>
      </c>
      <c r="H73" s="199">
        <f t="shared" si="11"/>
        <v>3.260904650542612E-2</v>
      </c>
      <c r="I73" s="199">
        <f t="shared" si="11"/>
        <v>3.3727386321554267E-2</v>
      </c>
      <c r="J73" s="199">
        <f t="shared" si="11"/>
        <v>3.2033049759238423E-2</v>
      </c>
      <c r="K73" s="199">
        <f t="shared" si="11"/>
        <v>3.2105291745904797E-2</v>
      </c>
      <c r="L73" s="199">
        <f t="shared" si="11"/>
        <v>3.2555827890500919E-2</v>
      </c>
      <c r="M73" s="199">
        <f t="shared" si="11"/>
        <v>3.3115436873442129E-2</v>
      </c>
      <c r="N73" s="199">
        <f t="shared" si="11"/>
        <v>3.3007674781573633E-2</v>
      </c>
      <c r="O73" s="199">
        <f t="shared" si="11"/>
        <v>3.275169229333056E-2</v>
      </c>
      <c r="P73" s="199">
        <f t="shared" si="11"/>
        <v>3.1999942621134321E-2</v>
      </c>
      <c r="Q73" s="199">
        <f t="shared" si="11"/>
        <v>3.207127066089354E-2</v>
      </c>
    </row>
    <row r="74" spans="1:17" x14ac:dyDescent="0.25">
      <c r="A74" s="142" t="s">
        <v>308</v>
      </c>
      <c r="B74" s="199">
        <f t="shared" ref="B74:Q74" si="12">IF(B$56=0,0,B$56/B$5)</f>
        <v>6.6571179403982356E-2</v>
      </c>
      <c r="C74" s="199">
        <f t="shared" si="12"/>
        <v>6.6319000261098229E-2</v>
      </c>
      <c r="D74" s="199">
        <f t="shared" si="12"/>
        <v>6.6448536426948465E-2</v>
      </c>
      <c r="E74" s="199">
        <f t="shared" si="12"/>
        <v>4.4477013991670658E-2</v>
      </c>
      <c r="F74" s="199">
        <f t="shared" si="12"/>
        <v>4.5252083038987853E-2</v>
      </c>
      <c r="G74" s="199">
        <f t="shared" si="12"/>
        <v>4.7682827168429837E-2</v>
      </c>
      <c r="H74" s="199">
        <f t="shared" si="12"/>
        <v>4.1434229463755093E-2</v>
      </c>
      <c r="I74" s="199">
        <f t="shared" si="12"/>
        <v>2.6671505064162257E-2</v>
      </c>
      <c r="J74" s="199">
        <f t="shared" si="12"/>
        <v>4.6934361202885112E-2</v>
      </c>
      <c r="K74" s="199">
        <f t="shared" si="12"/>
        <v>4.6498608698772655E-2</v>
      </c>
      <c r="L74" s="199">
        <f t="shared" si="12"/>
        <v>4.1820491426104861E-2</v>
      </c>
      <c r="M74" s="199">
        <f t="shared" si="12"/>
        <v>3.4271827313194593E-2</v>
      </c>
      <c r="N74" s="199">
        <f t="shared" si="12"/>
        <v>3.6524538185517055E-2</v>
      </c>
      <c r="O74" s="199">
        <f t="shared" si="12"/>
        <v>3.9770581163606135E-2</v>
      </c>
      <c r="P74" s="199">
        <f t="shared" si="12"/>
        <v>4.9440202425746808E-2</v>
      </c>
      <c r="Q74" s="199">
        <f t="shared" si="12"/>
        <v>4.8832263769039451E-2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8.8025385033954809E-2</v>
      </c>
      <c r="C76" s="276">
        <f t="shared" si="14"/>
        <v>8.7691934938152832E-2</v>
      </c>
      <c r="D76" s="276">
        <f t="shared" si="14"/>
        <v>8.7863217330576671E-2</v>
      </c>
      <c r="E76" s="276">
        <f t="shared" si="14"/>
        <v>5.8810829503543376E-2</v>
      </c>
      <c r="F76" s="276">
        <f t="shared" si="14"/>
        <v>5.9835683681114346E-2</v>
      </c>
      <c r="G76" s="276">
        <f t="shared" si="14"/>
        <v>6.3049795100332442E-2</v>
      </c>
      <c r="H76" s="276">
        <f t="shared" si="14"/>
        <v>5.478743256145608E-2</v>
      </c>
      <c r="I76" s="276">
        <f t="shared" si="14"/>
        <v>3.5267055860024502E-2</v>
      </c>
      <c r="J76" s="276">
        <f t="shared" si="14"/>
        <v>6.2060117504235277E-2</v>
      </c>
      <c r="K76" s="276">
        <f t="shared" si="14"/>
        <v>6.1483933000709493E-2</v>
      </c>
      <c r="L76" s="276">
        <f t="shared" si="14"/>
        <v>5.5298176974642413E-2</v>
      </c>
      <c r="M76" s="276">
        <f t="shared" si="14"/>
        <v>4.5316769540073604E-2</v>
      </c>
      <c r="N76" s="276">
        <f t="shared" si="14"/>
        <v>4.8295472090963049E-2</v>
      </c>
      <c r="O76" s="276">
        <f t="shared" si="14"/>
        <v>5.2587632535486643E-2</v>
      </c>
      <c r="P76" s="276">
        <f t="shared" si="14"/>
        <v>6.5373527908725748E-2</v>
      </c>
      <c r="Q76" s="276">
        <f t="shared" si="14"/>
        <v>6.4569666015143495E-2</v>
      </c>
    </row>
    <row r="78" spans="1:17" ht="12.75" x14ac:dyDescent="0.25">
      <c r="A78" s="98" t="s">
        <v>128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53">
        <f>IF(B$5=0,0,B$5/TEL_fec!B$5)</f>
        <v>0.45996342515816263</v>
      </c>
      <c r="C80" s="253">
        <f>IF(C$5=0,0,C$5/TEL_fec!C$5)</f>
        <v>0.46171244401939049</v>
      </c>
      <c r="D80" s="253">
        <f>IF(D$5=0,0,D$5/TEL_fec!D$5)</f>
        <v>0.46081237213008153</v>
      </c>
      <c r="E80" s="253">
        <f>IF(E$5=0,0,E$5/TEL_fec!E$5)</f>
        <v>0.43988011949798195</v>
      </c>
      <c r="F80" s="253">
        <f>IF(F$5=0,0,F$5/TEL_fec!F$5)</f>
        <v>0.44354059944245172</v>
      </c>
      <c r="G80" s="253">
        <f>IF(G$5=0,0,G$5/TEL_fec!G$5)</f>
        <v>0.44661474783637772</v>
      </c>
      <c r="H80" s="253">
        <f>IF(H$5=0,0,H$5/TEL_fec!H$5)</f>
        <v>0.45036426414009023</v>
      </c>
      <c r="I80" s="253">
        <f>IF(I$5=0,0,I$5/TEL_fec!I$5)</f>
        <v>0.44967571517603339</v>
      </c>
      <c r="J80" s="253">
        <f>IF(J$5=0,0,J$5/TEL_fec!J$5)</f>
        <v>0.47031586440363771</v>
      </c>
      <c r="K80" s="253">
        <f>IF(K$5=0,0,K$5/TEL_fec!K$5)</f>
        <v>0.46994872688295969</v>
      </c>
      <c r="L80" s="253">
        <f>IF(L$5=0,0,L$5/TEL_fec!L$5)</f>
        <v>0.46538476761545922</v>
      </c>
      <c r="M80" s="253">
        <f>IF(M$5=0,0,M$5/TEL_fec!M$5)</f>
        <v>0.45784516979538514</v>
      </c>
      <c r="N80" s="253">
        <f>IF(N$5=0,0,N$5/TEL_fec!N$5)</f>
        <v>0.4598532078210813</v>
      </c>
      <c r="O80" s="253">
        <f>IF(O$5=0,0,O$5/TEL_fec!O$5)</f>
        <v>0.46335051851288334</v>
      </c>
      <c r="P80" s="253">
        <f>IF(P$5=0,0,P$5/TEL_fec!P$5)</f>
        <v>0.47404816208943878</v>
      </c>
      <c r="Q80" s="253">
        <f>IF(Q$5=0,0,Q$5/TEL_fec!Q$5)</f>
        <v>0.47357084890228135</v>
      </c>
    </row>
    <row r="81" spans="1:17" x14ac:dyDescent="0.25">
      <c r="A81" s="132" t="s">
        <v>83</v>
      </c>
      <c r="B81" s="282">
        <f>IF(B$6=0,0,B$6/TEL_fec!B$6)</f>
        <v>0.42655668947811298</v>
      </c>
      <c r="C81" s="282">
        <f>IF(C$6=0,0,C$6/TEL_fec!C$6)</f>
        <v>0.42655668947811287</v>
      </c>
      <c r="D81" s="282">
        <f>IF(D$6=0,0,D$6/TEL_fec!D$6)</f>
        <v>0.42655668947811287</v>
      </c>
      <c r="E81" s="282">
        <f>IF(E$6=0,0,E$6/TEL_fec!E$6)</f>
        <v>0.43133935045691402</v>
      </c>
      <c r="F81" s="282">
        <f>IF(F$6=0,0,F$6/TEL_fec!F$6)</f>
        <v>0.43423358685986047</v>
      </c>
      <c r="G81" s="282">
        <f>IF(G$6=0,0,G$6/TEL_fec!G$6)</f>
        <v>0.43423358685986047</v>
      </c>
      <c r="H81" s="282">
        <f>IF(H$6=0,0,H$6/TEL_fec!H$6)</f>
        <v>0.44310235330048447</v>
      </c>
      <c r="I81" s="282">
        <f>IF(I$6=0,0,I$6/TEL_fec!I$6)</f>
        <v>0.45783315803461244</v>
      </c>
      <c r="J81" s="282">
        <f>IF(J$6=0,0,J$6/TEL_fec!J$6)</f>
        <v>0.45783315803461255</v>
      </c>
      <c r="K81" s="282">
        <f>IF(K$6=0,0,K$6/TEL_fec!K$6)</f>
        <v>0.4578331580346125</v>
      </c>
      <c r="L81" s="282">
        <f>IF(L$6=0,0,L$6/TEL_fec!L$6)</f>
        <v>0.45783315803461255</v>
      </c>
      <c r="M81" s="282">
        <f>IF(M$6=0,0,M$6/TEL_fec!M$6)</f>
        <v>0.45783315803461244</v>
      </c>
      <c r="N81" s="282">
        <f>IF(N$6=0,0,N$6/TEL_fec!N$6)</f>
        <v>0.45783315803461255</v>
      </c>
      <c r="O81" s="282">
        <f>IF(O$6=0,0,O$6/TEL_fec!O$6)</f>
        <v>0.4578331580346125</v>
      </c>
      <c r="P81" s="282">
        <f>IF(P$6=0,0,P$6/TEL_fec!P$6)</f>
        <v>0.45783315803461244</v>
      </c>
      <c r="Q81" s="282">
        <f>IF(Q$6=0,0,Q$6/TEL_fec!Q$6)</f>
        <v>0.45783315803461261</v>
      </c>
    </row>
    <row r="82" spans="1:17" x14ac:dyDescent="0.25">
      <c r="A82" s="76" t="s">
        <v>82</v>
      </c>
      <c r="B82" s="281">
        <f>IF(B$7=0,0,B$7/TEL_fec!B$7)</f>
        <v>0.10847747791388029</v>
      </c>
      <c r="C82" s="281">
        <f>IF(C$7=0,0,C$7/TEL_fec!C$7)</f>
        <v>0.10847747791388028</v>
      </c>
      <c r="D82" s="281">
        <f>IF(D$7=0,0,D$7/TEL_fec!D$7)</f>
        <v>0.10847747791388028</v>
      </c>
      <c r="E82" s="281">
        <f>IF(E$7=0,0,E$7/TEL_fec!E$7)</f>
        <v>0.10969375470309729</v>
      </c>
      <c r="F82" s="281">
        <f>IF(F$7=0,0,F$7/TEL_fec!F$7)</f>
        <v>0.110429786919266</v>
      </c>
      <c r="G82" s="281">
        <f>IF(G$7=0,0,G$7/TEL_fec!G$7)</f>
        <v>0.110429786919266</v>
      </c>
      <c r="H82" s="281">
        <f>IF(H$7=0,0,H$7/TEL_fec!H$7)</f>
        <v>0.11268519971530776</v>
      </c>
      <c r="I82" s="281">
        <f>IF(I$7=0,0,I$7/TEL_fec!I$7)</f>
        <v>0.11643138535631872</v>
      </c>
      <c r="J82" s="281">
        <f>IF(J$7=0,0,J$7/TEL_fec!J$7)</f>
        <v>0.11643138535631868</v>
      </c>
      <c r="K82" s="281">
        <f>IF(K$7=0,0,K$7/TEL_fec!K$7)</f>
        <v>0.1164313853563187</v>
      </c>
      <c r="L82" s="281">
        <f>IF(L$7=0,0,L$7/TEL_fec!L$7)</f>
        <v>0.1164313853563187</v>
      </c>
      <c r="M82" s="281">
        <f>IF(M$7=0,0,M$7/TEL_fec!M$7)</f>
        <v>0.1164313853563187</v>
      </c>
      <c r="N82" s="281">
        <f>IF(N$7=0,0,N$7/TEL_fec!N$7)</f>
        <v>0.11643138535631868</v>
      </c>
      <c r="O82" s="281">
        <f>IF(O$7=0,0,O$7/TEL_fec!O$7)</f>
        <v>0.11643138535631868</v>
      </c>
      <c r="P82" s="281">
        <f>IF(P$7=0,0,P$7/TEL_fec!P$7)</f>
        <v>0.1164313853563187</v>
      </c>
      <c r="Q82" s="281">
        <f>IF(Q$7=0,0,Q$7/TEL_fec!Q$7)</f>
        <v>0.1164313853563187</v>
      </c>
    </row>
    <row r="83" spans="1:17" x14ac:dyDescent="0.25">
      <c r="A83" s="76" t="s">
        <v>81</v>
      </c>
      <c r="B83" s="281">
        <f>IF(B$8=0,0,B$8/TEL_fec!B$8)</f>
        <v>0.58497086889999583</v>
      </c>
      <c r="C83" s="281">
        <f>IF(C$8=0,0,C$8/TEL_fec!C$8)</f>
        <v>0.58497086889999583</v>
      </c>
      <c r="D83" s="281">
        <f>IF(D$8=0,0,D$8/TEL_fec!D$8)</f>
        <v>0.58497086889999583</v>
      </c>
      <c r="E83" s="281">
        <f>IF(E$8=0,0,E$8/TEL_fec!E$8)</f>
        <v>0.59152970953580064</v>
      </c>
      <c r="F83" s="281">
        <f>IF(F$8=0,0,F$8/TEL_fec!F$8)</f>
        <v>0.5954988044420485</v>
      </c>
      <c r="G83" s="281">
        <f>IF(G$8=0,0,G$8/TEL_fec!G$8)</f>
        <v>0.5954988044420485</v>
      </c>
      <c r="H83" s="281">
        <f>IF(H$8=0,0,H$8/TEL_fec!H$8)</f>
        <v>0.60766124413368783</v>
      </c>
      <c r="I83" s="281">
        <f>IF(I$8=0,0,I$8/TEL_fec!I$8)</f>
        <v>0.62786275979966422</v>
      </c>
      <c r="J83" s="281">
        <f>IF(J$8=0,0,J$8/TEL_fec!J$8)</f>
        <v>0.62786275979966411</v>
      </c>
      <c r="K83" s="281">
        <f>IF(K$8=0,0,K$8/TEL_fec!K$8)</f>
        <v>0.62786275979966422</v>
      </c>
      <c r="L83" s="281">
        <f>IF(L$8=0,0,L$8/TEL_fec!L$8)</f>
        <v>0.62786275979966411</v>
      </c>
      <c r="M83" s="281">
        <f>IF(M$8=0,0,M$8/TEL_fec!M$8)</f>
        <v>0.62786275979966411</v>
      </c>
      <c r="N83" s="281">
        <f>IF(N$8=0,0,N$8/TEL_fec!N$8)</f>
        <v>0.62786275979966411</v>
      </c>
      <c r="O83" s="281">
        <f>IF(O$8=0,0,O$8/TEL_fec!O$8)</f>
        <v>0.62786275979966422</v>
      </c>
      <c r="P83" s="281">
        <f>IF(P$8=0,0,P$8/TEL_fec!P$8)</f>
        <v>0.62786275979966411</v>
      </c>
      <c r="Q83" s="281">
        <f>IF(Q$8=0,0,Q$8/TEL_fec!Q$8)</f>
        <v>0.62786275979966422</v>
      </c>
    </row>
    <row r="84" spans="1:17" x14ac:dyDescent="0.25">
      <c r="A84" s="76" t="s">
        <v>80</v>
      </c>
      <c r="B84" s="281">
        <f>IF(B$9=0,0,B$9/TEL_fec!B$9)</f>
        <v>0.41127619188678061</v>
      </c>
      <c r="C84" s="281">
        <f>IF(C$9=0,0,C$9/TEL_fec!C$9)</f>
        <v>0.41127619188678066</v>
      </c>
      <c r="D84" s="281">
        <f>IF(D$9=0,0,D$9/TEL_fec!D$9)</f>
        <v>0.41127619188678061</v>
      </c>
      <c r="E84" s="281">
        <f>IF(E$9=0,0,E$9/TEL_fec!E$9)</f>
        <v>0.41588752408005464</v>
      </c>
      <c r="F84" s="281">
        <f>IF(F$9=0,0,F$9/TEL_fec!F$9)</f>
        <v>0.41867808054203459</v>
      </c>
      <c r="G84" s="281">
        <f>IF(G$9=0,0,G$9/TEL_fec!G$9)</f>
        <v>0.41867808054203454</v>
      </c>
      <c r="H84" s="281">
        <f>IF(H$9=0,0,H$9/TEL_fec!H$9)</f>
        <v>0.42722914205016793</v>
      </c>
      <c r="I84" s="281">
        <f>IF(I$9=0,0,I$9/TEL_fec!I$9)</f>
        <v>0.44143224664077324</v>
      </c>
      <c r="J84" s="281">
        <f>IF(J$9=0,0,J$9/TEL_fec!J$9)</f>
        <v>0.44143224664077318</v>
      </c>
      <c r="K84" s="281">
        <f>IF(K$9=0,0,K$9/TEL_fec!K$9)</f>
        <v>0.44143224664077318</v>
      </c>
      <c r="L84" s="281">
        <f>IF(L$9=0,0,L$9/TEL_fec!L$9)</f>
        <v>0.44143224664077324</v>
      </c>
      <c r="M84" s="281">
        <f>IF(M$9=0,0,M$9/TEL_fec!M$9)</f>
        <v>0.44143224664077324</v>
      </c>
      <c r="N84" s="281">
        <f>IF(N$9=0,0,N$9/TEL_fec!N$9)</f>
        <v>0.44143224664077318</v>
      </c>
      <c r="O84" s="281">
        <f>IF(O$9=0,0,O$9/TEL_fec!O$9)</f>
        <v>0.44143224664077318</v>
      </c>
      <c r="P84" s="281">
        <f>IF(P$9=0,0,P$9/TEL_fec!P$9)</f>
        <v>0.44143224664077318</v>
      </c>
      <c r="Q84" s="281">
        <f>IF(Q$9=0,0,Q$9/TEL_fec!Q$9)</f>
        <v>0.44143224664077324</v>
      </c>
    </row>
    <row r="85" spans="1:17" x14ac:dyDescent="0.25">
      <c r="A85" s="129" t="s">
        <v>79</v>
      </c>
      <c r="B85" s="280">
        <f>IF(B$10=0,0,B$10/TEL_fec!B$10)</f>
        <v>0.70259627893653731</v>
      </c>
      <c r="C85" s="280">
        <f>IF(C$10=0,0,C$10/TEL_fec!C$10)</f>
        <v>0.72305351736159829</v>
      </c>
      <c r="D85" s="280">
        <f>IF(D$10=0,0,D$10/TEL_fec!D$10)</f>
        <v>0.71076875957838448</v>
      </c>
      <c r="E85" s="280">
        <f>IF(E$10=0,0,E$10/TEL_fec!E$10)</f>
        <v>0.67909002650292483</v>
      </c>
      <c r="F85" s="280">
        <f>IF(F$10=0,0,F$10/TEL_fec!F$10)</f>
        <v>0.68055657654265211</v>
      </c>
      <c r="G85" s="280">
        <f>IF(G$10=0,0,G$10/TEL_fec!G$10)</f>
        <v>0.68150637252523893</v>
      </c>
      <c r="H85" s="280">
        <f>IF(H$10=0,0,H$10/TEL_fec!H$10)</f>
        <v>0.70782416394874137</v>
      </c>
      <c r="I85" s="280">
        <f>IF(I$10=0,0,I$10/TEL_fec!I$10)</f>
        <v>0.73152931874049709</v>
      </c>
      <c r="J85" s="280">
        <f>IF(J$10=0,0,J$10/TEL_fec!J$10)</f>
        <v>0.73091514891795784</v>
      </c>
      <c r="K85" s="280">
        <f>IF(K$10=0,0,K$10/TEL_fec!K$10)</f>
        <v>0.72971442513721585</v>
      </c>
      <c r="L85" s="280">
        <f>IF(L$10=0,0,L$10/TEL_fec!L$10)</f>
        <v>0.72956409278638867</v>
      </c>
      <c r="M85" s="280">
        <f>IF(M$10=0,0,M$10/TEL_fec!M$10)</f>
        <v>0.73545041180862369</v>
      </c>
      <c r="N85" s="280">
        <f>IF(N$10=0,0,N$10/TEL_fec!N$10)</f>
        <v>0.72864637488360773</v>
      </c>
      <c r="O85" s="280">
        <f>IF(O$10=0,0,O$10/TEL_fec!O$10)</f>
        <v>0.72906751658583857</v>
      </c>
      <c r="P85" s="280">
        <f>IF(P$10=0,0,P$10/TEL_fec!P$10)</f>
        <v>0.72939963932548724</v>
      </c>
      <c r="Q85" s="280">
        <f>IF(Q$10=0,0,Q$10/TEL_fec!Q$10)</f>
        <v>0.72972802960288363</v>
      </c>
    </row>
    <row r="86" spans="1:17" x14ac:dyDescent="0.25">
      <c r="A86" s="127" t="s">
        <v>306</v>
      </c>
      <c r="B86" s="305">
        <f>IF(B$15=0,0,B$15/TEL_fec!B$15)</f>
        <v>0.46573693334989358</v>
      </c>
      <c r="C86" s="305">
        <f>IF(C$15=0,0,C$15/TEL_fec!C$15)</f>
        <v>0.46656209574588559</v>
      </c>
      <c r="D86" s="305">
        <f>IF(D$15=0,0,D$15/TEL_fec!D$15)</f>
        <v>0.46663129635875411</v>
      </c>
      <c r="E86" s="305">
        <f>IF(E$15=0,0,E$15/TEL_fec!E$15)</f>
        <v>0.47665208330586295</v>
      </c>
      <c r="F86" s="305">
        <f>IF(F$15=0,0,F$15/TEL_fec!F$15)</f>
        <v>0.48036283893667986</v>
      </c>
      <c r="G86" s="305">
        <f>IF(G$15=0,0,G$15/TEL_fec!G$15)</f>
        <v>0.48179379377097925</v>
      </c>
      <c r="H86" s="305">
        <f>IF(H$15=0,0,H$15/TEL_fec!H$15)</f>
        <v>0.4926686198820962</v>
      </c>
      <c r="I86" s="305">
        <f>IF(I$15=0,0,I$15/TEL_fec!I$15)</f>
        <v>0.50878582097355651</v>
      </c>
      <c r="J86" s="305">
        <f>IF(J$15=0,0,J$15/TEL_fec!J$15)</f>
        <v>0.50540646761054897</v>
      </c>
      <c r="K86" s="305">
        <f>IF(K$15=0,0,K$15/TEL_fec!K$15)</f>
        <v>0.50615085721714692</v>
      </c>
      <c r="L86" s="305">
        <f>IF(L$15=0,0,L$15/TEL_fec!L$15)</f>
        <v>0.50826919250767055</v>
      </c>
      <c r="M86" s="305">
        <f>IF(M$15=0,0,M$15/TEL_fec!M$15)</f>
        <v>0.50863003748376523</v>
      </c>
      <c r="N86" s="305">
        <f>IF(N$15=0,0,N$15/TEL_fec!N$15)</f>
        <v>0.50919840019274987</v>
      </c>
      <c r="O86" s="305">
        <f>IF(O$15=0,0,O$15/TEL_fec!O$15)</f>
        <v>0.50909200525102505</v>
      </c>
      <c r="P86" s="305">
        <f>IF(P$15=0,0,P$15/TEL_fec!P$15)</f>
        <v>0.50889073638196591</v>
      </c>
      <c r="Q86" s="305">
        <f>IF(Q$15=0,0,Q$15/TEL_fec!Q$15)</f>
        <v>0.50951151862576294</v>
      </c>
    </row>
    <row r="87" spans="1:17" x14ac:dyDescent="0.25">
      <c r="A87" s="127" t="s">
        <v>305</v>
      </c>
      <c r="B87" s="305">
        <f>IF(B$26=0,0,B$26/TEL_fec!B$26)</f>
        <v>0.41199805642490583</v>
      </c>
      <c r="C87" s="305">
        <f>IF(C$26=0,0,C$26/TEL_fec!C$26)</f>
        <v>0.41272800777520641</v>
      </c>
      <c r="D87" s="305">
        <f>IF(D$26=0,0,D$26/TEL_fec!D$26)</f>
        <v>0.41278922370197485</v>
      </c>
      <c r="E87" s="305">
        <f>IF(E$26=0,0,E$26/TEL_fec!E$26)</f>
        <v>0.4216537660013403</v>
      </c>
      <c r="F87" s="305">
        <f>IF(F$26=0,0,F$26/TEL_fec!F$26)</f>
        <v>0.42493635752090891</v>
      </c>
      <c r="G87" s="305">
        <f>IF(G$26=0,0,G$26/TEL_fec!G$26)</f>
        <v>0.42620220218202004</v>
      </c>
      <c r="H87" s="305">
        <f>IF(H$26=0,0,H$26/TEL_fec!H$26)</f>
        <v>0.43582224066493125</v>
      </c>
      <c r="I87" s="305">
        <f>IF(I$26=0,0,I$26/TEL_fec!I$26)</f>
        <v>0.45007976470737671</v>
      </c>
      <c r="J87" s="305">
        <f>IF(J$26=0,0,J$26/TEL_fec!J$26)</f>
        <v>0.44709033673240861</v>
      </c>
      <c r="K87" s="305">
        <f>IF(K$26=0,0,K$26/TEL_fec!K$26)</f>
        <v>0.44774883523055298</v>
      </c>
      <c r="L87" s="305">
        <f>IF(L$26=0,0,L$26/TEL_fec!L$26)</f>
        <v>0.44962274721832396</v>
      </c>
      <c r="M87" s="305">
        <f>IF(M$26=0,0,M$26/TEL_fec!M$26)</f>
        <v>0.44994195623563848</v>
      </c>
      <c r="N87" s="305">
        <f>IF(N$26=0,0,N$26/TEL_fec!N$26)</f>
        <v>0.45044473863204787</v>
      </c>
      <c r="O87" s="305">
        <f>IF(O$26=0,0,O$26/TEL_fec!O$26)</f>
        <v>0.4503506200297529</v>
      </c>
      <c r="P87" s="305">
        <f>IF(P$26=0,0,P$26/TEL_fec!P$26)</f>
        <v>0.45017257449173903</v>
      </c>
      <c r="Q87" s="305">
        <f>IF(Q$26=0,0,Q$26/TEL_fec!Q$26)</f>
        <v>0.45072172801509774</v>
      </c>
    </row>
    <row r="88" spans="1:17" x14ac:dyDescent="0.25">
      <c r="A88" s="127" t="s">
        <v>304</v>
      </c>
      <c r="B88" s="305">
        <f>IF(B$37=0,0,B$37/TEL_fec!B$37)</f>
        <v>0.51303341017466186</v>
      </c>
      <c r="C88" s="305">
        <f>IF(C$37=0,0,C$37/TEL_fec!C$37)</f>
        <v>0.51303341017466175</v>
      </c>
      <c r="D88" s="305">
        <f>IF(D$37=0,0,D$37/TEL_fec!D$37)</f>
        <v>0.51303341017466186</v>
      </c>
      <c r="E88" s="305">
        <f>IF(E$37=0,0,E$37/TEL_fec!E$37)</f>
        <v>0.51878566991454689</v>
      </c>
      <c r="F88" s="305">
        <f>IF(F$37=0,0,F$37/TEL_fec!F$37)</f>
        <v>0.52226666085498186</v>
      </c>
      <c r="G88" s="305">
        <f>IF(G$37=0,0,G$37/TEL_fec!G$37)</f>
        <v>0.52226666085498186</v>
      </c>
      <c r="H88" s="305">
        <f>IF(H$37=0,0,H$37/TEL_fec!H$37)</f>
        <v>0.53293341067583866</v>
      </c>
      <c r="I88" s="305">
        <f>IF(I$37=0,0,I$37/TEL_fec!I$37)</f>
        <v>0.55065062194877201</v>
      </c>
      <c r="J88" s="305">
        <f>IF(J$37=0,0,J$37/TEL_fec!J$37)</f>
        <v>0.55065062194877201</v>
      </c>
      <c r="K88" s="305">
        <f>IF(K$37=0,0,K$37/TEL_fec!K$37)</f>
        <v>0.55065062194877201</v>
      </c>
      <c r="L88" s="305">
        <f>IF(L$37=0,0,L$37/TEL_fec!L$37)</f>
        <v>0.55065062194877201</v>
      </c>
      <c r="M88" s="305">
        <f>IF(M$37=0,0,M$37/TEL_fec!M$37)</f>
        <v>0.55065062194877212</v>
      </c>
      <c r="N88" s="305">
        <f>IF(N$37=0,0,N$37/TEL_fec!N$37)</f>
        <v>0.55065062194877201</v>
      </c>
      <c r="O88" s="305">
        <f>IF(O$37=0,0,O$37/TEL_fec!O$37)</f>
        <v>0.55065062194877201</v>
      </c>
      <c r="P88" s="305">
        <f>IF(P$37=0,0,P$37/TEL_fec!P$37)</f>
        <v>0.55065062194877212</v>
      </c>
      <c r="Q88" s="305">
        <f>IF(Q$37=0,0,Q$37/TEL_fec!Q$37)</f>
        <v>0.55065062194877201</v>
      </c>
    </row>
    <row r="89" spans="1:17" x14ac:dyDescent="0.25">
      <c r="A89" s="127" t="s">
        <v>303</v>
      </c>
      <c r="B89" s="305">
        <f>IF(B$38=0,0,B$38/TEL_fec!B$38)</f>
        <v>0.39886724037079679</v>
      </c>
      <c r="C89" s="305">
        <f>IF(C$38=0,0,C$38/TEL_fec!C$38)</f>
        <v>0.39908769601917532</v>
      </c>
      <c r="D89" s="305">
        <f>IF(D$38=0,0,D$38/TEL_fec!D$38)</f>
        <v>0.39910618409625237</v>
      </c>
      <c r="E89" s="305">
        <f>IF(E$38=0,0,E$38/TEL_fec!E$38)</f>
        <v>0.36303410225061017</v>
      </c>
      <c r="F89" s="305">
        <f>IF(F$38=0,0,F$38/TEL_fec!F$38)</f>
        <v>0.36612216070778003</v>
      </c>
      <c r="G89" s="305">
        <f>IF(G$38=0,0,G$38/TEL_fec!G$38)</f>
        <v>0.36840695058307016</v>
      </c>
      <c r="H89" s="305">
        <f>IF(H$38=0,0,H$38/TEL_fec!H$38)</f>
        <v>0.37117088520764235</v>
      </c>
      <c r="I89" s="305">
        <f>IF(I$38=0,0,I$38/TEL_fec!I$38)</f>
        <v>0.37597085110022543</v>
      </c>
      <c r="J89" s="305">
        <f>IF(J$38=0,0,J$38/TEL_fec!J$38)</f>
        <v>0.38743230290114467</v>
      </c>
      <c r="K89" s="305">
        <f>IF(K$38=0,0,K$38/TEL_fec!K$38)</f>
        <v>0.387134403020368</v>
      </c>
      <c r="L89" s="305">
        <f>IF(L$38=0,0,L$38/TEL_fec!L$38)</f>
        <v>0.38367810933049162</v>
      </c>
      <c r="M89" s="305">
        <f>IF(M$38=0,0,M$38/TEL_fec!M$38)</f>
        <v>0.37924267497204084</v>
      </c>
      <c r="N89" s="305">
        <f>IF(N$38=0,0,N$38/TEL_fec!N$38)</f>
        <v>0.3804668913767405</v>
      </c>
      <c r="O89" s="305">
        <f>IF(O$38=0,0,O$38/TEL_fec!O$38)</f>
        <v>0.38239153090546252</v>
      </c>
      <c r="P89" s="305">
        <f>IF(P$38=0,0,P$38/TEL_fec!P$38)</f>
        <v>0.39046206953263485</v>
      </c>
      <c r="Q89" s="305">
        <f>IF(Q$38=0,0,Q$38/TEL_fec!Q$38)</f>
        <v>0.3899108130504102</v>
      </c>
    </row>
    <row r="90" spans="1:17" x14ac:dyDescent="0.25">
      <c r="A90" s="72" t="s">
        <v>302</v>
      </c>
      <c r="B90" s="279">
        <f>IF(B$58=0,0,B$58/TEL_fec!B$58)</f>
        <v>0.40540767836078562</v>
      </c>
      <c r="C90" s="279">
        <f>IF(C$58=0,0,C$58/TEL_fec!C$58)</f>
        <v>0.40540767836078567</v>
      </c>
      <c r="D90" s="279">
        <f>IF(D$58=0,0,D$58/TEL_fec!D$58)</f>
        <v>0.40540767836078567</v>
      </c>
      <c r="E90" s="279">
        <f>IF(E$58=0,0,E$58/TEL_fec!E$58)</f>
        <v>0.40995321130313556</v>
      </c>
      <c r="F90" s="279">
        <f>IF(F$58=0,0,F$58/TEL_fec!F$58)</f>
        <v>0.41270394922306219</v>
      </c>
      <c r="G90" s="279">
        <f>IF(G$58=0,0,G$58/TEL_fec!G$58)</f>
        <v>0.41270394922306214</v>
      </c>
      <c r="H90" s="279">
        <f>IF(H$58=0,0,H$58/TEL_fec!H$58)</f>
        <v>0.42113299535293625</v>
      </c>
      <c r="I90" s="279">
        <f>IF(I$58=0,0,I$58/TEL_fec!I$58)</f>
        <v>0.43513343537640786</v>
      </c>
      <c r="J90" s="279">
        <f>IF(J$58=0,0,J$58/TEL_fec!J$58)</f>
        <v>0.43513343537640786</v>
      </c>
      <c r="K90" s="279">
        <f>IF(K$58=0,0,K$58/TEL_fec!K$58)</f>
        <v>0.43513343537640792</v>
      </c>
      <c r="L90" s="279">
        <f>IF(L$58=0,0,L$58/TEL_fec!L$58)</f>
        <v>0.43513343537640786</v>
      </c>
      <c r="M90" s="279">
        <f>IF(M$58=0,0,M$58/TEL_fec!M$58)</f>
        <v>0.43513343537640786</v>
      </c>
      <c r="N90" s="279">
        <f>IF(N$58=0,0,N$58/TEL_fec!N$58)</f>
        <v>0.43513343537640786</v>
      </c>
      <c r="O90" s="279">
        <f>IF(O$58=0,0,O$58/TEL_fec!O$58)</f>
        <v>0.43513343537640792</v>
      </c>
      <c r="P90" s="279">
        <f>IF(P$58=0,0,P$58/TEL_fec!P$58)</f>
        <v>0.43513343537640786</v>
      </c>
      <c r="Q90" s="279">
        <f>IF(Q$58=0,0,Q$58/TEL_fec!Q$58)</f>
        <v>0.43513343537640792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202.59455642199481</v>
      </c>
      <c r="C5" s="96">
        <v>191.05148417587202</v>
      </c>
      <c r="D5" s="96">
        <v>190.03908034807205</v>
      </c>
      <c r="E5" s="96">
        <v>419.04338840744396</v>
      </c>
      <c r="F5" s="96">
        <v>419.09438739956397</v>
      </c>
      <c r="G5" s="96">
        <v>237.74002590549088</v>
      </c>
      <c r="H5" s="96">
        <v>388.50234008716802</v>
      </c>
      <c r="I5" s="96">
        <v>594.43955317947609</v>
      </c>
      <c r="J5" s="96">
        <v>301.36775727096006</v>
      </c>
      <c r="K5" s="96">
        <v>242.99556722348407</v>
      </c>
      <c r="L5" s="96">
        <v>278.74077630750713</v>
      </c>
      <c r="M5" s="96">
        <v>291.84168601625538</v>
      </c>
      <c r="N5" s="96">
        <v>276.8422271247868</v>
      </c>
      <c r="O5" s="96">
        <v>268.59520516654698</v>
      </c>
      <c r="P5" s="96">
        <v>197.77318556810667</v>
      </c>
      <c r="Q5" s="96">
        <v>214.7162383084451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7.8329756957050547</v>
      </c>
      <c r="C10" s="158">
        <v>1.5322114060914569</v>
      </c>
      <c r="D10" s="158">
        <v>5.0039461233990785</v>
      </c>
      <c r="E10" s="158">
        <v>23.529030190658204</v>
      </c>
      <c r="F10" s="158">
        <v>24.968771685704329</v>
      </c>
      <c r="G10" s="158">
        <v>14.568553303108766</v>
      </c>
      <c r="H10" s="158">
        <v>17.819430832496906</v>
      </c>
      <c r="I10" s="158">
        <v>22.613350039177444</v>
      </c>
      <c r="J10" s="158">
        <v>14.818567446664717</v>
      </c>
      <c r="K10" s="158">
        <v>12.420961480081607</v>
      </c>
      <c r="L10" s="158">
        <v>13.403627102633008</v>
      </c>
      <c r="M10" s="158">
        <v>11.383980449392402</v>
      </c>
      <c r="N10" s="158">
        <v>12.627228486832658</v>
      </c>
      <c r="O10" s="158">
        <v>12.685741390880956</v>
      </c>
      <c r="P10" s="158">
        <v>10.800885097084254</v>
      </c>
      <c r="Q10" s="158">
        <v>11.468547852317263</v>
      </c>
    </row>
    <row r="11" spans="1:17" x14ac:dyDescent="0.25">
      <c r="A11" s="92" t="s">
        <v>125</v>
      </c>
      <c r="B11" s="91">
        <v>1.8125379814230635</v>
      </c>
      <c r="C11" s="91">
        <v>1.0699793775220912</v>
      </c>
      <c r="D11" s="91">
        <v>2.2827108856493687</v>
      </c>
      <c r="E11" s="91">
        <v>5.4059058888616569</v>
      </c>
      <c r="F11" s="91">
        <v>6.6716367108648944</v>
      </c>
      <c r="G11" s="91">
        <v>3.7307631319478585</v>
      </c>
      <c r="H11" s="91">
        <v>1.3714267563288549</v>
      </c>
      <c r="I11" s="91">
        <v>1.6719907112415953</v>
      </c>
      <c r="J11" s="91">
        <v>1.2527654866885654</v>
      </c>
      <c r="K11" s="91">
        <v>1.2990059191729659</v>
      </c>
      <c r="L11" s="91">
        <v>1.4345813014842943</v>
      </c>
      <c r="M11" s="91">
        <v>0</v>
      </c>
      <c r="N11" s="91">
        <v>1.5365497558511618</v>
      </c>
      <c r="O11" s="91">
        <v>1.4591129318217009</v>
      </c>
      <c r="P11" s="91">
        <v>1.1847657942698491</v>
      </c>
      <c r="Q11" s="91">
        <v>1.1968529974159303</v>
      </c>
    </row>
    <row r="12" spans="1:17" x14ac:dyDescent="0.25">
      <c r="A12" s="92" t="s">
        <v>26</v>
      </c>
      <c r="B12" s="91">
        <v>6.0204377142819911</v>
      </c>
      <c r="C12" s="91">
        <v>0.46223202856936568</v>
      </c>
      <c r="D12" s="91">
        <v>2.7212352377497102</v>
      </c>
      <c r="E12" s="91">
        <v>18.123124301796548</v>
      </c>
      <c r="F12" s="91">
        <v>18.297134974839434</v>
      </c>
      <c r="G12" s="91">
        <v>10.837790171160908</v>
      </c>
      <c r="H12" s="91">
        <v>16.448004076168051</v>
      </c>
      <c r="I12" s="91">
        <v>20.941359327935849</v>
      </c>
      <c r="J12" s="91">
        <v>13.565801959976152</v>
      </c>
      <c r="K12" s="91">
        <v>11.12195556090864</v>
      </c>
      <c r="L12" s="91">
        <v>11.969045801148713</v>
      </c>
      <c r="M12" s="91">
        <v>11.383980449392402</v>
      </c>
      <c r="N12" s="91">
        <v>11.090678730981496</v>
      </c>
      <c r="O12" s="91">
        <v>11.226628459059254</v>
      </c>
      <c r="P12" s="91">
        <v>9.6161193028144059</v>
      </c>
      <c r="Q12" s="91">
        <v>10.271694854901332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306</v>
      </c>
      <c r="B15" s="206">
        <v>20.646103963917643</v>
      </c>
      <c r="C15" s="206">
        <v>20.090382272414903</v>
      </c>
      <c r="D15" s="206">
        <v>19.615031896608443</v>
      </c>
      <c r="E15" s="206">
        <v>26.637273063122002</v>
      </c>
      <c r="F15" s="206">
        <v>26.848107060822556</v>
      </c>
      <c r="G15" s="206">
        <v>15.789049043575075</v>
      </c>
      <c r="H15" s="206">
        <v>23.714603641315755</v>
      </c>
      <c r="I15" s="206">
        <v>30.139660008540218</v>
      </c>
      <c r="J15" s="206">
        <v>20.168124806312818</v>
      </c>
      <c r="K15" s="206">
        <v>15.90121275263585</v>
      </c>
      <c r="L15" s="206">
        <v>16.941607906752012</v>
      </c>
      <c r="M15" s="206">
        <v>16.097516243435226</v>
      </c>
      <c r="N15" s="206">
        <v>15.58126742992874</v>
      </c>
      <c r="O15" s="206">
        <v>15.825902920593846</v>
      </c>
      <c r="P15" s="206">
        <v>13.498336044665278</v>
      </c>
      <c r="Q15" s="206">
        <v>14.569529101833634</v>
      </c>
    </row>
    <row r="16" spans="1:17" x14ac:dyDescent="0.25">
      <c r="A16" s="88" t="s">
        <v>33</v>
      </c>
      <c r="B16" s="87">
        <v>1.4741327324464728</v>
      </c>
      <c r="C16" s="87">
        <v>0.29394227111151944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1.3071455779878447</v>
      </c>
      <c r="K16" s="87">
        <v>1.0461553653739932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2.8162687443616936</v>
      </c>
      <c r="C19" s="87">
        <v>3.8997418989932768</v>
      </c>
      <c r="D19" s="87">
        <v>5.093593639004804</v>
      </c>
      <c r="E19" s="87">
        <v>0.76035317921664414</v>
      </c>
      <c r="F19" s="87">
        <v>0.96908174527495827</v>
      </c>
      <c r="G19" s="87">
        <v>0.60992836422589136</v>
      </c>
      <c r="H19" s="87">
        <v>0.18357960936796594</v>
      </c>
      <c r="I19" s="87">
        <v>0.15163877522400057</v>
      </c>
      <c r="J19" s="87">
        <v>0.19599081460319101</v>
      </c>
      <c r="K19" s="87">
        <v>0.19077985635339589</v>
      </c>
      <c r="L19" s="87">
        <v>0.18566515386628338</v>
      </c>
      <c r="M19" s="87">
        <v>0</v>
      </c>
      <c r="N19" s="87">
        <v>0.17491332647167696</v>
      </c>
      <c r="O19" s="87">
        <v>0.18310890283355682</v>
      </c>
      <c r="P19" s="87">
        <v>0.21202070098484163</v>
      </c>
      <c r="Q19" s="87">
        <v>0.21085128584769222</v>
      </c>
    </row>
    <row r="20" spans="1:17" x14ac:dyDescent="0.25">
      <c r="A20" s="88" t="s">
        <v>29</v>
      </c>
      <c r="B20" s="87">
        <v>0.98459365065173221</v>
      </c>
      <c r="C20" s="87">
        <v>1.3056790647409189</v>
      </c>
      <c r="D20" s="87">
        <v>0.99077338838671436</v>
      </c>
      <c r="E20" s="87">
        <v>1.6302824439646646</v>
      </c>
      <c r="F20" s="87">
        <v>1.3048820873885514</v>
      </c>
      <c r="G20" s="87">
        <v>0.32815779224441782</v>
      </c>
      <c r="H20" s="87">
        <v>0.34345945115109544</v>
      </c>
      <c r="I20" s="87">
        <v>0.65276567455547718</v>
      </c>
      <c r="J20" s="87">
        <v>0.34338387571250895</v>
      </c>
      <c r="K20" s="87">
        <v>0.34333578225159023</v>
      </c>
      <c r="L20" s="87">
        <v>0.65632581152009151</v>
      </c>
      <c r="M20" s="87">
        <v>0.32819984776147038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15.371108836457744</v>
      </c>
      <c r="C22" s="87">
        <v>14.591019037569188</v>
      </c>
      <c r="D22" s="87">
        <v>13.530664869216924</v>
      </c>
      <c r="E22" s="87">
        <v>24.246637439940692</v>
      </c>
      <c r="F22" s="87">
        <v>24.574143228159045</v>
      </c>
      <c r="G22" s="87">
        <v>14.850962887104766</v>
      </c>
      <c r="H22" s="87">
        <v>23.187564580796693</v>
      </c>
      <c r="I22" s="87">
        <v>29.335255558760739</v>
      </c>
      <c r="J22" s="87">
        <v>18.321604538009275</v>
      </c>
      <c r="K22" s="87">
        <v>14.320941748656871</v>
      </c>
      <c r="L22" s="87">
        <v>16.099616941365635</v>
      </c>
      <c r="M22" s="87">
        <v>15.769316395673755</v>
      </c>
      <c r="N22" s="87">
        <v>15.406354103457064</v>
      </c>
      <c r="O22" s="87">
        <v>15.64279401776029</v>
      </c>
      <c r="P22" s="87">
        <v>13.286315343680435</v>
      </c>
      <c r="Q22" s="87">
        <v>14.358677815985942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147.96374507474312</v>
      </c>
      <c r="C26" s="204">
        <v>143.98107295230676</v>
      </c>
      <c r="D26" s="204">
        <v>140.57439525902714</v>
      </c>
      <c r="E26" s="204">
        <v>190.90045695237427</v>
      </c>
      <c r="F26" s="204">
        <v>192.41143393589493</v>
      </c>
      <c r="G26" s="204">
        <v>113.1548514789547</v>
      </c>
      <c r="H26" s="204">
        <v>169.95465942942957</v>
      </c>
      <c r="I26" s="204">
        <v>216.00089672787152</v>
      </c>
      <c r="J26" s="204">
        <v>144.53822777857519</v>
      </c>
      <c r="K26" s="204">
        <v>113.95869139389026</v>
      </c>
      <c r="L26" s="204">
        <v>121.41485666505605</v>
      </c>
      <c r="M26" s="204">
        <v>115.36553307795243</v>
      </c>
      <c r="N26" s="204">
        <v>111.66574991448933</v>
      </c>
      <c r="O26" s="204">
        <v>113.41897093092255</v>
      </c>
      <c r="P26" s="204">
        <v>96.738074986767785</v>
      </c>
      <c r="Q26" s="204">
        <v>104.41495856314103</v>
      </c>
    </row>
    <row r="27" spans="1:17" x14ac:dyDescent="0.25">
      <c r="A27" s="88" t="s">
        <v>33</v>
      </c>
      <c r="B27" s="87">
        <v>10.564617915866387</v>
      </c>
      <c r="C27" s="87">
        <v>2.1065862762992227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9.3678766422462179</v>
      </c>
      <c r="K27" s="87">
        <v>7.4974467851802844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20.18325933459214</v>
      </c>
      <c r="C30" s="87">
        <v>27.948150276118479</v>
      </c>
      <c r="D30" s="87">
        <v>36.504087746201087</v>
      </c>
      <c r="E30" s="87">
        <v>5.4491977843859489</v>
      </c>
      <c r="F30" s="87">
        <v>6.9450858411371996</v>
      </c>
      <c r="G30" s="87">
        <v>4.3711532769522208</v>
      </c>
      <c r="H30" s="87">
        <v>1.3156538671370894</v>
      </c>
      <c r="I30" s="87">
        <v>1.0867445557720039</v>
      </c>
      <c r="J30" s="87">
        <v>1.4046008379895354</v>
      </c>
      <c r="K30" s="87">
        <v>1.3672556371993372</v>
      </c>
      <c r="L30" s="87">
        <v>1.3306002693750307</v>
      </c>
      <c r="M30" s="87">
        <v>0</v>
      </c>
      <c r="N30" s="87">
        <v>1.2535455063803516</v>
      </c>
      <c r="O30" s="87">
        <v>1.3122804703071573</v>
      </c>
      <c r="P30" s="87">
        <v>1.5194816903913648</v>
      </c>
      <c r="Q30" s="87">
        <v>1.511100881908461</v>
      </c>
    </row>
    <row r="31" spans="1:17" x14ac:dyDescent="0.25">
      <c r="A31" s="88" t="s">
        <v>29</v>
      </c>
      <c r="B31" s="87">
        <v>7.0562544963374139</v>
      </c>
      <c r="C31" s="87">
        <v>9.3573666306432521</v>
      </c>
      <c r="D31" s="87">
        <v>7.1005426167714516</v>
      </c>
      <c r="E31" s="87">
        <v>11.683690848413429</v>
      </c>
      <c r="F31" s="87">
        <v>9.3516549596179495</v>
      </c>
      <c r="G31" s="87">
        <v>2.3517975110849942</v>
      </c>
      <c r="H31" s="87">
        <v>2.4614593999161838</v>
      </c>
      <c r="I31" s="87">
        <v>4.6781540009809195</v>
      </c>
      <c r="J31" s="87">
        <v>2.460917775939647</v>
      </c>
      <c r="K31" s="87">
        <v>2.4605731061363967</v>
      </c>
      <c r="L31" s="87">
        <v>4.7036683158939887</v>
      </c>
      <c r="M31" s="87">
        <v>2.352098908957204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110.15961332794717</v>
      </c>
      <c r="C33" s="87">
        <v>104.56896976924583</v>
      </c>
      <c r="D33" s="87">
        <v>96.969764896054613</v>
      </c>
      <c r="E33" s="87">
        <v>173.76756831957491</v>
      </c>
      <c r="F33" s="87">
        <v>176.11469313513979</v>
      </c>
      <c r="G33" s="87">
        <v>106.43190069091749</v>
      </c>
      <c r="H33" s="87">
        <v>166.1775461623763</v>
      </c>
      <c r="I33" s="87">
        <v>210.23599817111861</v>
      </c>
      <c r="J33" s="87">
        <v>131.30483252239978</v>
      </c>
      <c r="K33" s="87">
        <v>102.63341586537425</v>
      </c>
      <c r="L33" s="87">
        <v>115.38058807978703</v>
      </c>
      <c r="M33" s="87">
        <v>113.01343416899523</v>
      </c>
      <c r="N33" s="87">
        <v>110.41220440810898</v>
      </c>
      <c r="O33" s="87">
        <v>112.1066904606154</v>
      </c>
      <c r="P33" s="87">
        <v>95.218593296376426</v>
      </c>
      <c r="Q33" s="87">
        <v>102.90385768123257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0</v>
      </c>
      <c r="C37" s="204">
        <v>0</v>
      </c>
      <c r="D37" s="204">
        <v>0</v>
      </c>
      <c r="E37" s="204">
        <v>0</v>
      </c>
      <c r="F37" s="204">
        <v>0</v>
      </c>
      <c r="G37" s="204">
        <v>0</v>
      </c>
      <c r="H37" s="204">
        <v>0</v>
      </c>
      <c r="I37" s="204">
        <v>0</v>
      </c>
      <c r="J37" s="204">
        <v>0</v>
      </c>
      <c r="K37" s="204">
        <v>0</v>
      </c>
      <c r="L37" s="204">
        <v>0</v>
      </c>
      <c r="M37" s="204">
        <v>0</v>
      </c>
      <c r="N37" s="204">
        <v>0</v>
      </c>
      <c r="O37" s="204">
        <v>0</v>
      </c>
      <c r="P37" s="204">
        <v>0</v>
      </c>
      <c r="Q37" s="204">
        <v>0</v>
      </c>
    </row>
    <row r="38" spans="1:17" x14ac:dyDescent="0.25">
      <c r="A38" s="156" t="s">
        <v>303</v>
      </c>
      <c r="B38" s="204">
        <v>26.151731687629017</v>
      </c>
      <c r="C38" s="204">
        <v>25.447817545058875</v>
      </c>
      <c r="D38" s="204">
        <v>24.84570706903736</v>
      </c>
      <c r="E38" s="204">
        <v>177.97662820128949</v>
      </c>
      <c r="F38" s="204">
        <v>174.8660747171422</v>
      </c>
      <c r="G38" s="204">
        <v>94.227572079852337</v>
      </c>
      <c r="H38" s="204">
        <v>177.0136461839258</v>
      </c>
      <c r="I38" s="204">
        <v>325.68564640388695</v>
      </c>
      <c r="J38" s="204">
        <v>121.84283723940736</v>
      </c>
      <c r="K38" s="204">
        <v>100.71470159687634</v>
      </c>
      <c r="L38" s="204">
        <v>126.98068463306601</v>
      </c>
      <c r="M38" s="204">
        <v>148.99465624547534</v>
      </c>
      <c r="N38" s="204">
        <v>136.96798129353607</v>
      </c>
      <c r="O38" s="204">
        <v>126.66458992414958</v>
      </c>
      <c r="P38" s="204">
        <v>76.735889439589343</v>
      </c>
      <c r="Q38" s="204">
        <v>84.263202791153148</v>
      </c>
    </row>
    <row r="39" spans="1:17" x14ac:dyDescent="0.25">
      <c r="A39" s="152" t="s">
        <v>310</v>
      </c>
      <c r="B39" s="264">
        <v>0</v>
      </c>
      <c r="C39" s="264">
        <v>0</v>
      </c>
      <c r="D39" s="264">
        <v>0</v>
      </c>
      <c r="E39" s="264">
        <v>144.23608232133495</v>
      </c>
      <c r="F39" s="264">
        <v>140.85847244010029</v>
      </c>
      <c r="G39" s="264">
        <v>74.228109957990569</v>
      </c>
      <c r="H39" s="264">
        <v>146.97514823825918</v>
      </c>
      <c r="I39" s="264">
        <v>287.50874372640266</v>
      </c>
      <c r="J39" s="264">
        <v>96.296545818077789</v>
      </c>
      <c r="K39" s="264">
        <v>80.57316544353759</v>
      </c>
      <c r="L39" s="264">
        <v>105.5213146178468</v>
      </c>
      <c r="M39" s="264">
        <v>128.60446900379071</v>
      </c>
      <c r="N39" s="264">
        <v>117.23170921562634</v>
      </c>
      <c r="O39" s="264">
        <v>106.6184462247307</v>
      </c>
      <c r="P39" s="264">
        <v>59.637997116346654</v>
      </c>
      <c r="Q39" s="264">
        <v>65.808465928830543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4" t="s">
        <v>125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0</v>
      </c>
      <c r="C44" s="208">
        <v>0</v>
      </c>
      <c r="D44" s="208">
        <v>0</v>
      </c>
      <c r="E44" s="208">
        <v>144.23608232133495</v>
      </c>
      <c r="F44" s="208">
        <v>140.85847244010029</v>
      </c>
      <c r="G44" s="208">
        <v>74.228109957990569</v>
      </c>
      <c r="H44" s="208">
        <v>146.97514823825918</v>
      </c>
      <c r="I44" s="208">
        <v>287.50874372640266</v>
      </c>
      <c r="J44" s="208">
        <v>96.296545818077789</v>
      </c>
      <c r="K44" s="208">
        <v>80.57316544353759</v>
      </c>
      <c r="L44" s="208">
        <v>105.5213146178468</v>
      </c>
      <c r="M44" s="208">
        <v>128.60446900379071</v>
      </c>
      <c r="N44" s="208">
        <v>117.23170921562634</v>
      </c>
      <c r="O44" s="208">
        <v>106.6184462247307</v>
      </c>
      <c r="P44" s="208">
        <v>59.637997116346654</v>
      </c>
      <c r="Q44" s="208">
        <v>65.808465928830543</v>
      </c>
    </row>
    <row r="45" spans="1:17" x14ac:dyDescent="0.25">
      <c r="A45" s="152" t="s">
        <v>309</v>
      </c>
      <c r="B45" s="264">
        <v>26.151731687629017</v>
      </c>
      <c r="C45" s="264">
        <v>25.447817545058875</v>
      </c>
      <c r="D45" s="264">
        <v>24.84570706903736</v>
      </c>
      <c r="E45" s="264">
        <v>33.740545879954531</v>
      </c>
      <c r="F45" s="264">
        <v>34.007602277041904</v>
      </c>
      <c r="G45" s="264">
        <v>19.999462121861761</v>
      </c>
      <c r="H45" s="264">
        <v>30.038497945666624</v>
      </c>
      <c r="I45" s="264">
        <v>38.176902677484279</v>
      </c>
      <c r="J45" s="264">
        <v>25.546291421329574</v>
      </c>
      <c r="K45" s="264">
        <v>20.141536153338745</v>
      </c>
      <c r="L45" s="264">
        <v>21.459370015219211</v>
      </c>
      <c r="M45" s="264">
        <v>20.390187241684618</v>
      </c>
      <c r="N45" s="264">
        <v>19.736272077909739</v>
      </c>
      <c r="O45" s="264">
        <v>20.046143699418877</v>
      </c>
      <c r="P45" s="264">
        <v>17.097892323242686</v>
      </c>
      <c r="Q45" s="264">
        <v>18.454736862322605</v>
      </c>
    </row>
    <row r="46" spans="1:17" x14ac:dyDescent="0.25">
      <c r="A46" s="150" t="s">
        <v>33</v>
      </c>
      <c r="B46" s="87">
        <v>1.867234794432199</v>
      </c>
      <c r="C46" s="87">
        <v>0.37232687674125797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1.6557177321179364</v>
      </c>
      <c r="K46" s="87">
        <v>1.3251301294737248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3.5672737428581458</v>
      </c>
      <c r="C49" s="87">
        <v>4.9396730720581505</v>
      </c>
      <c r="D49" s="87">
        <v>6.4518852760727512</v>
      </c>
      <c r="E49" s="87">
        <v>0.96311402700774906</v>
      </c>
      <c r="F49" s="87">
        <v>1.2275035440149469</v>
      </c>
      <c r="G49" s="87">
        <v>0.7725759280194624</v>
      </c>
      <c r="H49" s="87">
        <v>0.23253417186609018</v>
      </c>
      <c r="I49" s="87">
        <v>0.19207578195040073</v>
      </c>
      <c r="J49" s="87">
        <v>0.24825503183070863</v>
      </c>
      <c r="K49" s="87">
        <v>0.24165448471430148</v>
      </c>
      <c r="L49" s="87">
        <v>0.23517586156395895</v>
      </c>
      <c r="M49" s="87">
        <v>0</v>
      </c>
      <c r="N49" s="87">
        <v>0.22155688019745748</v>
      </c>
      <c r="O49" s="87">
        <v>0.23193794358917202</v>
      </c>
      <c r="P49" s="87">
        <v>0.26855955458079939</v>
      </c>
      <c r="Q49" s="87">
        <v>0.26707829540707684</v>
      </c>
    </row>
    <row r="50" spans="1:17" x14ac:dyDescent="0.25">
      <c r="A50" s="150" t="s">
        <v>29</v>
      </c>
      <c r="B50" s="87">
        <v>1.2471519574921941</v>
      </c>
      <c r="C50" s="87">
        <v>1.6538601486718305</v>
      </c>
      <c r="D50" s="87">
        <v>1.254979625289838</v>
      </c>
      <c r="E50" s="87">
        <v>2.0650244290219084</v>
      </c>
      <c r="F50" s="87">
        <v>1.6528506440254982</v>
      </c>
      <c r="G50" s="87">
        <v>0.41566653684292931</v>
      </c>
      <c r="H50" s="87">
        <v>0.43504863812472083</v>
      </c>
      <c r="I50" s="87">
        <v>0.8268365211036045</v>
      </c>
      <c r="J50" s="87">
        <v>0.43495290923584468</v>
      </c>
      <c r="K50" s="87">
        <v>0.43489199085201435</v>
      </c>
      <c r="L50" s="87">
        <v>0.8313460279254492</v>
      </c>
      <c r="M50" s="87">
        <v>0.41571980716452905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19.470071192846476</v>
      </c>
      <c r="C52" s="87">
        <v>18.481957447587636</v>
      </c>
      <c r="D52" s="87">
        <v>17.13884216767477</v>
      </c>
      <c r="E52" s="87">
        <v>30.712407423924876</v>
      </c>
      <c r="F52" s="87">
        <v>31.127248089001458</v>
      </c>
      <c r="G52" s="87">
        <v>18.81121965699937</v>
      </c>
      <c r="H52" s="87">
        <v>29.370915135675812</v>
      </c>
      <c r="I52" s="87">
        <v>37.15799037443027</v>
      </c>
      <c r="J52" s="87">
        <v>23.207365748145083</v>
      </c>
      <c r="K52" s="87">
        <v>18.139859548298706</v>
      </c>
      <c r="L52" s="87">
        <v>20.392848125729802</v>
      </c>
      <c r="M52" s="87">
        <v>19.97446743452009</v>
      </c>
      <c r="N52" s="87">
        <v>19.514715197712281</v>
      </c>
      <c r="O52" s="87">
        <v>19.814205755829704</v>
      </c>
      <c r="P52" s="87">
        <v>16.829332768661885</v>
      </c>
      <c r="Q52" s="87">
        <v>18.187658566915527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0</v>
      </c>
      <c r="C56" s="264">
        <v>0</v>
      </c>
      <c r="D56" s="264">
        <v>0</v>
      </c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  <c r="O56" s="264">
        <v>0</v>
      </c>
      <c r="P56" s="264">
        <v>0</v>
      </c>
      <c r="Q56" s="264">
        <v>0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0</v>
      </c>
      <c r="C58" s="242">
        <v>0</v>
      </c>
      <c r="D58" s="242">
        <v>0</v>
      </c>
      <c r="E58" s="242">
        <v>0</v>
      </c>
      <c r="F58" s="242">
        <v>0</v>
      </c>
      <c r="G58" s="242">
        <v>0</v>
      </c>
      <c r="H58" s="242">
        <v>0</v>
      </c>
      <c r="I58" s="242">
        <v>0</v>
      </c>
      <c r="J58" s="242">
        <v>0</v>
      </c>
      <c r="K58" s="242">
        <v>0</v>
      </c>
      <c r="L58" s="242">
        <v>0</v>
      </c>
      <c r="M58" s="242">
        <v>0</v>
      </c>
      <c r="N58" s="242">
        <v>0</v>
      </c>
      <c r="O58" s="242">
        <v>0</v>
      </c>
      <c r="P58" s="242">
        <v>0</v>
      </c>
      <c r="Q58" s="242">
        <v>0</v>
      </c>
    </row>
    <row r="60" spans="1:17" ht="12.75" x14ac:dyDescent="0.25">
      <c r="A60" s="80" t="s">
        <v>134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</v>
      </c>
      <c r="C62" s="77">
        <f t="shared" si="0"/>
        <v>0.99999999999999989</v>
      </c>
      <c r="D62" s="77">
        <f t="shared" si="0"/>
        <v>0.99999999999999989</v>
      </c>
      <c r="E62" s="77">
        <f t="shared" si="0"/>
        <v>1</v>
      </c>
      <c r="F62" s="77">
        <f t="shared" si="0"/>
        <v>1</v>
      </c>
      <c r="G62" s="77">
        <f t="shared" si="0"/>
        <v>0.99999999999999989</v>
      </c>
      <c r="H62" s="77">
        <f t="shared" si="0"/>
        <v>1</v>
      </c>
      <c r="I62" s="77">
        <f t="shared" si="0"/>
        <v>1</v>
      </c>
      <c r="J62" s="77">
        <f t="shared" si="0"/>
        <v>1.0000000000000002</v>
      </c>
      <c r="K62" s="77">
        <f t="shared" si="0"/>
        <v>1</v>
      </c>
      <c r="L62" s="77">
        <f t="shared" si="0"/>
        <v>0.99999999999999989</v>
      </c>
      <c r="M62" s="77">
        <f t="shared" si="0"/>
        <v>1</v>
      </c>
      <c r="N62" s="77">
        <f t="shared" si="0"/>
        <v>1</v>
      </c>
      <c r="O62" s="77">
        <f t="shared" si="0"/>
        <v>0.99999999999999978</v>
      </c>
      <c r="P62" s="77">
        <f t="shared" si="0"/>
        <v>0.99999999999999989</v>
      </c>
      <c r="Q62" s="77">
        <f t="shared" si="0"/>
        <v>0.99999999999999978</v>
      </c>
    </row>
    <row r="63" spans="1:17" x14ac:dyDescent="0.25">
      <c r="A63" s="132" t="s">
        <v>83</v>
      </c>
      <c r="B63" s="203">
        <f t="shared" ref="B63:Q63" si="1">IF(B$6=0,0,B$6/B$5)</f>
        <v>0</v>
      </c>
      <c r="C63" s="203">
        <f t="shared" si="1"/>
        <v>0</v>
      </c>
      <c r="D63" s="203">
        <f t="shared" si="1"/>
        <v>0</v>
      </c>
      <c r="E63" s="203">
        <f t="shared" si="1"/>
        <v>0</v>
      </c>
      <c r="F63" s="203">
        <f t="shared" si="1"/>
        <v>0</v>
      </c>
      <c r="G63" s="203">
        <f t="shared" si="1"/>
        <v>0</v>
      </c>
      <c r="H63" s="203">
        <f t="shared" si="1"/>
        <v>0</v>
      </c>
      <c r="I63" s="203">
        <f t="shared" si="1"/>
        <v>0</v>
      </c>
      <c r="J63" s="203">
        <f t="shared" si="1"/>
        <v>0</v>
      </c>
      <c r="K63" s="203">
        <f t="shared" si="1"/>
        <v>0</v>
      </c>
      <c r="L63" s="203">
        <f t="shared" si="1"/>
        <v>0</v>
      </c>
      <c r="M63" s="203">
        <f t="shared" si="1"/>
        <v>0</v>
      </c>
      <c r="N63" s="203">
        <f t="shared" si="1"/>
        <v>0</v>
      </c>
      <c r="O63" s="203">
        <f t="shared" si="1"/>
        <v>0</v>
      </c>
      <c r="P63" s="203">
        <f t="shared" si="1"/>
        <v>0</v>
      </c>
      <c r="Q63" s="203">
        <f t="shared" si="1"/>
        <v>0</v>
      </c>
    </row>
    <row r="64" spans="1:17" x14ac:dyDescent="0.25">
      <c r="A64" s="76" t="s">
        <v>82</v>
      </c>
      <c r="B64" s="202">
        <f t="shared" ref="B64:Q64" si="2">IF(B$7=0,0,B$7/B$5)</f>
        <v>0</v>
      </c>
      <c r="C64" s="202">
        <f t="shared" si="2"/>
        <v>0</v>
      </c>
      <c r="D64" s="202">
        <f t="shared" si="2"/>
        <v>0</v>
      </c>
      <c r="E64" s="202">
        <f t="shared" si="2"/>
        <v>0</v>
      </c>
      <c r="F64" s="202">
        <f t="shared" si="2"/>
        <v>0</v>
      </c>
      <c r="G64" s="202">
        <f t="shared" si="2"/>
        <v>0</v>
      </c>
      <c r="H64" s="202">
        <f t="shared" si="2"/>
        <v>0</v>
      </c>
      <c r="I64" s="202">
        <f t="shared" si="2"/>
        <v>0</v>
      </c>
      <c r="J64" s="202">
        <f t="shared" si="2"/>
        <v>0</v>
      </c>
      <c r="K64" s="202">
        <f t="shared" si="2"/>
        <v>0</v>
      </c>
      <c r="L64" s="202">
        <f t="shared" si="2"/>
        <v>0</v>
      </c>
      <c r="M64" s="202">
        <f t="shared" si="2"/>
        <v>0</v>
      </c>
      <c r="N64" s="202">
        <f t="shared" si="2"/>
        <v>0</v>
      </c>
      <c r="O64" s="202">
        <f t="shared" si="2"/>
        <v>0</v>
      </c>
      <c r="P64" s="202">
        <f t="shared" si="2"/>
        <v>0</v>
      </c>
      <c r="Q64" s="202">
        <f t="shared" si="2"/>
        <v>0</v>
      </c>
    </row>
    <row r="65" spans="1:17" x14ac:dyDescent="0.25">
      <c r="A65" s="76" t="s">
        <v>81</v>
      </c>
      <c r="B65" s="202">
        <f t="shared" ref="B65:Q65" si="3">IF(B$8=0,0,B$8/B$5)</f>
        <v>0</v>
      </c>
      <c r="C65" s="202">
        <f t="shared" si="3"/>
        <v>0</v>
      </c>
      <c r="D65" s="202">
        <f t="shared" si="3"/>
        <v>0</v>
      </c>
      <c r="E65" s="202">
        <f t="shared" si="3"/>
        <v>0</v>
      </c>
      <c r="F65" s="202">
        <f t="shared" si="3"/>
        <v>0</v>
      </c>
      <c r="G65" s="202">
        <f t="shared" si="3"/>
        <v>0</v>
      </c>
      <c r="H65" s="202">
        <f t="shared" si="3"/>
        <v>0</v>
      </c>
      <c r="I65" s="202">
        <f t="shared" si="3"/>
        <v>0</v>
      </c>
      <c r="J65" s="202">
        <f t="shared" si="3"/>
        <v>0</v>
      </c>
      <c r="K65" s="202">
        <f t="shared" si="3"/>
        <v>0</v>
      </c>
      <c r="L65" s="202">
        <f t="shared" si="3"/>
        <v>0</v>
      </c>
      <c r="M65" s="202">
        <f t="shared" si="3"/>
        <v>0</v>
      </c>
      <c r="N65" s="202">
        <f t="shared" si="3"/>
        <v>0</v>
      </c>
      <c r="O65" s="202">
        <f t="shared" si="3"/>
        <v>0</v>
      </c>
      <c r="P65" s="202">
        <f t="shared" si="3"/>
        <v>0</v>
      </c>
      <c r="Q65" s="202">
        <f t="shared" si="3"/>
        <v>0</v>
      </c>
    </row>
    <row r="66" spans="1:17" x14ac:dyDescent="0.25">
      <c r="A66" s="76" t="s">
        <v>80</v>
      </c>
      <c r="B66" s="202">
        <f t="shared" ref="B66:Q66" si="4">IF(B$9=0,0,B$9/B$5)</f>
        <v>0</v>
      </c>
      <c r="C66" s="202">
        <f t="shared" si="4"/>
        <v>0</v>
      </c>
      <c r="D66" s="202">
        <f t="shared" si="4"/>
        <v>0</v>
      </c>
      <c r="E66" s="202">
        <f t="shared" si="4"/>
        <v>0</v>
      </c>
      <c r="F66" s="202">
        <f t="shared" si="4"/>
        <v>0</v>
      </c>
      <c r="G66" s="202">
        <f t="shared" si="4"/>
        <v>0</v>
      </c>
      <c r="H66" s="202">
        <f t="shared" si="4"/>
        <v>0</v>
      </c>
      <c r="I66" s="202">
        <f t="shared" si="4"/>
        <v>0</v>
      </c>
      <c r="J66" s="202">
        <f t="shared" si="4"/>
        <v>0</v>
      </c>
      <c r="K66" s="202">
        <f t="shared" si="4"/>
        <v>0</v>
      </c>
      <c r="L66" s="202">
        <f t="shared" si="4"/>
        <v>0</v>
      </c>
      <c r="M66" s="202">
        <f t="shared" si="4"/>
        <v>0</v>
      </c>
      <c r="N66" s="202">
        <f t="shared" si="4"/>
        <v>0</v>
      </c>
      <c r="O66" s="202">
        <f t="shared" si="4"/>
        <v>0</v>
      </c>
      <c r="P66" s="202">
        <f t="shared" si="4"/>
        <v>0</v>
      </c>
      <c r="Q66" s="202">
        <f t="shared" si="4"/>
        <v>0</v>
      </c>
    </row>
    <row r="67" spans="1:17" x14ac:dyDescent="0.25">
      <c r="A67" s="129" t="s">
        <v>79</v>
      </c>
      <c r="B67" s="201">
        <f t="shared" ref="B67:Q67" si="5">IF(B$10=0,0,B$10/B$5)</f>
        <v>3.8663307810646891E-2</v>
      </c>
      <c r="C67" s="201">
        <f t="shared" si="5"/>
        <v>8.0198874805965034E-3</v>
      </c>
      <c r="D67" s="201">
        <f t="shared" si="5"/>
        <v>2.6331142595691075E-2</v>
      </c>
      <c r="E67" s="201">
        <f t="shared" si="5"/>
        <v>5.6149388921465274E-2</v>
      </c>
      <c r="F67" s="201">
        <f t="shared" si="5"/>
        <v>5.9577919524603749E-2</v>
      </c>
      <c r="G67" s="201">
        <f t="shared" si="5"/>
        <v>6.1279345989893277E-2</v>
      </c>
      <c r="H67" s="201">
        <f t="shared" si="5"/>
        <v>4.58669845553537E-2</v>
      </c>
      <c r="I67" s="201">
        <f t="shared" si="5"/>
        <v>3.8041462615038858E-2</v>
      </c>
      <c r="J67" s="201">
        <f t="shared" si="5"/>
        <v>4.9171044642779514E-2</v>
      </c>
      <c r="K67" s="201">
        <f t="shared" si="5"/>
        <v>5.111600027114073E-2</v>
      </c>
      <c r="L67" s="201">
        <f t="shared" si="5"/>
        <v>4.8086352058681621E-2</v>
      </c>
      <c r="M67" s="201">
        <f t="shared" si="5"/>
        <v>3.9007383094539556E-2</v>
      </c>
      <c r="N67" s="201">
        <f t="shared" si="5"/>
        <v>4.5611641757024757E-2</v>
      </c>
      <c r="O67" s="201">
        <f t="shared" si="5"/>
        <v>4.722996221401253E-2</v>
      </c>
      <c r="P67" s="201">
        <f t="shared" si="5"/>
        <v>5.4612484832352461E-2</v>
      </c>
      <c r="Q67" s="201">
        <f t="shared" si="5"/>
        <v>5.3412578120162549E-2</v>
      </c>
    </row>
    <row r="68" spans="1:17" x14ac:dyDescent="0.25">
      <c r="A68" s="127" t="s">
        <v>306</v>
      </c>
      <c r="B68" s="200">
        <f t="shared" ref="B68:Q68" si="6">IF(B$15=0,0,B$15/B$5)</f>
        <v>0.10190848327095617</v>
      </c>
      <c r="C68" s="200">
        <f t="shared" si="6"/>
        <v>0.10515690238721594</v>
      </c>
      <c r="D68" s="200">
        <f t="shared" si="6"/>
        <v>0.10321577993685253</v>
      </c>
      <c r="E68" s="200">
        <f t="shared" si="6"/>
        <v>6.3566861570959976E-2</v>
      </c>
      <c r="F68" s="200">
        <f t="shared" si="6"/>
        <v>6.4062196650764527E-2</v>
      </c>
      <c r="G68" s="200">
        <f t="shared" si="6"/>
        <v>6.6413087082995925E-2</v>
      </c>
      <c r="H68" s="200">
        <f t="shared" si="6"/>
        <v>6.1041083139923749E-2</v>
      </c>
      <c r="I68" s="200">
        <f t="shared" si="6"/>
        <v>5.0702648986482073E-2</v>
      </c>
      <c r="J68" s="200">
        <f t="shared" si="6"/>
        <v>6.6921972638830221E-2</v>
      </c>
      <c r="K68" s="200">
        <f t="shared" si="6"/>
        <v>6.5438283234242847E-2</v>
      </c>
      <c r="L68" s="200">
        <f t="shared" si="6"/>
        <v>6.0779079871909412E-2</v>
      </c>
      <c r="M68" s="200">
        <f t="shared" si="6"/>
        <v>5.5158385572575831E-2</v>
      </c>
      <c r="N68" s="200">
        <f t="shared" si="6"/>
        <v>5.628211993434612E-2</v>
      </c>
      <c r="O68" s="200">
        <f t="shared" si="6"/>
        <v>5.8921018008421741E-2</v>
      </c>
      <c r="P68" s="200">
        <f t="shared" si="6"/>
        <v>6.8251598445416603E-2</v>
      </c>
      <c r="Q68" s="200">
        <f t="shared" si="6"/>
        <v>6.785480789256447E-2</v>
      </c>
    </row>
    <row r="69" spans="1:17" x14ac:dyDescent="0.25">
      <c r="A69" s="127" t="s">
        <v>305</v>
      </c>
      <c r="B69" s="200">
        <f t="shared" ref="B69:Q69" si="7">IF(B$26=0,0,B$26/B$5)</f>
        <v>0.73034413010851917</v>
      </c>
      <c r="C69" s="200">
        <f t="shared" si="7"/>
        <v>0.7536244671083806</v>
      </c>
      <c r="D69" s="200">
        <f t="shared" si="7"/>
        <v>0.73971308954744308</v>
      </c>
      <c r="E69" s="200">
        <f t="shared" si="7"/>
        <v>0.45556250792521291</v>
      </c>
      <c r="F69" s="200">
        <f t="shared" si="7"/>
        <v>0.45911240933047898</v>
      </c>
      <c r="G69" s="200">
        <f t="shared" si="7"/>
        <v>0.47596045742813747</v>
      </c>
      <c r="H69" s="200">
        <f t="shared" si="7"/>
        <v>0.4374610958361202</v>
      </c>
      <c r="I69" s="200">
        <f t="shared" si="7"/>
        <v>0.36336898440312143</v>
      </c>
      <c r="J69" s="200">
        <f t="shared" si="7"/>
        <v>0.47960747057828329</v>
      </c>
      <c r="K69" s="200">
        <f t="shared" si="7"/>
        <v>0.46897436317874047</v>
      </c>
      <c r="L69" s="200">
        <f t="shared" si="7"/>
        <v>0.43558340574868404</v>
      </c>
      <c r="M69" s="200">
        <f t="shared" si="7"/>
        <v>0.39530176327012673</v>
      </c>
      <c r="N69" s="200">
        <f t="shared" si="7"/>
        <v>0.40335519286281396</v>
      </c>
      <c r="O69" s="200">
        <f t="shared" si="7"/>
        <v>0.42226729572702243</v>
      </c>
      <c r="P69" s="200">
        <f t="shared" si="7"/>
        <v>0.48913645552548546</v>
      </c>
      <c r="Q69" s="200">
        <f t="shared" si="7"/>
        <v>0.48629278989671193</v>
      </c>
    </row>
    <row r="70" spans="1:17" x14ac:dyDescent="0.25">
      <c r="A70" s="127" t="s">
        <v>304</v>
      </c>
      <c r="B70" s="200">
        <f t="shared" ref="B70:Q70" si="8">IF(B$37=0,0,B$37/B$5)</f>
        <v>0</v>
      </c>
      <c r="C70" s="200">
        <f t="shared" si="8"/>
        <v>0</v>
      </c>
      <c r="D70" s="200">
        <f t="shared" si="8"/>
        <v>0</v>
      </c>
      <c r="E70" s="200">
        <f t="shared" si="8"/>
        <v>0</v>
      </c>
      <c r="F70" s="200">
        <f t="shared" si="8"/>
        <v>0</v>
      </c>
      <c r="G70" s="200">
        <f t="shared" si="8"/>
        <v>0</v>
      </c>
      <c r="H70" s="200">
        <f t="shared" si="8"/>
        <v>0</v>
      </c>
      <c r="I70" s="200">
        <f t="shared" si="8"/>
        <v>0</v>
      </c>
      <c r="J70" s="200">
        <f t="shared" si="8"/>
        <v>0</v>
      </c>
      <c r="K70" s="200">
        <f t="shared" si="8"/>
        <v>0</v>
      </c>
      <c r="L70" s="200">
        <f t="shared" si="8"/>
        <v>0</v>
      </c>
      <c r="M70" s="200">
        <f t="shared" si="8"/>
        <v>0</v>
      </c>
      <c r="N70" s="200">
        <f t="shared" si="8"/>
        <v>0</v>
      </c>
      <c r="O70" s="200">
        <f t="shared" si="8"/>
        <v>0</v>
      </c>
      <c r="P70" s="200">
        <f t="shared" si="8"/>
        <v>0</v>
      </c>
      <c r="Q70" s="200">
        <f t="shared" si="8"/>
        <v>0</v>
      </c>
    </row>
    <row r="71" spans="1:17" x14ac:dyDescent="0.25">
      <c r="A71" s="127" t="s">
        <v>303</v>
      </c>
      <c r="B71" s="200">
        <f t="shared" ref="B71:Q71" si="9">IF(B$38=0,0,B$38/B$5)</f>
        <v>0.12908407880987782</v>
      </c>
      <c r="C71" s="200">
        <f t="shared" si="9"/>
        <v>0.13319874302380683</v>
      </c>
      <c r="D71" s="200">
        <f t="shared" si="9"/>
        <v>0.13073998792001321</v>
      </c>
      <c r="E71" s="200">
        <f t="shared" si="9"/>
        <v>0.42472124158236185</v>
      </c>
      <c r="F71" s="200">
        <f t="shared" si="9"/>
        <v>0.41724747449415289</v>
      </c>
      <c r="G71" s="200">
        <f t="shared" si="9"/>
        <v>0.39634710949897328</v>
      </c>
      <c r="H71" s="200">
        <f t="shared" si="9"/>
        <v>0.45563083646860236</v>
      </c>
      <c r="I71" s="200">
        <f t="shared" si="9"/>
        <v>0.54788690399535767</v>
      </c>
      <c r="J71" s="200">
        <f t="shared" si="9"/>
        <v>0.40429951214010706</v>
      </c>
      <c r="K71" s="200">
        <f t="shared" si="9"/>
        <v>0.41447135331587587</v>
      </c>
      <c r="L71" s="200">
        <f t="shared" si="9"/>
        <v>0.45555116232072473</v>
      </c>
      <c r="M71" s="200">
        <f t="shared" si="9"/>
        <v>0.51053246806275798</v>
      </c>
      <c r="N71" s="200">
        <f t="shared" si="9"/>
        <v>0.49475104544581511</v>
      </c>
      <c r="O71" s="200">
        <f t="shared" si="9"/>
        <v>0.47158172405054316</v>
      </c>
      <c r="P71" s="200">
        <f t="shared" si="9"/>
        <v>0.38799946119674544</v>
      </c>
      <c r="Q71" s="200">
        <f t="shared" si="9"/>
        <v>0.39243982409056088</v>
      </c>
    </row>
    <row r="72" spans="1:17" x14ac:dyDescent="0.25">
      <c r="A72" s="142" t="s">
        <v>310</v>
      </c>
      <c r="B72" s="199">
        <f t="shared" ref="B72:Q72" si="10">IF(B$39=0,0,B$39/B$5)</f>
        <v>0</v>
      </c>
      <c r="C72" s="199">
        <f t="shared" si="10"/>
        <v>0</v>
      </c>
      <c r="D72" s="199">
        <f t="shared" si="10"/>
        <v>0</v>
      </c>
      <c r="E72" s="199">
        <f t="shared" si="10"/>
        <v>0.34420321692581252</v>
      </c>
      <c r="F72" s="199">
        <f t="shared" si="10"/>
        <v>0.33610202540318446</v>
      </c>
      <c r="G72" s="199">
        <f t="shared" si="10"/>
        <v>0.31222386586051171</v>
      </c>
      <c r="H72" s="199">
        <f t="shared" si="10"/>
        <v>0.37831213115803231</v>
      </c>
      <c r="I72" s="199">
        <f t="shared" si="10"/>
        <v>0.4836635486124804</v>
      </c>
      <c r="J72" s="199">
        <f t="shared" si="10"/>
        <v>0.31953168013092215</v>
      </c>
      <c r="K72" s="199">
        <f t="shared" si="10"/>
        <v>0.33158286121916825</v>
      </c>
      <c r="L72" s="199">
        <f t="shared" si="10"/>
        <v>0.37856432781630617</v>
      </c>
      <c r="M72" s="199">
        <f t="shared" si="10"/>
        <v>0.44066517967082858</v>
      </c>
      <c r="N72" s="199">
        <f t="shared" si="10"/>
        <v>0.42346036019564343</v>
      </c>
      <c r="O72" s="199">
        <f t="shared" si="10"/>
        <v>0.39694843457320894</v>
      </c>
      <c r="P72" s="199">
        <f t="shared" si="10"/>
        <v>0.30154743649921772</v>
      </c>
      <c r="Q72" s="199">
        <f t="shared" si="10"/>
        <v>0.30649040075997924</v>
      </c>
    </row>
    <row r="73" spans="1:17" x14ac:dyDescent="0.25">
      <c r="A73" s="142" t="s">
        <v>309</v>
      </c>
      <c r="B73" s="199">
        <f t="shared" ref="B73:Q73" si="11">IF(B$45=0,0,B$45/B$5)</f>
        <v>0.12908407880987782</v>
      </c>
      <c r="C73" s="199">
        <f t="shared" si="11"/>
        <v>0.13319874302380683</v>
      </c>
      <c r="D73" s="199">
        <f t="shared" si="11"/>
        <v>0.13073998792001321</v>
      </c>
      <c r="E73" s="199">
        <f t="shared" si="11"/>
        <v>8.0518024656549281E-2</v>
      </c>
      <c r="F73" s="199">
        <f t="shared" si="11"/>
        <v>8.1145449090968394E-2</v>
      </c>
      <c r="G73" s="199">
        <f t="shared" si="11"/>
        <v>8.4123243638461506E-2</v>
      </c>
      <c r="H73" s="199">
        <f t="shared" si="11"/>
        <v>7.7318705310570085E-2</v>
      </c>
      <c r="I73" s="199">
        <f t="shared" si="11"/>
        <v>6.4223355382877295E-2</v>
      </c>
      <c r="J73" s="199">
        <f t="shared" si="11"/>
        <v>8.4767832009184974E-2</v>
      </c>
      <c r="K73" s="199">
        <f t="shared" si="11"/>
        <v>8.2888492096707622E-2</v>
      </c>
      <c r="L73" s="199">
        <f t="shared" si="11"/>
        <v>7.698683450441858E-2</v>
      </c>
      <c r="M73" s="199">
        <f t="shared" si="11"/>
        <v>6.9867288391929377E-2</v>
      </c>
      <c r="N73" s="199">
        <f t="shared" si="11"/>
        <v>7.1290685250171765E-2</v>
      </c>
      <c r="O73" s="199">
        <f t="shared" si="11"/>
        <v>7.4633289477334219E-2</v>
      </c>
      <c r="P73" s="199">
        <f t="shared" si="11"/>
        <v>8.6452024697527691E-2</v>
      </c>
      <c r="Q73" s="199">
        <f t="shared" si="11"/>
        <v>8.594942333058167E-2</v>
      </c>
    </row>
    <row r="74" spans="1:17" x14ac:dyDescent="0.25">
      <c r="A74" s="142" t="s">
        <v>308</v>
      </c>
      <c r="B74" s="199">
        <f t="shared" ref="B74:Q74" si="12">IF(B$56=0,0,B$56/B$5)</f>
        <v>0</v>
      </c>
      <c r="C74" s="199">
        <f t="shared" si="12"/>
        <v>0</v>
      </c>
      <c r="D74" s="199">
        <f t="shared" si="12"/>
        <v>0</v>
      </c>
      <c r="E74" s="199">
        <f t="shared" si="12"/>
        <v>0</v>
      </c>
      <c r="F74" s="199">
        <f t="shared" si="12"/>
        <v>0</v>
      </c>
      <c r="G74" s="199">
        <f t="shared" si="12"/>
        <v>0</v>
      </c>
      <c r="H74" s="199">
        <f t="shared" si="12"/>
        <v>0</v>
      </c>
      <c r="I74" s="199">
        <f t="shared" si="12"/>
        <v>0</v>
      </c>
      <c r="J74" s="199">
        <f t="shared" si="12"/>
        <v>0</v>
      </c>
      <c r="K74" s="199">
        <f t="shared" si="12"/>
        <v>0</v>
      </c>
      <c r="L74" s="199">
        <f t="shared" si="12"/>
        <v>0</v>
      </c>
      <c r="M74" s="199">
        <f t="shared" si="12"/>
        <v>0</v>
      </c>
      <c r="N74" s="199">
        <f t="shared" si="12"/>
        <v>0</v>
      </c>
      <c r="O74" s="199">
        <f t="shared" si="12"/>
        <v>0</v>
      </c>
      <c r="P74" s="199">
        <f t="shared" si="12"/>
        <v>0</v>
      </c>
      <c r="Q74" s="199">
        <f t="shared" si="12"/>
        <v>0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0</v>
      </c>
      <c r="C76" s="276">
        <f t="shared" si="14"/>
        <v>0</v>
      </c>
      <c r="D76" s="276">
        <f t="shared" si="14"/>
        <v>0</v>
      </c>
      <c r="E76" s="276">
        <f t="shared" si="14"/>
        <v>0</v>
      </c>
      <c r="F76" s="276">
        <f t="shared" si="14"/>
        <v>0</v>
      </c>
      <c r="G76" s="276">
        <f t="shared" si="14"/>
        <v>0</v>
      </c>
      <c r="H76" s="276">
        <f t="shared" si="14"/>
        <v>0</v>
      </c>
      <c r="I76" s="276">
        <f t="shared" si="14"/>
        <v>0</v>
      </c>
      <c r="J76" s="276">
        <f t="shared" si="14"/>
        <v>0</v>
      </c>
      <c r="K76" s="276">
        <f t="shared" si="14"/>
        <v>0</v>
      </c>
      <c r="L76" s="276">
        <f t="shared" si="14"/>
        <v>0</v>
      </c>
      <c r="M76" s="276">
        <f t="shared" si="14"/>
        <v>0</v>
      </c>
      <c r="N76" s="276">
        <f t="shared" si="14"/>
        <v>0</v>
      </c>
      <c r="O76" s="276">
        <f t="shared" si="14"/>
        <v>0</v>
      </c>
      <c r="P76" s="276">
        <f t="shared" si="14"/>
        <v>0</v>
      </c>
      <c r="Q76" s="276">
        <f t="shared" si="14"/>
        <v>0</v>
      </c>
    </row>
    <row r="78" spans="1:17" ht="12.75" x14ac:dyDescent="0.25">
      <c r="A78" s="266" t="s">
        <v>133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>IF(B$5=0,0,B$5/TEL_fec!B$5)</f>
        <v>0.80218159109434806</v>
      </c>
      <c r="C80" s="230">
        <f>IF(C$5=0,0,C$5/TEL_fec!C$5)</f>
        <v>0.77378160790638684</v>
      </c>
      <c r="D80" s="230">
        <f>IF(D$5=0,0,D$5/TEL_fec!D$5)</f>
        <v>0.79344826815872205</v>
      </c>
      <c r="E80" s="230">
        <f>IF(E$5=0,0,E$5/TEL_fec!E$5)</f>
        <v>1.2181362474475754</v>
      </c>
      <c r="F80" s="230">
        <f>IF(F$5=0,0,F$5/TEL_fec!F$5)</f>
        <v>1.2066982855975621</v>
      </c>
      <c r="G80" s="230">
        <f>IF(G$5=0,0,G$5/TEL_fec!G$5)</f>
        <v>1.1556638010699802</v>
      </c>
      <c r="H80" s="230">
        <f>IF(H$5=0,0,H$5/TEL_fec!H$5)</f>
        <v>1.2443724199636108</v>
      </c>
      <c r="I80" s="230">
        <f>IF(I$5=0,0,I$5/TEL_fec!I$5)</f>
        <v>1.4954530163385382</v>
      </c>
      <c r="J80" s="230">
        <f>IF(J$5=0,0,J$5/TEL_fec!J$5)</f>
        <v>1.1703648129686257</v>
      </c>
      <c r="K80" s="230">
        <f>IF(K$5=0,0,K$5/TEL_fec!K$5)</f>
        <v>1.1510313131393475</v>
      </c>
      <c r="L80" s="230">
        <f>IF(L$5=0,0,L$5/TEL_fec!L$5)</f>
        <v>1.2269049515200912</v>
      </c>
      <c r="M80" s="230">
        <f>IF(M$5=0,0,M$5/TEL_fec!M$5)</f>
        <v>1.3505887480410634</v>
      </c>
      <c r="N80" s="230">
        <f>IF(N$5=0,0,N$5/TEL_fec!N$5)</f>
        <v>1.3150557124011351</v>
      </c>
      <c r="O80" s="230">
        <f>IF(O$5=0,0,O$5/TEL_fec!O$5)</f>
        <v>1.2604303392065539</v>
      </c>
      <c r="P80" s="230">
        <f>IF(P$5=0,0,P$5/TEL_fec!P$5)</f>
        <v>1.0835214390181911</v>
      </c>
      <c r="Q80" s="230">
        <f>IF(Q$5=0,0,Q$5/TEL_fec!Q$5)</f>
        <v>1.1012672486640811</v>
      </c>
    </row>
    <row r="81" spans="1:17" x14ac:dyDescent="0.25">
      <c r="A81" s="132" t="s">
        <v>83</v>
      </c>
      <c r="B81" s="275">
        <f>IF(B$6=0,0,B$6/TEL_fec!B$6)</f>
        <v>0</v>
      </c>
      <c r="C81" s="275">
        <f>IF(C$6=0,0,C$6/TEL_fec!C$6)</f>
        <v>0</v>
      </c>
      <c r="D81" s="275">
        <f>IF(D$6=0,0,D$6/TEL_fec!D$6)</f>
        <v>0</v>
      </c>
      <c r="E81" s="275">
        <f>IF(E$6=0,0,E$6/TEL_fec!E$6)</f>
        <v>0</v>
      </c>
      <c r="F81" s="275">
        <f>IF(F$6=0,0,F$6/TEL_fec!F$6)</f>
        <v>0</v>
      </c>
      <c r="G81" s="275">
        <f>IF(G$6=0,0,G$6/TEL_fec!G$6)</f>
        <v>0</v>
      </c>
      <c r="H81" s="275">
        <f>IF(H$6=0,0,H$6/TEL_fec!H$6)</f>
        <v>0</v>
      </c>
      <c r="I81" s="275">
        <f>IF(I$6=0,0,I$6/TEL_fec!I$6)</f>
        <v>0</v>
      </c>
      <c r="J81" s="275">
        <f>IF(J$6=0,0,J$6/TEL_fec!J$6)</f>
        <v>0</v>
      </c>
      <c r="K81" s="275">
        <f>IF(K$6=0,0,K$6/TEL_fec!K$6)</f>
        <v>0</v>
      </c>
      <c r="L81" s="275">
        <f>IF(L$6=0,0,L$6/TEL_fec!L$6)</f>
        <v>0</v>
      </c>
      <c r="M81" s="275">
        <f>IF(M$6=0,0,M$6/TEL_fec!M$6)</f>
        <v>0</v>
      </c>
      <c r="N81" s="275">
        <f>IF(N$6=0,0,N$6/TEL_fec!N$6)</f>
        <v>0</v>
      </c>
      <c r="O81" s="275">
        <f>IF(O$6=0,0,O$6/TEL_fec!O$6)</f>
        <v>0</v>
      </c>
      <c r="P81" s="275">
        <f>IF(P$6=0,0,P$6/TEL_fec!P$6)</f>
        <v>0</v>
      </c>
      <c r="Q81" s="275">
        <f>IF(Q$6=0,0,Q$6/TEL_fec!Q$6)</f>
        <v>0</v>
      </c>
    </row>
    <row r="82" spans="1:17" x14ac:dyDescent="0.25">
      <c r="A82" s="76" t="s">
        <v>82</v>
      </c>
      <c r="B82" s="274">
        <f>IF(B$7=0,0,B$7/TEL_fec!B$7)</f>
        <v>0</v>
      </c>
      <c r="C82" s="274">
        <f>IF(C$7=0,0,C$7/TEL_fec!C$7)</f>
        <v>0</v>
      </c>
      <c r="D82" s="274">
        <f>IF(D$7=0,0,D$7/TEL_fec!D$7)</f>
        <v>0</v>
      </c>
      <c r="E82" s="274">
        <f>IF(E$7=0,0,E$7/TEL_fec!E$7)</f>
        <v>0</v>
      </c>
      <c r="F82" s="274">
        <f>IF(F$7=0,0,F$7/TEL_fec!F$7)</f>
        <v>0</v>
      </c>
      <c r="G82" s="274">
        <f>IF(G$7=0,0,G$7/TEL_fec!G$7)</f>
        <v>0</v>
      </c>
      <c r="H82" s="274">
        <f>IF(H$7=0,0,H$7/TEL_fec!H$7)</f>
        <v>0</v>
      </c>
      <c r="I82" s="274">
        <f>IF(I$7=0,0,I$7/TEL_fec!I$7)</f>
        <v>0</v>
      </c>
      <c r="J82" s="274">
        <f>IF(J$7=0,0,J$7/TEL_fec!J$7)</f>
        <v>0</v>
      </c>
      <c r="K82" s="274">
        <f>IF(K$7=0,0,K$7/TEL_fec!K$7)</f>
        <v>0</v>
      </c>
      <c r="L82" s="274">
        <f>IF(L$7=0,0,L$7/TEL_fec!L$7)</f>
        <v>0</v>
      </c>
      <c r="M82" s="274">
        <f>IF(M$7=0,0,M$7/TEL_fec!M$7)</f>
        <v>0</v>
      </c>
      <c r="N82" s="274">
        <f>IF(N$7=0,0,N$7/TEL_fec!N$7)</f>
        <v>0</v>
      </c>
      <c r="O82" s="274">
        <f>IF(O$7=0,0,O$7/TEL_fec!O$7)</f>
        <v>0</v>
      </c>
      <c r="P82" s="274">
        <f>IF(P$7=0,0,P$7/TEL_fec!P$7)</f>
        <v>0</v>
      </c>
      <c r="Q82" s="274">
        <f>IF(Q$7=0,0,Q$7/TEL_fec!Q$7)</f>
        <v>0</v>
      </c>
    </row>
    <row r="83" spans="1:17" x14ac:dyDescent="0.25">
      <c r="A83" s="76" t="s">
        <v>81</v>
      </c>
      <c r="B83" s="274">
        <f>IF(B$8=0,0,B$8/TEL_fec!B$8)</f>
        <v>0</v>
      </c>
      <c r="C83" s="274">
        <f>IF(C$8=0,0,C$8/TEL_fec!C$8)</f>
        <v>0</v>
      </c>
      <c r="D83" s="274">
        <f>IF(D$8=0,0,D$8/TEL_fec!D$8)</f>
        <v>0</v>
      </c>
      <c r="E83" s="274">
        <f>IF(E$8=0,0,E$8/TEL_fec!E$8)</f>
        <v>0</v>
      </c>
      <c r="F83" s="274">
        <f>IF(F$8=0,0,F$8/TEL_fec!F$8)</f>
        <v>0</v>
      </c>
      <c r="G83" s="274">
        <f>IF(G$8=0,0,G$8/TEL_fec!G$8)</f>
        <v>0</v>
      </c>
      <c r="H83" s="274">
        <f>IF(H$8=0,0,H$8/TEL_fec!H$8)</f>
        <v>0</v>
      </c>
      <c r="I83" s="274">
        <f>IF(I$8=0,0,I$8/TEL_fec!I$8)</f>
        <v>0</v>
      </c>
      <c r="J83" s="274">
        <f>IF(J$8=0,0,J$8/TEL_fec!J$8)</f>
        <v>0</v>
      </c>
      <c r="K83" s="274">
        <f>IF(K$8=0,0,K$8/TEL_fec!K$8)</f>
        <v>0</v>
      </c>
      <c r="L83" s="274">
        <f>IF(L$8=0,0,L$8/TEL_fec!L$8)</f>
        <v>0</v>
      </c>
      <c r="M83" s="274">
        <f>IF(M$8=0,0,M$8/TEL_fec!M$8)</f>
        <v>0</v>
      </c>
      <c r="N83" s="274">
        <f>IF(N$8=0,0,N$8/TEL_fec!N$8)</f>
        <v>0</v>
      </c>
      <c r="O83" s="274">
        <f>IF(O$8=0,0,O$8/TEL_fec!O$8)</f>
        <v>0</v>
      </c>
      <c r="P83" s="274">
        <f>IF(P$8=0,0,P$8/TEL_fec!P$8)</f>
        <v>0</v>
      </c>
      <c r="Q83" s="274">
        <f>IF(Q$8=0,0,Q$8/TEL_fec!Q$8)</f>
        <v>0</v>
      </c>
    </row>
    <row r="84" spans="1:17" x14ac:dyDescent="0.25">
      <c r="A84" s="76" t="s">
        <v>80</v>
      </c>
      <c r="B84" s="274">
        <f>IF(B$9=0,0,B$9/TEL_fec!B$9)</f>
        <v>0</v>
      </c>
      <c r="C84" s="274">
        <f>IF(C$9=0,0,C$9/TEL_fec!C$9)</f>
        <v>0</v>
      </c>
      <c r="D84" s="274">
        <f>IF(D$9=0,0,D$9/TEL_fec!D$9)</f>
        <v>0</v>
      </c>
      <c r="E84" s="274">
        <f>IF(E$9=0,0,E$9/TEL_fec!E$9)</f>
        <v>0</v>
      </c>
      <c r="F84" s="274">
        <f>IF(F$9=0,0,F$9/TEL_fec!F$9)</f>
        <v>0</v>
      </c>
      <c r="G84" s="274">
        <f>IF(G$9=0,0,G$9/TEL_fec!G$9)</f>
        <v>0</v>
      </c>
      <c r="H84" s="274">
        <f>IF(H$9=0,0,H$9/TEL_fec!H$9)</f>
        <v>0</v>
      </c>
      <c r="I84" s="274">
        <f>IF(I$9=0,0,I$9/TEL_fec!I$9)</f>
        <v>0</v>
      </c>
      <c r="J84" s="274">
        <f>IF(J$9=0,0,J$9/TEL_fec!J$9)</f>
        <v>0</v>
      </c>
      <c r="K84" s="274">
        <f>IF(K$9=0,0,K$9/TEL_fec!K$9)</f>
        <v>0</v>
      </c>
      <c r="L84" s="274">
        <f>IF(L$9=0,0,L$9/TEL_fec!L$9)</f>
        <v>0</v>
      </c>
      <c r="M84" s="274">
        <f>IF(M$9=0,0,M$9/TEL_fec!M$9)</f>
        <v>0</v>
      </c>
      <c r="N84" s="274">
        <f>IF(N$9=0,0,N$9/TEL_fec!N$9)</f>
        <v>0</v>
      </c>
      <c r="O84" s="274">
        <f>IF(O$9=0,0,O$9/TEL_fec!O$9)</f>
        <v>0</v>
      </c>
      <c r="P84" s="274">
        <f>IF(P$9=0,0,P$9/TEL_fec!P$9)</f>
        <v>0</v>
      </c>
      <c r="Q84" s="274">
        <f>IF(Q$9=0,0,Q$9/TEL_fec!Q$9)</f>
        <v>0</v>
      </c>
    </row>
    <row r="85" spans="1:17" x14ac:dyDescent="0.25">
      <c r="A85" s="129" t="s">
        <v>79</v>
      </c>
      <c r="B85" s="273">
        <f>IF(B$10=0,0,B$10/TEL_fec!B$10)</f>
        <v>0.41482802327209783</v>
      </c>
      <c r="C85" s="273">
        <f>IF(C$10=0,0,C$10/TEL_fec!C$10)</f>
        <v>8.3000950639453799E-2</v>
      </c>
      <c r="D85" s="273">
        <f>IF(D$10=0,0,D$10/TEL_fec!D$10)</f>
        <v>0.27943751479661572</v>
      </c>
      <c r="E85" s="273">
        <f>IF(E$10=0,0,E$10/TEL_fec!E$10)</f>
        <v>0.91482345163933876</v>
      </c>
      <c r="F85" s="273">
        <f>IF(F$10=0,0,F$10/TEL_fec!F$10)</f>
        <v>0.96156892068208966</v>
      </c>
      <c r="G85" s="273">
        <f>IF(G$10=0,0,G$10/TEL_fec!G$10)</f>
        <v>0.94720072177405867</v>
      </c>
      <c r="H85" s="273">
        <f>IF(H$10=0,0,H$10/TEL_fec!H$10)</f>
        <v>0.76339085796383133</v>
      </c>
      <c r="I85" s="273">
        <f>IF(I$10=0,0,I$10/TEL_fec!I$10)</f>
        <v>0.76089786939110515</v>
      </c>
      <c r="J85" s="273">
        <f>IF(J$10=0,0,J$10/TEL_fec!J$10)</f>
        <v>0.76970991316690029</v>
      </c>
      <c r="K85" s="273">
        <f>IF(K$10=0,0,K$10/TEL_fec!K$10)</f>
        <v>0.78693777121239916</v>
      </c>
      <c r="L85" s="273">
        <f>IF(L$10=0,0,L$10/TEL_fec!L$10)</f>
        <v>0.78909472391145818</v>
      </c>
      <c r="M85" s="273">
        <f>IF(M$10=0,0,M$10/TEL_fec!M$10)</f>
        <v>0.70463844000000009</v>
      </c>
      <c r="N85" s="273">
        <f>IF(N$10=0,0,N$10/TEL_fec!N$10)</f>
        <v>0.80226204349694552</v>
      </c>
      <c r="O85" s="273">
        <f>IF(O$10=0,0,O$10/TEL_fec!O$10)</f>
        <v>0.79621954681332952</v>
      </c>
      <c r="P85" s="273">
        <f>IF(P$10=0,0,P$10/TEL_fec!P$10)</f>
        <v>0.79145428480709712</v>
      </c>
      <c r="Q85" s="273">
        <f>IF(Q$10=0,0,Q$10/TEL_fec!Q$10)</f>
        <v>0.78674257577522377</v>
      </c>
    </row>
    <row r="86" spans="1:17" x14ac:dyDescent="0.25">
      <c r="A86" s="127" t="s">
        <v>306</v>
      </c>
      <c r="B86" s="296">
        <f>IF(B$15=0,0,B$15/TEL_fec!B$15)</f>
        <v>2.5401085305969833</v>
      </c>
      <c r="C86" s="296">
        <f>IF(C$15=0,0,C$15/TEL_fec!C$15)</f>
        <v>2.5282815245230523</v>
      </c>
      <c r="D86" s="296">
        <f>IF(D$15=0,0,D$15/TEL_fec!D$15)</f>
        <v>2.5446845846156019</v>
      </c>
      <c r="E86" s="296">
        <f>IF(E$15=0,0,E$15/TEL_fec!E$15)</f>
        <v>2.4060014245845069</v>
      </c>
      <c r="F86" s="296">
        <f>IF(F$15=0,0,F$15/TEL_fec!F$15)</f>
        <v>2.4019820949455148</v>
      </c>
      <c r="G86" s="296">
        <f>IF(G$15=0,0,G$15/TEL_fec!G$15)</f>
        <v>2.3848135019619994</v>
      </c>
      <c r="H86" s="296">
        <f>IF(H$15=0,0,H$15/TEL_fec!H$15)</f>
        <v>2.3601622082347022</v>
      </c>
      <c r="I86" s="296">
        <f>IF(I$15=0,0,I$15/TEL_fec!I$15)</f>
        <v>2.3559857898964625</v>
      </c>
      <c r="J86" s="296">
        <f>IF(J$15=0,0,J$15/TEL_fec!J$15)</f>
        <v>2.4336562455793946</v>
      </c>
      <c r="K86" s="296">
        <f>IF(K$15=0,0,K$15/TEL_fec!K$15)</f>
        <v>2.3403902458910788</v>
      </c>
      <c r="L86" s="296">
        <f>IF(L$15=0,0,L$15/TEL_fec!L$15)</f>
        <v>2.3170440159832095</v>
      </c>
      <c r="M86" s="296">
        <f>IF(M$15=0,0,M$15/TEL_fec!M$15)</f>
        <v>2.3147490649314446</v>
      </c>
      <c r="N86" s="296">
        <f>IF(N$15=0,0,N$15/TEL_fec!N$15)</f>
        <v>2.2997670281010638</v>
      </c>
      <c r="O86" s="296">
        <f>IF(O$15=0,0,O$15/TEL_fec!O$15)</f>
        <v>2.3075883293091977</v>
      </c>
      <c r="P86" s="296">
        <f>IF(P$15=0,0,P$15/TEL_fec!P$15)</f>
        <v>2.2978389120676335</v>
      </c>
      <c r="Q86" s="296">
        <f>IF(Q$15=0,0,Q$15/TEL_fec!Q$15)</f>
        <v>2.3218950874124347</v>
      </c>
    </row>
    <row r="87" spans="1:17" x14ac:dyDescent="0.25">
      <c r="A87" s="127" t="s">
        <v>305</v>
      </c>
      <c r="B87" s="296">
        <f>IF(B$26=0,0,B$26/TEL_fec!B$26)</f>
        <v>2.5401085305969833</v>
      </c>
      <c r="C87" s="296">
        <f>IF(C$26=0,0,C$26/TEL_fec!C$26)</f>
        <v>2.5282815245230519</v>
      </c>
      <c r="D87" s="296">
        <f>IF(D$26=0,0,D$26/TEL_fec!D$26)</f>
        <v>2.5446845846156014</v>
      </c>
      <c r="E87" s="296">
        <f>IF(E$26=0,0,E$26/TEL_fec!E$26)</f>
        <v>2.4060014245845069</v>
      </c>
      <c r="F87" s="296">
        <f>IF(F$26=0,0,F$26/TEL_fec!F$26)</f>
        <v>2.4019820949455148</v>
      </c>
      <c r="G87" s="296">
        <f>IF(G$26=0,0,G$26/TEL_fec!G$26)</f>
        <v>2.3848135019619994</v>
      </c>
      <c r="H87" s="296">
        <f>IF(H$26=0,0,H$26/TEL_fec!H$26)</f>
        <v>2.3601622082347022</v>
      </c>
      <c r="I87" s="296">
        <f>IF(I$26=0,0,I$26/TEL_fec!I$26)</f>
        <v>2.3559857898964616</v>
      </c>
      <c r="J87" s="296">
        <f>IF(J$26=0,0,J$26/TEL_fec!J$26)</f>
        <v>2.4336562455793942</v>
      </c>
      <c r="K87" s="296">
        <f>IF(K$26=0,0,K$26/TEL_fec!K$26)</f>
        <v>2.3403902458910788</v>
      </c>
      <c r="L87" s="296">
        <f>IF(L$26=0,0,L$26/TEL_fec!L$26)</f>
        <v>2.3170440159832095</v>
      </c>
      <c r="M87" s="296">
        <f>IF(M$26=0,0,M$26/TEL_fec!M$26)</f>
        <v>2.3147490649314446</v>
      </c>
      <c r="N87" s="296">
        <f>IF(N$26=0,0,N$26/TEL_fec!N$26)</f>
        <v>2.2997670281010643</v>
      </c>
      <c r="O87" s="296">
        <f>IF(O$26=0,0,O$26/TEL_fec!O$26)</f>
        <v>2.3075883293091981</v>
      </c>
      <c r="P87" s="296">
        <f>IF(P$26=0,0,P$26/TEL_fec!P$26)</f>
        <v>2.297838912067633</v>
      </c>
      <c r="Q87" s="296">
        <f>IF(Q$26=0,0,Q$26/TEL_fec!Q$26)</f>
        <v>2.3218950874124347</v>
      </c>
    </row>
    <row r="88" spans="1:17" x14ac:dyDescent="0.25">
      <c r="A88" s="127" t="s">
        <v>304</v>
      </c>
      <c r="B88" s="296">
        <f>IF(B$37=0,0,B$37/TEL_fec!B$37)</f>
        <v>0</v>
      </c>
      <c r="C88" s="296">
        <f>IF(C$37=0,0,C$37/TEL_fec!C$37)</f>
        <v>0</v>
      </c>
      <c r="D88" s="296">
        <f>IF(D$37=0,0,D$37/TEL_fec!D$37)</f>
        <v>0</v>
      </c>
      <c r="E88" s="296">
        <f>IF(E$37=0,0,E$37/TEL_fec!E$37)</f>
        <v>0</v>
      </c>
      <c r="F88" s="296">
        <f>IF(F$37=0,0,F$37/TEL_fec!F$37)</f>
        <v>0</v>
      </c>
      <c r="G88" s="296">
        <f>IF(G$37=0,0,G$37/TEL_fec!G$37)</f>
        <v>0</v>
      </c>
      <c r="H88" s="296">
        <f>IF(H$37=0,0,H$37/TEL_fec!H$37)</f>
        <v>0</v>
      </c>
      <c r="I88" s="296">
        <f>IF(I$37=0,0,I$37/TEL_fec!I$37)</f>
        <v>0</v>
      </c>
      <c r="J88" s="296">
        <f>IF(J$37=0,0,J$37/TEL_fec!J$37)</f>
        <v>0</v>
      </c>
      <c r="K88" s="296">
        <f>IF(K$37=0,0,K$37/TEL_fec!K$37)</f>
        <v>0</v>
      </c>
      <c r="L88" s="296">
        <f>IF(L$37=0,0,L$37/TEL_fec!L$37)</f>
        <v>0</v>
      </c>
      <c r="M88" s="296">
        <f>IF(M$37=0,0,M$37/TEL_fec!M$37)</f>
        <v>0</v>
      </c>
      <c r="N88" s="296">
        <f>IF(N$37=0,0,N$37/TEL_fec!N$37)</f>
        <v>0</v>
      </c>
      <c r="O88" s="296">
        <f>IF(O$37=0,0,O$37/TEL_fec!O$37)</f>
        <v>0</v>
      </c>
      <c r="P88" s="296">
        <f>IF(P$37=0,0,P$37/TEL_fec!P$37)</f>
        <v>0</v>
      </c>
      <c r="Q88" s="296">
        <f>IF(Q$37=0,0,Q$37/TEL_fec!Q$37)</f>
        <v>0</v>
      </c>
    </row>
    <row r="89" spans="1:17" x14ac:dyDescent="0.25">
      <c r="A89" s="127" t="s">
        <v>303</v>
      </c>
      <c r="B89" s="296">
        <f>IF(B$38=0,0,B$38/TEL_fec!B$38)</f>
        <v>0.92806854195786292</v>
      </c>
      <c r="C89" s="296">
        <f>IF(C$38=0,0,C$38/TEL_fec!C$38)</f>
        <v>0.92374735955540044</v>
      </c>
      <c r="D89" s="296">
        <f>IF(D$38=0,0,D$38/TEL_fec!D$38)</f>
        <v>0.9297404751567101</v>
      </c>
      <c r="E89" s="296">
        <f>IF(E$38=0,0,E$38/TEL_fec!E$38)</f>
        <v>1.9595952431987276</v>
      </c>
      <c r="F89" s="296">
        <f>IF(F$38=0,0,F$38/TEL_fec!F$38)</f>
        <v>1.9437411924595573</v>
      </c>
      <c r="G89" s="296">
        <f>IF(G$38=0,0,G$38/TEL_fec!G$38)</f>
        <v>1.8867952238728629</v>
      </c>
      <c r="H89" s="296">
        <f>IF(H$38=0,0,H$38/TEL_fec!H$38)</f>
        <v>2.0053348123571917</v>
      </c>
      <c r="I89" s="296">
        <f>IF(I$38=0,0,I$38/TEL_fec!I$38)</f>
        <v>2.1875338375091546</v>
      </c>
      <c r="J89" s="296">
        <f>IF(J$38=0,0,J$38/TEL_fec!J$38)</f>
        <v>1.9115101914137629</v>
      </c>
      <c r="K89" s="296">
        <f>IF(K$38=0,0,K$38/TEL_fec!K$38)</f>
        <v>1.9056966467889747</v>
      </c>
      <c r="L89" s="296">
        <f>IF(L$38=0,0,L$38/TEL_fec!L$38)</f>
        <v>1.9929826075618757</v>
      </c>
      <c r="M89" s="296">
        <f>IF(M$38=0,0,M$38/TEL_fec!M$38)</f>
        <v>2.1024444904036343</v>
      </c>
      <c r="N89" s="296">
        <f>IF(N$38=0,0,N$38/TEL_fec!N$38)</f>
        <v>2.0717790547479287</v>
      </c>
      <c r="O89" s="296">
        <f>IF(O$38=0,0,O$38/TEL_fec!O$38)</f>
        <v>2.025322363466302</v>
      </c>
      <c r="P89" s="296">
        <f>IF(P$38=0,0,P$38/TEL_fec!P$38)</f>
        <v>1.8249342597969578</v>
      </c>
      <c r="Q89" s="296">
        <f>IF(Q$38=0,0,Q$38/TEL_fec!Q$38)</f>
        <v>1.8446234326438702</v>
      </c>
    </row>
    <row r="90" spans="1:17" x14ac:dyDescent="0.25">
      <c r="A90" s="72" t="s">
        <v>302</v>
      </c>
      <c r="B90" s="272">
        <f>IF(B$58=0,0,B$58/TEL_fec!B$58)</f>
        <v>0</v>
      </c>
      <c r="C90" s="272">
        <f>IF(C$58=0,0,C$58/TEL_fec!C$58)</f>
        <v>0</v>
      </c>
      <c r="D90" s="272">
        <f>IF(D$58=0,0,D$58/TEL_fec!D$58)</f>
        <v>0</v>
      </c>
      <c r="E90" s="272">
        <f>IF(E$58=0,0,E$58/TEL_fec!E$58)</f>
        <v>0</v>
      </c>
      <c r="F90" s="272">
        <f>IF(F$58=0,0,F$58/TEL_fec!F$58)</f>
        <v>0</v>
      </c>
      <c r="G90" s="272">
        <f>IF(G$58=0,0,G$58/TEL_fec!G$58)</f>
        <v>0</v>
      </c>
      <c r="H90" s="272">
        <f>IF(H$58=0,0,H$58/TEL_fec!H$58)</f>
        <v>0</v>
      </c>
      <c r="I90" s="272">
        <f>IF(I$58=0,0,I$58/TEL_fec!I$58)</f>
        <v>0</v>
      </c>
      <c r="J90" s="272">
        <f>IF(J$58=0,0,J$58/TEL_fec!J$58)</f>
        <v>0</v>
      </c>
      <c r="K90" s="272">
        <f>IF(K$58=0,0,K$58/TEL_fec!K$58)</f>
        <v>0</v>
      </c>
      <c r="L90" s="272">
        <f>IF(L$58=0,0,L$58/TEL_fec!L$58)</f>
        <v>0</v>
      </c>
      <c r="M90" s="272">
        <f>IF(M$58=0,0,M$58/TEL_fec!M$58)</f>
        <v>0</v>
      </c>
      <c r="N90" s="272">
        <f>IF(N$58=0,0,N$58/TEL_fec!N$58)</f>
        <v>0</v>
      </c>
      <c r="O90" s="272">
        <f>IF(O$58=0,0,O$58/TEL_fec!O$58)</f>
        <v>0</v>
      </c>
      <c r="P90" s="272">
        <f>IF(P$58=0,0,P$58/TEL_fec!P$58)</f>
        <v>0</v>
      </c>
      <c r="Q90" s="272">
        <f>IF(Q$58=0,0,Q$58/TEL_fec!Q$58)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809.64168128619838</v>
      </c>
      <c r="C3" s="46">
        <v>870.87440306758572</v>
      </c>
      <c r="D3" s="46">
        <v>851.67187319217862</v>
      </c>
      <c r="E3" s="46">
        <v>880.07714998865436</v>
      </c>
      <c r="F3" s="46">
        <v>941.63320244279555</v>
      </c>
      <c r="G3" s="46">
        <v>924.76164532824839</v>
      </c>
      <c r="H3" s="46">
        <v>965.42983726676323</v>
      </c>
      <c r="I3" s="46">
        <v>1059.0999269082176</v>
      </c>
      <c r="J3" s="46">
        <v>931.47025583067909</v>
      </c>
      <c r="K3" s="46">
        <v>841.95624719925036</v>
      </c>
      <c r="L3" s="46">
        <v>819.5</v>
      </c>
      <c r="M3" s="46">
        <v>820.47706494093154</v>
      </c>
      <c r="N3" s="46">
        <v>750.79764417840238</v>
      </c>
      <c r="O3" s="46">
        <v>679.81912194005076</v>
      </c>
      <c r="P3" s="46">
        <v>694.52340344892923</v>
      </c>
      <c r="Q3" s="46">
        <v>695.8446259600687</v>
      </c>
    </row>
    <row r="5" spans="1:17" x14ac:dyDescent="0.25">
      <c r="A5" s="31" t="s">
        <v>257</v>
      </c>
      <c r="B5" s="46">
        <v>412.1875260508466</v>
      </c>
      <c r="C5" s="46">
        <v>479.66160761317428</v>
      </c>
      <c r="D5" s="46">
        <v>439.30139512777362</v>
      </c>
      <c r="E5" s="46">
        <v>551.12053753966393</v>
      </c>
      <c r="F5" s="46">
        <v>595.70072423810302</v>
      </c>
      <c r="G5" s="46">
        <v>1183.9049085795605</v>
      </c>
      <c r="H5" s="46">
        <v>1235.5061436318363</v>
      </c>
      <c r="I5" s="46">
        <v>1071.0965847806835</v>
      </c>
      <c r="J5" s="46">
        <v>990.22220852311534</v>
      </c>
      <c r="K5" s="46">
        <v>738.74481599747605</v>
      </c>
      <c r="L5" s="46">
        <v>957.69084848436808</v>
      </c>
      <c r="M5" s="46">
        <v>910.5496718032158</v>
      </c>
      <c r="N5" s="46">
        <v>868.39293157717793</v>
      </c>
      <c r="O5" s="46">
        <v>879.37815129024307</v>
      </c>
      <c r="P5" s="46">
        <v>832.16957779029497</v>
      </c>
      <c r="Q5" s="46">
        <v>881.53463377027867</v>
      </c>
    </row>
    <row r="6" spans="1:17" x14ac:dyDescent="0.25">
      <c r="A6" s="294" t="s">
        <v>256</v>
      </c>
      <c r="B6" s="293">
        <v>515.23440756355819</v>
      </c>
      <c r="C6" s="293">
        <v>510.72834069034531</v>
      </c>
      <c r="D6" s="293">
        <v>487.17006569495538</v>
      </c>
      <c r="E6" s="293">
        <v>603.26704718348526</v>
      </c>
      <c r="F6" s="293">
        <v>641.15964469001472</v>
      </c>
      <c r="G6" s="293">
        <v>1254.5847627246233</v>
      </c>
      <c r="H6" s="293">
        <v>1341.1783277933157</v>
      </c>
      <c r="I6" s="293">
        <v>1277.46344531358</v>
      </c>
      <c r="J6" s="293">
        <v>1300.0093030150713</v>
      </c>
      <c r="K6" s="293">
        <v>1336.938659741895</v>
      </c>
      <c r="L6" s="293">
        <v>1380.1384093576471</v>
      </c>
      <c r="M6" s="293">
        <v>1295.2221390679108</v>
      </c>
      <c r="N6" s="293">
        <v>1325.0703973122991</v>
      </c>
      <c r="O6" s="293">
        <v>1358.5834980887355</v>
      </c>
      <c r="P6" s="293">
        <v>1317.2328873212712</v>
      </c>
      <c r="Q6" s="293">
        <v>1344.2945190352921</v>
      </c>
    </row>
    <row r="7" spans="1:17" x14ac:dyDescent="0.25">
      <c r="A7" s="292" t="s">
        <v>255</v>
      </c>
      <c r="B7" s="291"/>
      <c r="C7" s="291">
        <v>188.99341367949862</v>
      </c>
      <c r="D7" s="291">
        <v>0</v>
      </c>
      <c r="E7" s="291">
        <v>116.09698148852988</v>
      </c>
      <c r="F7" s="291">
        <v>37.892597506529455</v>
      </c>
      <c r="G7" s="291">
        <v>613.42511803460854</v>
      </c>
      <c r="H7" s="291">
        <v>208.16594263917543</v>
      </c>
      <c r="I7" s="291">
        <v>0</v>
      </c>
      <c r="J7" s="291">
        <v>22.545857701491286</v>
      </c>
      <c r="K7" s="291">
        <v>36.929356726823698</v>
      </c>
      <c r="L7" s="291">
        <v>43.199749615752125</v>
      </c>
      <c r="M7" s="291">
        <v>0</v>
      </c>
      <c r="N7" s="291">
        <v>29.848258244388262</v>
      </c>
      <c r="O7" s="291">
        <v>33.513100776436431</v>
      </c>
      <c r="P7" s="291">
        <v>0</v>
      </c>
      <c r="Q7" s="291">
        <v>27.061631714020905</v>
      </c>
    </row>
    <row r="8" spans="1:17" x14ac:dyDescent="0.25">
      <c r="A8" s="290" t="s">
        <v>254</v>
      </c>
      <c r="B8" s="289"/>
      <c r="C8" s="289">
        <f>B6+C7-C6</f>
        <v>193.49948055271153</v>
      </c>
      <c r="D8" s="289">
        <f t="shared" ref="D8:Q8" si="0">C6+D7-D6</f>
        <v>23.558274995389922</v>
      </c>
      <c r="E8" s="289">
        <f t="shared" si="0"/>
        <v>0</v>
      </c>
      <c r="F8" s="289">
        <f t="shared" si="0"/>
        <v>0</v>
      </c>
      <c r="G8" s="289">
        <f t="shared" si="0"/>
        <v>0</v>
      </c>
      <c r="H8" s="289">
        <f t="shared" si="0"/>
        <v>121.57237757048301</v>
      </c>
      <c r="I8" s="289">
        <f t="shared" si="0"/>
        <v>63.714882479735707</v>
      </c>
      <c r="J8" s="289">
        <f t="shared" si="0"/>
        <v>0</v>
      </c>
      <c r="K8" s="289">
        <f t="shared" si="0"/>
        <v>0</v>
      </c>
      <c r="L8" s="289">
        <f t="shared" si="0"/>
        <v>0</v>
      </c>
      <c r="M8" s="289">
        <f t="shared" si="0"/>
        <v>84.916270289736303</v>
      </c>
      <c r="N8" s="289">
        <f t="shared" si="0"/>
        <v>0</v>
      </c>
      <c r="O8" s="289">
        <f t="shared" si="0"/>
        <v>0</v>
      </c>
      <c r="P8" s="289">
        <f t="shared" si="0"/>
        <v>41.350610767464332</v>
      </c>
      <c r="Q8" s="289">
        <f t="shared" si="0"/>
        <v>0</v>
      </c>
    </row>
    <row r="9" spans="1:17" x14ac:dyDescent="0.25">
      <c r="A9" s="288" t="s">
        <v>253</v>
      </c>
      <c r="B9" s="287">
        <f>B6-B5</f>
        <v>103.04688151271159</v>
      </c>
      <c r="C9" s="287">
        <f t="shared" ref="C9:Q9" si="1">C6-C5</f>
        <v>31.066733077171023</v>
      </c>
      <c r="D9" s="287">
        <f t="shared" si="1"/>
        <v>47.868670567181766</v>
      </c>
      <c r="E9" s="287">
        <f t="shared" si="1"/>
        <v>52.146509643821332</v>
      </c>
      <c r="F9" s="287">
        <f t="shared" si="1"/>
        <v>45.458920451911695</v>
      </c>
      <c r="G9" s="287">
        <f t="shared" si="1"/>
        <v>70.679854145062791</v>
      </c>
      <c r="H9" s="287">
        <f t="shared" si="1"/>
        <v>105.67218416147944</v>
      </c>
      <c r="I9" s="287">
        <f t="shared" si="1"/>
        <v>206.36686053289645</v>
      </c>
      <c r="J9" s="287">
        <f t="shared" si="1"/>
        <v>309.78709449195594</v>
      </c>
      <c r="K9" s="287">
        <f t="shared" si="1"/>
        <v>598.19384374441893</v>
      </c>
      <c r="L9" s="287">
        <f t="shared" si="1"/>
        <v>422.44756087327903</v>
      </c>
      <c r="M9" s="287">
        <f t="shared" si="1"/>
        <v>384.672467264695</v>
      </c>
      <c r="N9" s="287">
        <f t="shared" si="1"/>
        <v>456.67746573512113</v>
      </c>
      <c r="O9" s="287">
        <f t="shared" si="1"/>
        <v>479.20534679849243</v>
      </c>
      <c r="P9" s="287">
        <f t="shared" si="1"/>
        <v>485.0633095309762</v>
      </c>
      <c r="Q9" s="287">
        <f t="shared" si="1"/>
        <v>462.75988526501339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99.408439141848902</v>
      </c>
      <c r="C12" s="38">
        <v>116.2804</v>
      </c>
      <c r="D12" s="38">
        <v>107.69695</v>
      </c>
      <c r="E12" s="38">
        <v>137.20600000000002</v>
      </c>
      <c r="F12" s="38">
        <v>149.30945</v>
      </c>
      <c r="G12" s="38">
        <v>271.08636658191352</v>
      </c>
      <c r="H12" s="38">
        <v>281.22086999999999</v>
      </c>
      <c r="I12" s="38">
        <v>246.75828000000001</v>
      </c>
      <c r="J12" s="38">
        <v>228.65951999999999</v>
      </c>
      <c r="K12" s="38">
        <v>178.89257000000001</v>
      </c>
      <c r="L12" s="38">
        <v>240.39388190740647</v>
      </c>
      <c r="M12" s="38">
        <v>234.90098448551052</v>
      </c>
      <c r="N12" s="38">
        <v>223.31809914737852</v>
      </c>
      <c r="O12" s="38">
        <v>226.25563940689145</v>
      </c>
      <c r="P12" s="38">
        <v>213.93956251207209</v>
      </c>
      <c r="Q12" s="38">
        <v>226.40044334346871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0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1">
        <v>15.836929270935915</v>
      </c>
      <c r="H20" s="51">
        <v>21.492940000000001</v>
      </c>
      <c r="I20" s="51">
        <v>5.6000699999999997</v>
      </c>
      <c r="J20" s="51">
        <v>11.705579999999999</v>
      </c>
      <c r="K20" s="51">
        <v>9.4001300000000008</v>
      </c>
      <c r="L20" s="51">
        <v>28.497097255281382</v>
      </c>
      <c r="M20" s="51">
        <v>33.103922893731337</v>
      </c>
      <c r="N20" s="51">
        <v>25.437075131347786</v>
      </c>
      <c r="O20" s="51">
        <v>25.031018364576656</v>
      </c>
      <c r="P20" s="51">
        <v>27.897619424786637</v>
      </c>
      <c r="Q20" s="51">
        <v>26.801738414248959</v>
      </c>
    </row>
    <row r="21" spans="1:17" x14ac:dyDescent="0.25">
      <c r="A21" s="53" t="s">
        <v>66</v>
      </c>
      <c r="B21" s="51">
        <v>0</v>
      </c>
      <c r="C21" s="51">
        <v>0</v>
      </c>
      <c r="D21" s="51">
        <v>0</v>
      </c>
      <c r="E21" s="51">
        <v>0</v>
      </c>
      <c r="F21" s="51">
        <v>0</v>
      </c>
      <c r="G21" s="51">
        <v>15.836929270935915</v>
      </c>
      <c r="H21" s="51">
        <v>21.492940000000001</v>
      </c>
      <c r="I21" s="51">
        <v>5.6000699999999997</v>
      </c>
      <c r="J21" s="51">
        <v>11.705579999999999</v>
      </c>
      <c r="K21" s="51">
        <v>9.4001300000000008</v>
      </c>
      <c r="L21" s="51">
        <v>28.497097255281382</v>
      </c>
      <c r="M21" s="51">
        <v>33.103922893731337</v>
      </c>
      <c r="N21" s="51">
        <v>25.437075131347786</v>
      </c>
      <c r="O21" s="51">
        <v>25.031018364576656</v>
      </c>
      <c r="P21" s="51">
        <v>27.897619424786637</v>
      </c>
      <c r="Q21" s="51">
        <v>26.801738414248959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44.115876052441124</v>
      </c>
      <c r="C23" s="51">
        <v>57.078740000000003</v>
      </c>
      <c r="D23" s="51">
        <v>57.396450000000002</v>
      </c>
      <c r="E23" s="51">
        <v>85.506420000000006</v>
      </c>
      <c r="F23" s="51">
        <v>96.70814</v>
      </c>
      <c r="G23" s="51">
        <v>95.401515834666483</v>
      </c>
      <c r="H23" s="51">
        <v>94.883600000000001</v>
      </c>
      <c r="I23" s="51">
        <v>106.46348999999999</v>
      </c>
      <c r="J23" s="51">
        <v>98.10472</v>
      </c>
      <c r="K23" s="51">
        <v>102.58516</v>
      </c>
      <c r="L23" s="51">
        <v>154.97406675542865</v>
      </c>
      <c r="M23" s="51">
        <v>167.99986672915048</v>
      </c>
      <c r="N23" s="51">
        <v>165.37456147059603</v>
      </c>
      <c r="O23" s="51">
        <v>168.88494760365785</v>
      </c>
      <c r="P23" s="51">
        <v>153.63015666120756</v>
      </c>
      <c r="Q23" s="51">
        <v>165.29657424633766</v>
      </c>
    </row>
    <row r="24" spans="1:17" x14ac:dyDescent="0.25">
      <c r="A24" s="53" t="s">
        <v>23</v>
      </c>
      <c r="B24" s="51">
        <v>44.115876052441124</v>
      </c>
      <c r="C24" s="51">
        <v>57.078740000000003</v>
      </c>
      <c r="D24" s="51">
        <v>57.396450000000002</v>
      </c>
      <c r="E24" s="51">
        <v>85.506420000000006</v>
      </c>
      <c r="F24" s="51">
        <v>96.70814</v>
      </c>
      <c r="G24" s="51">
        <v>95.401515834666483</v>
      </c>
      <c r="H24" s="51">
        <v>94.883600000000001</v>
      </c>
      <c r="I24" s="51">
        <v>106.46348999999999</v>
      </c>
      <c r="J24" s="51">
        <v>98.10472</v>
      </c>
      <c r="K24" s="51">
        <v>102.58516</v>
      </c>
      <c r="L24" s="51">
        <v>154.97406675542865</v>
      </c>
      <c r="M24" s="51">
        <v>167.99986672915048</v>
      </c>
      <c r="N24" s="51">
        <v>165.37456147059603</v>
      </c>
      <c r="O24" s="51">
        <v>168.88494760365785</v>
      </c>
      <c r="P24" s="51">
        <v>153.63015666120756</v>
      </c>
      <c r="Q24" s="51">
        <v>165.29657424633766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1.99888</v>
      </c>
      <c r="I29" s="51">
        <v>1.5002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55.292563089407778</v>
      </c>
      <c r="C30" s="62">
        <v>59.201659999999997</v>
      </c>
      <c r="D30" s="62">
        <v>50.3005</v>
      </c>
      <c r="E30" s="62">
        <v>51.699579999999997</v>
      </c>
      <c r="F30" s="62">
        <v>52.601309999999998</v>
      </c>
      <c r="G30" s="62">
        <v>159.84792147631114</v>
      </c>
      <c r="H30" s="62">
        <v>162.84545</v>
      </c>
      <c r="I30" s="62">
        <v>133.19452000000001</v>
      </c>
      <c r="J30" s="62">
        <v>118.84922</v>
      </c>
      <c r="K30" s="62">
        <v>66.90728</v>
      </c>
      <c r="L30" s="62">
        <v>56.922717896696454</v>
      </c>
      <c r="M30" s="62">
        <v>33.797194862628686</v>
      </c>
      <c r="N30" s="62">
        <v>32.506462545434673</v>
      </c>
      <c r="O30" s="62">
        <v>32.339673438656945</v>
      </c>
      <c r="P30" s="62">
        <v>32.411786426077903</v>
      </c>
      <c r="Q30" s="62">
        <v>34.302130682882101</v>
      </c>
    </row>
    <row r="32" spans="1:17" x14ac:dyDescent="0.25">
      <c r="A32" s="31" t="s">
        <v>63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37.19769711954207</v>
      </c>
      <c r="H32" s="70">
        <v>50.482505708712011</v>
      </c>
      <c r="I32" s="70">
        <v>13.153415295636</v>
      </c>
      <c r="J32" s="70">
        <v>27.494005434984</v>
      </c>
      <c r="K32" s="70">
        <v>22.078976463324004</v>
      </c>
      <c r="L32" s="70">
        <v>66.933833848299187</v>
      </c>
      <c r="M32" s="70">
        <v>77.75432195239712</v>
      </c>
      <c r="N32" s="70">
        <v>59.746469795719001</v>
      </c>
      <c r="O32" s="70">
        <v>58.792725773422163</v>
      </c>
      <c r="P32" s="70">
        <v>65.525783437317855</v>
      </c>
      <c r="Q32" s="70">
        <v>62.951783818348211</v>
      </c>
    </row>
    <row r="34" spans="1:17" x14ac:dyDescent="0.25">
      <c r="A34" s="184" t="s">
        <v>252</v>
      </c>
      <c r="B34" s="190">
        <f t="shared" ref="B34:Q34" si="2">IF(B$12=0,"",B$12/B$3*1000)</f>
        <v>122.78078246160507</v>
      </c>
      <c r="C34" s="190">
        <f t="shared" si="2"/>
        <v>133.52143499729877</v>
      </c>
      <c r="D34" s="190">
        <f t="shared" si="2"/>
        <v>126.45357136937915</v>
      </c>
      <c r="E34" s="190">
        <f t="shared" si="2"/>
        <v>155.90224107257964</v>
      </c>
      <c r="F34" s="190">
        <f t="shared" si="2"/>
        <v>158.5643429019492</v>
      </c>
      <c r="G34" s="190">
        <f t="shared" si="2"/>
        <v>293.14187926305073</v>
      </c>
      <c r="H34" s="190">
        <f t="shared" si="2"/>
        <v>291.29084180386099</v>
      </c>
      <c r="I34" s="190">
        <f t="shared" si="2"/>
        <v>232.98866682046733</v>
      </c>
      <c r="J34" s="190">
        <f t="shared" si="2"/>
        <v>245.48236357379218</v>
      </c>
      <c r="K34" s="190">
        <f t="shared" si="2"/>
        <v>212.47252525898153</v>
      </c>
      <c r="L34" s="190">
        <f t="shared" si="2"/>
        <v>293.34213777596887</v>
      </c>
      <c r="M34" s="190">
        <f t="shared" si="2"/>
        <v>286.2980508814365</v>
      </c>
      <c r="N34" s="190">
        <f t="shared" si="2"/>
        <v>297.4411292829181</v>
      </c>
      <c r="O34" s="190">
        <f t="shared" si="2"/>
        <v>332.81740996223937</v>
      </c>
      <c r="P34" s="190">
        <f t="shared" si="2"/>
        <v>308.03794580523999</v>
      </c>
      <c r="Q34" s="190">
        <f t="shared" si="2"/>
        <v>325.36062634830319</v>
      </c>
    </row>
    <row r="35" spans="1:17" x14ac:dyDescent="0.25">
      <c r="A35" s="286" t="s">
        <v>251</v>
      </c>
      <c r="B35" s="285">
        <f t="shared" ref="B35:Q35" si="3">IF(B$12=0,"",B$12/B$5*1000)</f>
        <v>241.17284696671311</v>
      </c>
      <c r="C35" s="285">
        <f t="shared" si="3"/>
        <v>242.42173681278859</v>
      </c>
      <c r="D35" s="285">
        <f t="shared" si="3"/>
        <v>245.15503750830487</v>
      </c>
      <c r="E35" s="285">
        <f t="shared" si="3"/>
        <v>248.95824171699527</v>
      </c>
      <c r="F35" s="285">
        <f t="shared" si="3"/>
        <v>250.64507046044926</v>
      </c>
      <c r="G35" s="285">
        <f t="shared" si="3"/>
        <v>228.97646983080824</v>
      </c>
      <c r="H35" s="285">
        <f t="shared" si="3"/>
        <v>227.61592198427783</v>
      </c>
      <c r="I35" s="285">
        <f t="shared" si="3"/>
        <v>230.37911193650754</v>
      </c>
      <c r="J35" s="285">
        <f t="shared" si="3"/>
        <v>230.91738200967873</v>
      </c>
      <c r="K35" s="285">
        <f t="shared" si="3"/>
        <v>242.15746239579866</v>
      </c>
      <c r="L35" s="285">
        <f t="shared" si="3"/>
        <v>251.01407441435975</v>
      </c>
      <c r="M35" s="285">
        <f t="shared" si="3"/>
        <v>257.97712278597839</v>
      </c>
      <c r="N35" s="285">
        <f t="shared" si="3"/>
        <v>257.16250216568147</v>
      </c>
      <c r="O35" s="285">
        <f t="shared" si="3"/>
        <v>257.29049451015374</v>
      </c>
      <c r="P35" s="285">
        <f t="shared" si="3"/>
        <v>257.08649801901845</v>
      </c>
      <c r="Q35" s="285">
        <f t="shared" si="3"/>
        <v>256.82535282268555</v>
      </c>
    </row>
    <row r="36" spans="1:17" x14ac:dyDescent="0.25">
      <c r="A36" s="286" t="s">
        <v>250</v>
      </c>
      <c r="B36" s="285">
        <f>IF(WWP_ued!B$5=0,"",WWP_ued!B$5/B$5*1000)</f>
        <v>103.78806517096422</v>
      </c>
      <c r="C36" s="285">
        <f>IF(WWP_ued!C$5=0,"",WWP_ued!C$5/C$5*1000)</f>
        <v>103.78806517096422</v>
      </c>
      <c r="D36" s="285">
        <f>IF(WWP_ued!D$5=0,"",WWP_ued!D$5/D$5*1000)</f>
        <v>103.78806517096422</v>
      </c>
      <c r="E36" s="285">
        <f>IF(WWP_ued!E$5=0,"",WWP_ued!E$5/E$5*1000)</f>
        <v>103.78806517096423</v>
      </c>
      <c r="F36" s="285">
        <f>IF(WWP_ued!F$5=0,"",WWP_ued!F$5/F$5*1000)</f>
        <v>103.78806517096422</v>
      </c>
      <c r="G36" s="285">
        <f>IF(WWP_ued!G$5=0,"",WWP_ued!G$5/G$5*1000)</f>
        <v>103.78806517096422</v>
      </c>
      <c r="H36" s="285">
        <f>IF(WWP_ued!H$5=0,"",WWP_ued!H$5/H$5*1000)</f>
        <v>103.78806517096422</v>
      </c>
      <c r="I36" s="285">
        <f>IF(WWP_ued!I$5=0,"",WWP_ued!I$5/I$5*1000)</f>
        <v>103.78806517096422</v>
      </c>
      <c r="J36" s="285">
        <f>IF(WWP_ued!J$5=0,"",WWP_ued!J$5/J$5*1000)</f>
        <v>103.78806517096422</v>
      </c>
      <c r="K36" s="285">
        <f>IF(WWP_ued!K$5=0,"",WWP_ued!K$5/K$5*1000)</f>
        <v>103.78806517096423</v>
      </c>
      <c r="L36" s="285">
        <f>IF(WWP_ued!L$5=0,"",WWP_ued!L$5/L$5*1000)</f>
        <v>103.78806517096422</v>
      </c>
      <c r="M36" s="285">
        <f>IF(WWP_ued!M$5=0,"",WWP_ued!M$5/M$5*1000)</f>
        <v>103.78806517096422</v>
      </c>
      <c r="N36" s="285">
        <f>IF(WWP_ued!N$5=0,"",WWP_ued!N$5/N$5*1000)</f>
        <v>103.78806517096422</v>
      </c>
      <c r="O36" s="285">
        <f>IF(WWP_ued!O$5=0,"",WWP_ued!O$5/O$5*1000)</f>
        <v>103.78806517096423</v>
      </c>
      <c r="P36" s="285">
        <f>IF(WWP_ued!P$5=0,"",WWP_ued!P$5/P$5*1000)</f>
        <v>103.78806517096423</v>
      </c>
      <c r="Q36" s="285">
        <f>IF(WWP_ued!Q$5=0,"",WWP_ued!Q$5/Q$5*1000)</f>
        <v>103.78806517096422</v>
      </c>
    </row>
    <row r="37" spans="1:17" x14ac:dyDescent="0.25">
      <c r="A37" s="284" t="s">
        <v>60</v>
      </c>
      <c r="B37" s="283">
        <f t="shared" ref="B37:Q37" si="4">IF(B$12=0,"",B$32/B$12)</f>
        <v>0</v>
      </c>
      <c r="C37" s="283">
        <f t="shared" si="4"/>
        <v>0</v>
      </c>
      <c r="D37" s="283">
        <f t="shared" si="4"/>
        <v>0</v>
      </c>
      <c r="E37" s="283">
        <f t="shared" si="4"/>
        <v>0</v>
      </c>
      <c r="F37" s="283">
        <f t="shared" si="4"/>
        <v>0</v>
      </c>
      <c r="G37" s="283">
        <f t="shared" si="4"/>
        <v>0.13721714444205416</v>
      </c>
      <c r="H37" s="283">
        <f t="shared" si="4"/>
        <v>0.17951194628162559</v>
      </c>
      <c r="I37" s="283">
        <f t="shared" si="4"/>
        <v>5.3304858891203163E-2</v>
      </c>
      <c r="J37" s="283">
        <f t="shared" si="4"/>
        <v>0.1202399333077582</v>
      </c>
      <c r="K37" s="283">
        <f t="shared" si="4"/>
        <v>0.12342031009629971</v>
      </c>
      <c r="L37" s="283">
        <f t="shared" si="4"/>
        <v>0.2784340155298976</v>
      </c>
      <c r="M37" s="283">
        <f t="shared" si="4"/>
        <v>0.33100892328185738</v>
      </c>
      <c r="N37" s="283">
        <f t="shared" si="4"/>
        <v>0.26753975617663389</v>
      </c>
      <c r="O37" s="283">
        <f t="shared" si="4"/>
        <v>0.25985087455738975</v>
      </c>
      <c r="P37" s="283">
        <f t="shared" si="4"/>
        <v>0.30628174923756984</v>
      </c>
      <c r="Q37" s="283">
        <f t="shared" si="4"/>
        <v>0.27805503774056223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99.408439141848916</v>
      </c>
      <c r="C5" s="96">
        <v>116.28039999999999</v>
      </c>
      <c r="D5" s="96">
        <v>107.69695</v>
      </c>
      <c r="E5" s="96">
        <v>137.20600000000002</v>
      </c>
      <c r="F5" s="96">
        <v>149.30945</v>
      </c>
      <c r="G5" s="96">
        <v>271.08636658191358</v>
      </c>
      <c r="H5" s="96">
        <v>281.22086999999999</v>
      </c>
      <c r="I5" s="96">
        <v>246.75827999999998</v>
      </c>
      <c r="J5" s="96">
        <v>228.65951999999999</v>
      </c>
      <c r="K5" s="96">
        <v>178.89256999999998</v>
      </c>
      <c r="L5" s="96">
        <v>240.39388190740647</v>
      </c>
      <c r="M5" s="96">
        <v>234.90098448551052</v>
      </c>
      <c r="N5" s="96">
        <v>223.31809914737852</v>
      </c>
      <c r="O5" s="96">
        <v>226.25563940689139</v>
      </c>
      <c r="P5" s="96">
        <v>213.93956251207209</v>
      </c>
      <c r="Q5" s="96">
        <v>226.40044334346871</v>
      </c>
    </row>
    <row r="6" spans="1:17" x14ac:dyDescent="0.25">
      <c r="A6" s="132" t="s">
        <v>83</v>
      </c>
      <c r="B6" s="160">
        <v>1.2970999289104745</v>
      </c>
      <c r="C6" s="160">
        <v>1.5172484335908494</v>
      </c>
      <c r="D6" s="160">
        <v>1.405249970674439</v>
      </c>
      <c r="E6" s="160">
        <v>1.7902895808688835</v>
      </c>
      <c r="F6" s="160">
        <v>1.9482176629321128</v>
      </c>
      <c r="G6" s="160">
        <v>3.5371856741483785</v>
      </c>
      <c r="H6" s="160">
        <v>3.6694225725105514</v>
      </c>
      <c r="I6" s="160">
        <v>3.2197482448080006</v>
      </c>
      <c r="J6" s="160">
        <v>2.9835922351972948</v>
      </c>
      <c r="K6" s="160">
        <v>2.3342237523567291</v>
      </c>
      <c r="L6" s="160">
        <v>3.1367043867138067</v>
      </c>
      <c r="M6" s="160">
        <v>3.0650320325660152</v>
      </c>
      <c r="N6" s="160">
        <v>2.9138963756905385</v>
      </c>
      <c r="O6" s="160">
        <v>2.9522259510734581</v>
      </c>
      <c r="P6" s="160">
        <v>2.7915234734706194</v>
      </c>
      <c r="Q6" s="160">
        <v>2.9541153799535587</v>
      </c>
    </row>
    <row r="7" spans="1:17" x14ac:dyDescent="0.25">
      <c r="A7" s="76" t="s">
        <v>82</v>
      </c>
      <c r="B7" s="159">
        <v>1.4098912270766026</v>
      </c>
      <c r="C7" s="159">
        <v>1.6491830799900538</v>
      </c>
      <c r="D7" s="159">
        <v>1.5274456202983033</v>
      </c>
      <c r="E7" s="159">
        <v>1.9459669357270473</v>
      </c>
      <c r="F7" s="159">
        <v>2.1176278944914269</v>
      </c>
      <c r="G7" s="159">
        <v>3.8447670371178027</v>
      </c>
      <c r="H7" s="159">
        <v>3.9885027962071207</v>
      </c>
      <c r="I7" s="159">
        <v>3.4997263530521749</v>
      </c>
      <c r="J7" s="159">
        <v>3.2430350382579287</v>
      </c>
      <c r="K7" s="159">
        <v>2.5371997308225316</v>
      </c>
      <c r="L7" s="159">
        <v>3.4094612899063113</v>
      </c>
      <c r="M7" s="159">
        <v>3.331556557136973</v>
      </c>
      <c r="N7" s="159">
        <v>3.1672786692288462</v>
      </c>
      <c r="O7" s="159">
        <v>3.2089412511668023</v>
      </c>
      <c r="P7" s="159">
        <v>3.0342646450767599</v>
      </c>
      <c r="Q7" s="159">
        <v>3.2109949782103895</v>
      </c>
    </row>
    <row r="8" spans="1:17" x14ac:dyDescent="0.25">
      <c r="A8" s="76" t="s">
        <v>81</v>
      </c>
      <c r="B8" s="159">
        <v>3.4965302431499743</v>
      </c>
      <c r="C8" s="159">
        <v>4.0899740383753329</v>
      </c>
      <c r="D8" s="159">
        <v>3.7880651383397921</v>
      </c>
      <c r="E8" s="159">
        <v>4.8259980006030769</v>
      </c>
      <c r="F8" s="159">
        <v>5.2517171783387386</v>
      </c>
      <c r="G8" s="159">
        <v>9.5350222520521495</v>
      </c>
      <c r="H8" s="159">
        <v>9.8914869345936598</v>
      </c>
      <c r="I8" s="159">
        <v>8.6793213555693924</v>
      </c>
      <c r="J8" s="159">
        <v>8.0427268948796637</v>
      </c>
      <c r="K8" s="159">
        <v>6.2922553324398782</v>
      </c>
      <c r="L8" s="159">
        <v>8.4554639989676517</v>
      </c>
      <c r="M8" s="159">
        <v>8.2622602616996925</v>
      </c>
      <c r="N8" s="159">
        <v>7.8548510996875374</v>
      </c>
      <c r="O8" s="159">
        <v>7.9581743028936689</v>
      </c>
      <c r="P8" s="159">
        <v>7.5249763197903645</v>
      </c>
      <c r="Q8" s="159">
        <v>7.9632675459617657</v>
      </c>
    </row>
    <row r="9" spans="1:17" x14ac:dyDescent="0.25">
      <c r="A9" s="76" t="s">
        <v>80</v>
      </c>
      <c r="B9" s="159">
        <v>10.715173325782182</v>
      </c>
      <c r="C9" s="159">
        <v>12.53379140792441</v>
      </c>
      <c r="D9" s="159">
        <v>11.608586714267107</v>
      </c>
      <c r="E9" s="159">
        <v>14.789348711525561</v>
      </c>
      <c r="F9" s="159">
        <v>16.093971998134847</v>
      </c>
      <c r="G9" s="159">
        <v>29.220229482095302</v>
      </c>
      <c r="H9" s="159">
        <v>30.312621251174122</v>
      </c>
      <c r="I9" s="159">
        <v>26.59792028319653</v>
      </c>
      <c r="J9" s="159">
        <v>24.647066290760261</v>
      </c>
      <c r="K9" s="159">
        <v>19.282717954251243</v>
      </c>
      <c r="L9" s="159">
        <v>25.911905803287969</v>
      </c>
      <c r="M9" s="159">
        <v>14.319829834240998</v>
      </c>
      <c r="N9" s="159">
        <v>13.07131788613923</v>
      </c>
      <c r="O9" s="159">
        <v>13.3879535088677</v>
      </c>
      <c r="P9" s="159">
        <v>12.060411302583379</v>
      </c>
      <c r="Q9" s="159">
        <v>13.403561834398964</v>
      </c>
    </row>
    <row r="10" spans="1:17" x14ac:dyDescent="0.25">
      <c r="A10" s="129" t="s">
        <v>79</v>
      </c>
      <c r="B10" s="158">
        <v>2.3686172614886924</v>
      </c>
      <c r="C10" s="158">
        <v>2.7706275743832904</v>
      </c>
      <c r="D10" s="158">
        <v>2.5661086421011494</v>
      </c>
      <c r="E10" s="158">
        <v>3.2692244520214393</v>
      </c>
      <c r="F10" s="158">
        <v>3.5576148627455972</v>
      </c>
      <c r="G10" s="158">
        <v>6.4592086223579086</v>
      </c>
      <c r="H10" s="158">
        <v>6.7006846976279633</v>
      </c>
      <c r="I10" s="158">
        <v>5.8795402731276534</v>
      </c>
      <c r="J10" s="158">
        <v>5.4482988642733208</v>
      </c>
      <c r="K10" s="158">
        <v>4.2624955477818531</v>
      </c>
      <c r="L10" s="158">
        <v>5.7278949670426034</v>
      </c>
      <c r="M10" s="158">
        <v>5.5970150159901149</v>
      </c>
      <c r="N10" s="158">
        <v>5.3210281643044617</v>
      </c>
      <c r="O10" s="158">
        <v>5.3910213019602278</v>
      </c>
      <c r="P10" s="158">
        <v>5.0975646037289568</v>
      </c>
      <c r="Q10" s="158">
        <v>5.3944715633934548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1.2506736816747015</v>
      </c>
      <c r="H12" s="91">
        <v>2.010205409288389</v>
      </c>
      <c r="I12" s="91">
        <v>0.51409601828927709</v>
      </c>
      <c r="J12" s="91">
        <v>0.47281076876018524</v>
      </c>
      <c r="K12" s="91">
        <v>1.2787486643345558</v>
      </c>
      <c r="L12" s="91">
        <v>1.7183684901127809</v>
      </c>
      <c r="M12" s="91">
        <v>1.6791045047970343</v>
      </c>
      <c r="N12" s="91">
        <v>1.5963084492913384</v>
      </c>
      <c r="O12" s="91">
        <v>1.6173063905880682</v>
      </c>
      <c r="P12" s="91">
        <v>1.529269381118687</v>
      </c>
      <c r="Q12" s="91">
        <v>1.6183414690180364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2.3686172614886924</v>
      </c>
      <c r="C14" s="157">
        <v>2.7706275743832904</v>
      </c>
      <c r="D14" s="157">
        <v>2.5661086421011494</v>
      </c>
      <c r="E14" s="157">
        <v>3.2692244520214393</v>
      </c>
      <c r="F14" s="157">
        <v>3.5576148627455972</v>
      </c>
      <c r="G14" s="157">
        <v>5.2085349406832071</v>
      </c>
      <c r="H14" s="157">
        <v>4.6904792883395743</v>
      </c>
      <c r="I14" s="157">
        <v>5.3654442548383763</v>
      </c>
      <c r="J14" s="157">
        <v>4.9754880955131355</v>
      </c>
      <c r="K14" s="157">
        <v>2.9837468834472975</v>
      </c>
      <c r="L14" s="157">
        <v>4.0095264769298229</v>
      </c>
      <c r="M14" s="157">
        <v>3.9179105111930808</v>
      </c>
      <c r="N14" s="157">
        <v>3.7247197150131233</v>
      </c>
      <c r="O14" s="157">
        <v>3.7737149113721595</v>
      </c>
      <c r="P14" s="157">
        <v>3.5682952226102698</v>
      </c>
      <c r="Q14" s="157">
        <v>3.7761300943754184</v>
      </c>
    </row>
    <row r="15" spans="1:17" x14ac:dyDescent="0.25">
      <c r="A15" s="156" t="s">
        <v>314</v>
      </c>
      <c r="B15" s="206">
        <v>44.115876052441124</v>
      </c>
      <c r="C15" s="206">
        <v>57.078740000000003</v>
      </c>
      <c r="D15" s="206">
        <v>57.396450000000002</v>
      </c>
      <c r="E15" s="206">
        <v>85.506420000000006</v>
      </c>
      <c r="F15" s="206">
        <v>96.70814</v>
      </c>
      <c r="G15" s="206">
        <v>95.401515834666483</v>
      </c>
      <c r="H15" s="206">
        <v>94.883600000000001</v>
      </c>
      <c r="I15" s="206">
        <v>99.772421801555197</v>
      </c>
      <c r="J15" s="206">
        <v>97.034081119308922</v>
      </c>
      <c r="K15" s="206">
        <v>96.256140872777351</v>
      </c>
      <c r="L15" s="206">
        <v>154.97406675542865</v>
      </c>
      <c r="M15" s="206">
        <v>167.99986672915048</v>
      </c>
      <c r="N15" s="206">
        <v>165.37456147059603</v>
      </c>
      <c r="O15" s="206">
        <v>168.88494760365782</v>
      </c>
      <c r="P15" s="206">
        <v>153.63015666120756</v>
      </c>
      <c r="Q15" s="206">
        <v>165.29657424633766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12.651869162835553</v>
      </c>
      <c r="H22" s="87">
        <v>11.326401876471911</v>
      </c>
      <c r="I22" s="87">
        <v>4.4886461710940733</v>
      </c>
      <c r="J22" s="87">
        <v>9.9687805933921023</v>
      </c>
      <c r="K22" s="87">
        <v>2.9969045091409896</v>
      </c>
      <c r="L22" s="87">
        <v>11.938368087317503</v>
      </c>
      <c r="M22" s="87">
        <v>11.75487833400978</v>
      </c>
      <c r="N22" s="87">
        <v>11.20206923437636</v>
      </c>
      <c r="O22" s="87">
        <v>11.355502448250247</v>
      </c>
      <c r="P22" s="87">
        <v>10.708962752299977</v>
      </c>
      <c r="Q22" s="87">
        <v>11.345710369946525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44.115876052441124</v>
      </c>
      <c r="C24" s="87">
        <v>57.078740000000003</v>
      </c>
      <c r="D24" s="87">
        <v>57.396450000000002</v>
      </c>
      <c r="E24" s="87">
        <v>85.506420000000006</v>
      </c>
      <c r="F24" s="87">
        <v>96.70814</v>
      </c>
      <c r="G24" s="87">
        <v>82.749646671830931</v>
      </c>
      <c r="H24" s="87">
        <v>81.833245431718822</v>
      </c>
      <c r="I24" s="87">
        <v>93.959768270201224</v>
      </c>
      <c r="J24" s="87">
        <v>87.065300525916825</v>
      </c>
      <c r="K24" s="87">
        <v>93.259236363636361</v>
      </c>
      <c r="L24" s="87">
        <v>143.03569866811114</v>
      </c>
      <c r="M24" s="87">
        <v>156.24498839514069</v>
      </c>
      <c r="N24" s="87">
        <v>154.17249223621968</v>
      </c>
      <c r="O24" s="87">
        <v>157.52944515540759</v>
      </c>
      <c r="P24" s="87">
        <v>142.92119390890758</v>
      </c>
      <c r="Q24" s="87">
        <v>153.95086387639114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1.7239526918092707</v>
      </c>
      <c r="I25" s="87">
        <v>1.3240073602598965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16.106772673185937</v>
      </c>
      <c r="C26" s="204">
        <v>16.391098223810161</v>
      </c>
      <c r="D26" s="204">
        <v>13.154202325047205</v>
      </c>
      <c r="E26" s="204">
        <v>11.218856976662043</v>
      </c>
      <c r="F26" s="204">
        <v>10.571731170663272</v>
      </c>
      <c r="G26" s="204">
        <v>48.537919551576238</v>
      </c>
      <c r="H26" s="204">
        <v>49.339005056975985</v>
      </c>
      <c r="I26" s="204">
        <v>38.396685490466332</v>
      </c>
      <c r="J26" s="204">
        <v>33.53178602172094</v>
      </c>
      <c r="K26" s="204">
        <v>14.975832923446472</v>
      </c>
      <c r="L26" s="204">
        <v>5.3679872928388388</v>
      </c>
      <c r="M26" s="204">
        <v>0.402881532074228</v>
      </c>
      <c r="N26" s="204">
        <v>0.79376860936721549</v>
      </c>
      <c r="O26" s="204">
        <v>0.47358793574494706</v>
      </c>
      <c r="P26" s="204">
        <v>1.5354295055393072</v>
      </c>
      <c r="Q26" s="204">
        <v>1.3393784518372127</v>
      </c>
    </row>
    <row r="27" spans="1:17" x14ac:dyDescent="0.25">
      <c r="A27" s="156" t="s">
        <v>312</v>
      </c>
      <c r="B27" s="204">
        <v>1.3766472370244391</v>
      </c>
      <c r="C27" s="204">
        <v>1.4009485661376206</v>
      </c>
      <c r="D27" s="204">
        <v>1.1242907970125817</v>
      </c>
      <c r="E27" s="204">
        <v>0.95887666467196941</v>
      </c>
      <c r="F27" s="204">
        <v>0.90356676672335656</v>
      </c>
      <c r="G27" s="204">
        <v>18.734795721874569</v>
      </c>
      <c r="H27" s="204">
        <v>25.698623569940327</v>
      </c>
      <c r="I27" s="204">
        <v>16.559010170793666</v>
      </c>
      <c r="J27" s="204">
        <v>15.169372729171998</v>
      </c>
      <c r="K27" s="204">
        <v>15.730386182840782</v>
      </c>
      <c r="L27" s="204">
        <v>27.237531097889857</v>
      </c>
      <c r="M27" s="204">
        <v>31.45925270791502</v>
      </c>
      <c r="N27" s="204">
        <v>23.90861015294254</v>
      </c>
      <c r="O27" s="204">
        <v>23.454189575334293</v>
      </c>
      <c r="P27" s="204">
        <v>26.499583334739675</v>
      </c>
      <c r="Q27" s="204">
        <v>25.29787373598624</v>
      </c>
    </row>
    <row r="28" spans="1:17" x14ac:dyDescent="0.25">
      <c r="A28" s="152" t="s">
        <v>318</v>
      </c>
      <c r="B28" s="264">
        <v>0</v>
      </c>
      <c r="C28" s="264">
        <v>0</v>
      </c>
      <c r="D28" s="264">
        <v>0</v>
      </c>
      <c r="E28" s="264">
        <v>0</v>
      </c>
      <c r="F28" s="264">
        <v>0</v>
      </c>
      <c r="G28" s="264">
        <v>0</v>
      </c>
      <c r="H28" s="264">
        <v>6.350055085984831</v>
      </c>
      <c r="I28" s="264">
        <v>0</v>
      </c>
      <c r="J28" s="264">
        <v>0</v>
      </c>
      <c r="K28" s="264">
        <v>4.8247863756103566</v>
      </c>
      <c r="L28" s="264">
        <v>13.843933674554641</v>
      </c>
      <c r="M28" s="264">
        <v>18.785577835907777</v>
      </c>
      <c r="N28" s="264">
        <v>11.824762657422603</v>
      </c>
      <c r="O28" s="264">
        <v>11.239648680018309</v>
      </c>
      <c r="P28" s="264">
        <v>14.856973876719042</v>
      </c>
      <c r="Q28" s="264">
        <v>13.001542233138533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0</v>
      </c>
      <c r="E31" s="208">
        <v>0</v>
      </c>
      <c r="F31" s="208">
        <v>0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0</v>
      </c>
      <c r="M31" s="208">
        <v>0</v>
      </c>
      <c r="N31" s="208">
        <v>0</v>
      </c>
      <c r="O31" s="208">
        <v>0</v>
      </c>
      <c r="P31" s="208">
        <v>0</v>
      </c>
      <c r="Q31" s="208">
        <v>0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0</v>
      </c>
      <c r="E33" s="208">
        <v>0</v>
      </c>
      <c r="F33" s="208">
        <v>0</v>
      </c>
      <c r="G33" s="208">
        <v>0</v>
      </c>
      <c r="H33" s="208">
        <v>6.350055085984831</v>
      </c>
      <c r="I33" s="208">
        <v>0</v>
      </c>
      <c r="J33" s="208">
        <v>0</v>
      </c>
      <c r="K33" s="208">
        <v>4.8247863756103566</v>
      </c>
      <c r="L33" s="208">
        <v>13.843933674554641</v>
      </c>
      <c r="M33" s="208">
        <v>18.785577835907777</v>
      </c>
      <c r="N33" s="208">
        <v>11.824762657422603</v>
      </c>
      <c r="O33" s="208">
        <v>11.239648680018309</v>
      </c>
      <c r="P33" s="208">
        <v>14.856973876719042</v>
      </c>
      <c r="Q33" s="208">
        <v>13.001542233138533</v>
      </c>
    </row>
    <row r="34" spans="1:17" x14ac:dyDescent="0.25">
      <c r="A34" s="152" t="s">
        <v>317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14.586255589261217</v>
      </c>
      <c r="H34" s="264">
        <v>15.131559504726781</v>
      </c>
      <c r="I34" s="264">
        <v>13.277242180155518</v>
      </c>
      <c r="J34" s="264">
        <v>12.303408111930892</v>
      </c>
      <c r="K34" s="264">
        <v>9.6256140872777358</v>
      </c>
      <c r="L34" s="264">
        <v>12.934795090613948</v>
      </c>
      <c r="M34" s="264">
        <v>12.639240553026539</v>
      </c>
      <c r="N34" s="264">
        <v>12.016004024633849</v>
      </c>
      <c r="O34" s="264">
        <v>12.174063293970264</v>
      </c>
      <c r="P34" s="264">
        <v>11.511376166948894</v>
      </c>
      <c r="Q34" s="264">
        <v>12.181854712092388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1.9343864264256618</v>
      </c>
      <c r="H41" s="87">
        <v>1.8062776282548698</v>
      </c>
      <c r="I41" s="87">
        <v>0.59732781061664919</v>
      </c>
      <c r="J41" s="87">
        <v>1.2639886378477116</v>
      </c>
      <c r="K41" s="87">
        <v>0.29969045091409896</v>
      </c>
      <c r="L41" s="87">
        <v>0.99642700329645584</v>
      </c>
      <c r="M41" s="87">
        <v>0.88436221901674794</v>
      </c>
      <c r="N41" s="87">
        <v>0.81393479025748627</v>
      </c>
      <c r="O41" s="87">
        <v>0.81856084572002807</v>
      </c>
      <c r="P41" s="87">
        <v>0.80241341464892846</v>
      </c>
      <c r="Q41" s="87">
        <v>0.83614434214586153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12.651869162835554</v>
      </c>
      <c r="H43" s="87">
        <v>13.050354568281181</v>
      </c>
      <c r="I43" s="87">
        <v>12.503721729798766</v>
      </c>
      <c r="J43" s="87">
        <v>11.03941947408318</v>
      </c>
      <c r="K43" s="87">
        <v>9.3259236363636369</v>
      </c>
      <c r="L43" s="87">
        <v>11.938368087317492</v>
      </c>
      <c r="M43" s="87">
        <v>11.754878334009792</v>
      </c>
      <c r="N43" s="87">
        <v>11.202069234376363</v>
      </c>
      <c r="O43" s="87">
        <v>11.355502448250235</v>
      </c>
      <c r="P43" s="87">
        <v>10.708962752299966</v>
      </c>
      <c r="Q43" s="87">
        <v>11.345710369946527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0.2749273081907293</v>
      </c>
      <c r="I44" s="87">
        <v>0.17619263974010349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1.3766472370244391</v>
      </c>
      <c r="C45" s="264">
        <v>1.4009485661376206</v>
      </c>
      <c r="D45" s="264">
        <v>1.1242907970125817</v>
      </c>
      <c r="E45" s="264">
        <v>0.95887666467196941</v>
      </c>
      <c r="F45" s="264">
        <v>0.90356676672335656</v>
      </c>
      <c r="G45" s="264">
        <v>4.1485401326133537</v>
      </c>
      <c r="H45" s="264">
        <v>4.2170089792287166</v>
      </c>
      <c r="I45" s="264">
        <v>3.2817679906381483</v>
      </c>
      <c r="J45" s="264">
        <v>2.8659646172411062</v>
      </c>
      <c r="K45" s="264">
        <v>1.2799857199526898</v>
      </c>
      <c r="L45" s="264">
        <v>0.45880233272126825</v>
      </c>
      <c r="M45" s="264">
        <v>3.4434318980703246E-2</v>
      </c>
      <c r="N45" s="264">
        <v>6.784347088608679E-2</v>
      </c>
      <c r="O45" s="264">
        <v>4.0477601345721974E-2</v>
      </c>
      <c r="P45" s="264">
        <v>0.13123329107173565</v>
      </c>
      <c r="Q45" s="264">
        <v>0.11447679075531732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18.521831192789474</v>
      </c>
      <c r="C47" s="242">
        <v>18.848788675788278</v>
      </c>
      <c r="D47" s="242">
        <v>15.126550792259421</v>
      </c>
      <c r="E47" s="242">
        <v>12.901018677919975</v>
      </c>
      <c r="F47" s="242">
        <v>12.156862465970644</v>
      </c>
      <c r="G47" s="242">
        <v>55.815722406024712</v>
      </c>
      <c r="H47" s="242">
        <v>56.736923120970275</v>
      </c>
      <c r="I47" s="242">
        <v>44.153906027431049</v>
      </c>
      <c r="J47" s="242">
        <v>38.559560806429673</v>
      </c>
      <c r="K47" s="242">
        <v>17.221317703283162</v>
      </c>
      <c r="L47" s="242">
        <v>6.172866315330789</v>
      </c>
      <c r="M47" s="242">
        <v>0.4632898147369976</v>
      </c>
      <c r="N47" s="242">
        <v>0.91278671942209355</v>
      </c>
      <c r="O47" s="242">
        <v>0.5445979761924884</v>
      </c>
      <c r="P47" s="242">
        <v>1.7656526659354657</v>
      </c>
      <c r="Q47" s="242">
        <v>1.5402056073894759</v>
      </c>
    </row>
    <row r="49" spans="1:17" ht="12.75" x14ac:dyDescent="0.25">
      <c r="A49" s="98" t="str">
        <f>FBT_fec!$A$81</f>
        <v>Market shares of energy uses (%)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0.99999999999999989</v>
      </c>
      <c r="C51" s="77">
        <f t="shared" si="0"/>
        <v>1</v>
      </c>
      <c r="D51" s="77">
        <f t="shared" si="0"/>
        <v>1</v>
      </c>
      <c r="E51" s="77">
        <f t="shared" si="0"/>
        <v>1</v>
      </c>
      <c r="F51" s="77">
        <f t="shared" si="0"/>
        <v>1</v>
      </c>
      <c r="G51" s="77">
        <f t="shared" si="0"/>
        <v>0.99999999999999989</v>
      </c>
      <c r="H51" s="77">
        <f t="shared" si="0"/>
        <v>1</v>
      </c>
      <c r="I51" s="77">
        <f t="shared" si="0"/>
        <v>1</v>
      </c>
      <c r="J51" s="77">
        <f t="shared" si="0"/>
        <v>1.0000000000000002</v>
      </c>
      <c r="K51" s="77">
        <f t="shared" si="0"/>
        <v>1</v>
      </c>
      <c r="L51" s="77">
        <f t="shared" si="0"/>
        <v>1</v>
      </c>
      <c r="M51" s="77">
        <f t="shared" si="0"/>
        <v>1</v>
      </c>
      <c r="N51" s="77">
        <f t="shared" si="0"/>
        <v>0.99999999999999989</v>
      </c>
      <c r="O51" s="77">
        <f t="shared" si="0"/>
        <v>1</v>
      </c>
      <c r="P51" s="77">
        <f t="shared" si="0"/>
        <v>0.99999999999999989</v>
      </c>
      <c r="Q51" s="77">
        <f t="shared" si="0"/>
        <v>1</v>
      </c>
    </row>
    <row r="52" spans="1:17" x14ac:dyDescent="0.25">
      <c r="A52" s="132" t="s">
        <v>83</v>
      </c>
      <c r="B52" s="203">
        <f t="shared" ref="B52:Q52" si="1">IF(B$6=0,0,B$6/B$5)</f>
        <v>1.3048187257619076E-2</v>
      </c>
      <c r="C52" s="203">
        <f t="shared" si="1"/>
        <v>1.304818725761908E-2</v>
      </c>
      <c r="D52" s="203">
        <f t="shared" si="1"/>
        <v>1.3048187257619078E-2</v>
      </c>
      <c r="E52" s="203">
        <f t="shared" si="1"/>
        <v>1.3048187257619078E-2</v>
      </c>
      <c r="F52" s="203">
        <f t="shared" si="1"/>
        <v>1.3048187257619078E-2</v>
      </c>
      <c r="G52" s="203">
        <f t="shared" si="1"/>
        <v>1.3048187257619076E-2</v>
      </c>
      <c r="H52" s="203">
        <f t="shared" si="1"/>
        <v>1.3048187257619078E-2</v>
      </c>
      <c r="I52" s="203">
        <f t="shared" si="1"/>
        <v>1.3048187257619078E-2</v>
      </c>
      <c r="J52" s="203">
        <f t="shared" si="1"/>
        <v>1.304818725761908E-2</v>
      </c>
      <c r="K52" s="203">
        <f t="shared" si="1"/>
        <v>1.304818725761908E-2</v>
      </c>
      <c r="L52" s="203">
        <f t="shared" si="1"/>
        <v>1.3048187257619078E-2</v>
      </c>
      <c r="M52" s="203">
        <f t="shared" si="1"/>
        <v>1.3048187257619078E-2</v>
      </c>
      <c r="N52" s="203">
        <f t="shared" si="1"/>
        <v>1.304818725761908E-2</v>
      </c>
      <c r="O52" s="203">
        <f t="shared" si="1"/>
        <v>1.3048187257619082E-2</v>
      </c>
      <c r="P52" s="203">
        <f t="shared" si="1"/>
        <v>1.3048187257619078E-2</v>
      </c>
      <c r="Q52" s="203">
        <f t="shared" si="1"/>
        <v>1.304818725761908E-2</v>
      </c>
    </row>
    <row r="53" spans="1:17" x14ac:dyDescent="0.25">
      <c r="A53" s="76" t="s">
        <v>82</v>
      </c>
      <c r="B53" s="202">
        <f t="shared" ref="B53:Q53" si="2">IF(B$7=0,0,B$7/B$5)</f>
        <v>1.4182812236542474E-2</v>
      </c>
      <c r="C53" s="202">
        <f t="shared" si="2"/>
        <v>1.4182812236542478E-2</v>
      </c>
      <c r="D53" s="202">
        <f t="shared" si="2"/>
        <v>1.4182812236542478E-2</v>
      </c>
      <c r="E53" s="202">
        <f t="shared" si="2"/>
        <v>1.4182812236542476E-2</v>
      </c>
      <c r="F53" s="202">
        <f t="shared" si="2"/>
        <v>1.4182812236542476E-2</v>
      </c>
      <c r="G53" s="202">
        <f t="shared" si="2"/>
        <v>1.4182812236542474E-2</v>
      </c>
      <c r="H53" s="202">
        <f t="shared" si="2"/>
        <v>1.4182812236542476E-2</v>
      </c>
      <c r="I53" s="202">
        <f t="shared" si="2"/>
        <v>1.4182812236542478E-2</v>
      </c>
      <c r="J53" s="202">
        <f t="shared" si="2"/>
        <v>1.4182812236542476E-2</v>
      </c>
      <c r="K53" s="202">
        <f t="shared" si="2"/>
        <v>1.4182812236542478E-2</v>
      </c>
      <c r="L53" s="202">
        <f t="shared" si="2"/>
        <v>1.4182812236542476E-2</v>
      </c>
      <c r="M53" s="202">
        <f t="shared" si="2"/>
        <v>1.4182812236542476E-2</v>
      </c>
      <c r="N53" s="202">
        <f t="shared" si="2"/>
        <v>1.4182812236542478E-2</v>
      </c>
      <c r="O53" s="202">
        <f t="shared" si="2"/>
        <v>1.4182812236542481E-2</v>
      </c>
      <c r="P53" s="202">
        <f t="shared" si="2"/>
        <v>1.4182812236542476E-2</v>
      </c>
      <c r="Q53" s="202">
        <f t="shared" si="2"/>
        <v>1.4182812236542476E-2</v>
      </c>
    </row>
    <row r="54" spans="1:17" x14ac:dyDescent="0.25">
      <c r="A54" s="76" t="s">
        <v>81</v>
      </c>
      <c r="B54" s="202">
        <f t="shared" ref="B54:Q54" si="3">IF(B$8=0,0,B$8/B$5)</f>
        <v>3.5173374346625333E-2</v>
      </c>
      <c r="C54" s="202">
        <f t="shared" si="3"/>
        <v>3.517337434662534E-2</v>
      </c>
      <c r="D54" s="202">
        <f t="shared" si="3"/>
        <v>3.517337434662534E-2</v>
      </c>
      <c r="E54" s="202">
        <f t="shared" si="3"/>
        <v>3.517337434662534E-2</v>
      </c>
      <c r="F54" s="202">
        <f t="shared" si="3"/>
        <v>3.517337434662534E-2</v>
      </c>
      <c r="G54" s="202">
        <f t="shared" si="3"/>
        <v>3.5173374346625333E-2</v>
      </c>
      <c r="H54" s="202">
        <f t="shared" si="3"/>
        <v>3.517337434662534E-2</v>
      </c>
      <c r="I54" s="202">
        <f t="shared" si="3"/>
        <v>3.517337434662534E-2</v>
      </c>
      <c r="J54" s="202">
        <f t="shared" si="3"/>
        <v>3.517337434662534E-2</v>
      </c>
      <c r="K54" s="202">
        <f t="shared" si="3"/>
        <v>3.5173374346625347E-2</v>
      </c>
      <c r="L54" s="202">
        <f t="shared" si="3"/>
        <v>3.517337434662534E-2</v>
      </c>
      <c r="M54" s="202">
        <f t="shared" si="3"/>
        <v>3.517337434662534E-2</v>
      </c>
      <c r="N54" s="202">
        <f t="shared" si="3"/>
        <v>3.517337434662534E-2</v>
      </c>
      <c r="O54" s="202">
        <f t="shared" si="3"/>
        <v>3.5173374346625347E-2</v>
      </c>
      <c r="P54" s="202">
        <f t="shared" si="3"/>
        <v>3.517337434662534E-2</v>
      </c>
      <c r="Q54" s="202">
        <f t="shared" si="3"/>
        <v>3.517337434662534E-2</v>
      </c>
    </row>
    <row r="55" spans="1:17" x14ac:dyDescent="0.25">
      <c r="A55" s="76" t="s">
        <v>80</v>
      </c>
      <c r="B55" s="202">
        <f t="shared" ref="B55:Q55" si="4">IF(B$9=0,0,B$9/B$5)</f>
        <v>0.10778937299772282</v>
      </c>
      <c r="C55" s="202">
        <f t="shared" si="4"/>
        <v>0.10778937299772284</v>
      </c>
      <c r="D55" s="202">
        <f t="shared" si="4"/>
        <v>0.10778937299772284</v>
      </c>
      <c r="E55" s="202">
        <f t="shared" si="4"/>
        <v>0.10778937299772283</v>
      </c>
      <c r="F55" s="202">
        <f t="shared" si="4"/>
        <v>0.10778937299772283</v>
      </c>
      <c r="G55" s="202">
        <f t="shared" si="4"/>
        <v>0.1077893729977228</v>
      </c>
      <c r="H55" s="202">
        <f t="shared" si="4"/>
        <v>0.10778937299772283</v>
      </c>
      <c r="I55" s="202">
        <f t="shared" si="4"/>
        <v>0.10778937299772284</v>
      </c>
      <c r="J55" s="202">
        <f t="shared" si="4"/>
        <v>0.10778937299772283</v>
      </c>
      <c r="K55" s="202">
        <f t="shared" si="4"/>
        <v>0.10778937299772286</v>
      </c>
      <c r="L55" s="202">
        <f t="shared" si="4"/>
        <v>0.10778937299772283</v>
      </c>
      <c r="M55" s="202">
        <f t="shared" si="4"/>
        <v>6.0961131625756525E-2</v>
      </c>
      <c r="N55" s="202">
        <f t="shared" si="4"/>
        <v>5.853228169165469E-2</v>
      </c>
      <c r="O55" s="202">
        <f t="shared" si="4"/>
        <v>5.9171800287334292E-2</v>
      </c>
      <c r="P55" s="202">
        <f t="shared" si="4"/>
        <v>5.637298291615811E-2</v>
      </c>
      <c r="Q55" s="202">
        <f t="shared" si="4"/>
        <v>5.9202895703099938E-2</v>
      </c>
    </row>
    <row r="56" spans="1:17" x14ac:dyDescent="0.25">
      <c r="A56" s="129" t="s">
        <v>79</v>
      </c>
      <c r="B56" s="201">
        <f t="shared" ref="B56:Q56" si="5">IF(B$10=0,0,B$10/B$5)</f>
        <v>2.3827124557391357E-2</v>
      </c>
      <c r="C56" s="201">
        <f t="shared" si="5"/>
        <v>2.3827124557391364E-2</v>
      </c>
      <c r="D56" s="201">
        <f t="shared" si="5"/>
        <v>2.382712455739136E-2</v>
      </c>
      <c r="E56" s="201">
        <f t="shared" si="5"/>
        <v>2.382712455739136E-2</v>
      </c>
      <c r="F56" s="201">
        <f t="shared" si="5"/>
        <v>2.382712455739136E-2</v>
      </c>
      <c r="G56" s="201">
        <f t="shared" si="5"/>
        <v>2.3827124557391357E-2</v>
      </c>
      <c r="H56" s="201">
        <f t="shared" si="5"/>
        <v>2.382712455739136E-2</v>
      </c>
      <c r="I56" s="201">
        <f t="shared" si="5"/>
        <v>2.382712455739136E-2</v>
      </c>
      <c r="J56" s="201">
        <f t="shared" si="5"/>
        <v>2.382712455739136E-2</v>
      </c>
      <c r="K56" s="201">
        <f t="shared" si="5"/>
        <v>2.3827124557391364E-2</v>
      </c>
      <c r="L56" s="201">
        <f t="shared" si="5"/>
        <v>2.382712455739136E-2</v>
      </c>
      <c r="M56" s="201">
        <f t="shared" si="5"/>
        <v>2.382712455739136E-2</v>
      </c>
      <c r="N56" s="201">
        <f t="shared" si="5"/>
        <v>2.382712455739136E-2</v>
      </c>
      <c r="O56" s="201">
        <f t="shared" si="5"/>
        <v>2.3827124557391367E-2</v>
      </c>
      <c r="P56" s="201">
        <f t="shared" si="5"/>
        <v>2.382712455739136E-2</v>
      </c>
      <c r="Q56" s="201">
        <f t="shared" si="5"/>
        <v>2.382712455739136E-2</v>
      </c>
    </row>
    <row r="57" spans="1:17" x14ac:dyDescent="0.25">
      <c r="A57" s="127" t="s">
        <v>314</v>
      </c>
      <c r="B57" s="200">
        <f t="shared" ref="B57:Q57" si="6">IF(B$15=0,0,B$15/B$5)</f>
        <v>0.44378401304028969</v>
      </c>
      <c r="C57" s="200">
        <f t="shared" si="6"/>
        <v>0.49087154842948605</v>
      </c>
      <c r="D57" s="200">
        <f t="shared" si="6"/>
        <v>0.53294406201846944</v>
      </c>
      <c r="E57" s="200">
        <f t="shared" si="6"/>
        <v>0.62319738203868635</v>
      </c>
      <c r="F57" s="200">
        <f t="shared" si="6"/>
        <v>0.64770274085129909</v>
      </c>
      <c r="G57" s="200">
        <f t="shared" si="6"/>
        <v>0.35192295738649482</v>
      </c>
      <c r="H57" s="200">
        <f t="shared" si="6"/>
        <v>0.33739885663535568</v>
      </c>
      <c r="I57" s="200">
        <f t="shared" si="6"/>
        <v>0.40433261976682283</v>
      </c>
      <c r="J57" s="200">
        <f t="shared" si="6"/>
        <v>0.42436055633856368</v>
      </c>
      <c r="K57" s="200">
        <f t="shared" si="6"/>
        <v>0.53806673397770166</v>
      </c>
      <c r="L57" s="200">
        <f t="shared" si="6"/>
        <v>0.644667266595082</v>
      </c>
      <c r="M57" s="200">
        <f t="shared" si="6"/>
        <v>0.71519439178643918</v>
      </c>
      <c r="N57" s="200">
        <f t="shared" si="6"/>
        <v>0.74053362491437513</v>
      </c>
      <c r="O57" s="200">
        <f t="shared" si="6"/>
        <v>0.74643420180099984</v>
      </c>
      <c r="P57" s="200">
        <f t="shared" si="6"/>
        <v>0.71810073301677702</v>
      </c>
      <c r="Q57" s="200">
        <f t="shared" si="6"/>
        <v>0.73010711377260296</v>
      </c>
    </row>
    <row r="58" spans="1:17" x14ac:dyDescent="0.25">
      <c r="A58" s="127" t="s">
        <v>313</v>
      </c>
      <c r="B58" s="200">
        <f t="shared" ref="B58:Q58" si="7">IF(B$26=0,0,B$26/B$5)</f>
        <v>0.16202621037236783</v>
      </c>
      <c r="C58" s="200">
        <f t="shared" si="7"/>
        <v>0.14096183212140792</v>
      </c>
      <c r="D58" s="200">
        <f t="shared" si="7"/>
        <v>0.122140899301672</v>
      </c>
      <c r="E58" s="200">
        <f t="shared" si="7"/>
        <v>8.1766518786802619E-2</v>
      </c>
      <c r="F58" s="200">
        <f t="shared" si="7"/>
        <v>7.0804166585994865E-2</v>
      </c>
      <c r="G58" s="200">
        <f t="shared" si="7"/>
        <v>0.17904965182714064</v>
      </c>
      <c r="H58" s="200">
        <f t="shared" si="7"/>
        <v>0.1754457450365472</v>
      </c>
      <c r="I58" s="200">
        <f t="shared" si="7"/>
        <v>0.15560444614246111</v>
      </c>
      <c r="J58" s="200">
        <f t="shared" si="7"/>
        <v>0.14664504684397545</v>
      </c>
      <c r="K58" s="200">
        <f t="shared" si="7"/>
        <v>8.3714113579152413E-2</v>
      </c>
      <c r="L58" s="200">
        <f t="shared" si="7"/>
        <v>2.2329966346258553E-2</v>
      </c>
      <c r="M58" s="200">
        <f t="shared" si="7"/>
        <v>1.7151121480254122E-3</v>
      </c>
      <c r="N58" s="200">
        <f t="shared" si="7"/>
        <v>3.5544302606810604E-3</v>
      </c>
      <c r="O58" s="200">
        <f t="shared" si="7"/>
        <v>2.0931541728038904E-3</v>
      </c>
      <c r="P58" s="200">
        <f t="shared" si="7"/>
        <v>7.1769311272320974E-3</v>
      </c>
      <c r="Q58" s="200">
        <f t="shared" si="7"/>
        <v>5.9159709762814459E-3</v>
      </c>
    </row>
    <row r="59" spans="1:17" x14ac:dyDescent="0.25">
      <c r="A59" s="127" t="s">
        <v>312</v>
      </c>
      <c r="B59" s="200">
        <f t="shared" ref="B59:Q59" si="8">IF(B$27=0,0,B$27/B$5)</f>
        <v>1.3848394048920328E-2</v>
      </c>
      <c r="C59" s="200">
        <f t="shared" si="8"/>
        <v>1.2048019839436576E-2</v>
      </c>
      <c r="D59" s="200">
        <f t="shared" si="8"/>
        <v>1.043939310270701E-2</v>
      </c>
      <c r="E59" s="200">
        <f t="shared" si="8"/>
        <v>6.9885913492993695E-3</v>
      </c>
      <c r="F59" s="200">
        <f t="shared" si="8"/>
        <v>6.0516381697431516E-3</v>
      </c>
      <c r="G59" s="200">
        <f t="shared" si="8"/>
        <v>6.9110062442824902E-2</v>
      </c>
      <c r="H59" s="200">
        <f t="shared" si="8"/>
        <v>9.1382348578682396E-2</v>
      </c>
      <c r="I59" s="200">
        <f t="shared" si="8"/>
        <v>6.7106198709091611E-2</v>
      </c>
      <c r="J59" s="200">
        <f t="shared" si="8"/>
        <v>6.634043808528943E-2</v>
      </c>
      <c r="K59" s="200">
        <f t="shared" si="8"/>
        <v>8.7932026371138741E-2</v>
      </c>
      <c r="L59" s="200">
        <f t="shared" si="8"/>
        <v>0.11330376165056086</v>
      </c>
      <c r="M59" s="200">
        <f t="shared" si="8"/>
        <v>0.13392558901708448</v>
      </c>
      <c r="N59" s="200">
        <f t="shared" si="8"/>
        <v>0.1070607812095162</v>
      </c>
      <c r="O59" s="200">
        <f t="shared" si="8"/>
        <v>0.10366234245836843</v>
      </c>
      <c r="P59" s="200">
        <f t="shared" si="8"/>
        <v>0.12386481033980973</v>
      </c>
      <c r="Q59" s="200">
        <f t="shared" si="8"/>
        <v>0.11173950617052113</v>
      </c>
    </row>
    <row r="60" spans="1:17" x14ac:dyDescent="0.25">
      <c r="A60" s="142" t="s">
        <v>318</v>
      </c>
      <c r="B60" s="199">
        <f t="shared" ref="B60:Q60" si="9">IF(B$28=0,0,B$28/B$5)</f>
        <v>0</v>
      </c>
      <c r="C60" s="199">
        <f t="shared" si="9"/>
        <v>0</v>
      </c>
      <c r="D60" s="199">
        <f t="shared" si="9"/>
        <v>0</v>
      </c>
      <c r="E60" s="199">
        <f t="shared" si="9"/>
        <v>0</v>
      </c>
      <c r="F60" s="199">
        <f t="shared" si="9"/>
        <v>0</v>
      </c>
      <c r="G60" s="199">
        <f t="shared" si="9"/>
        <v>0</v>
      </c>
      <c r="H60" s="199">
        <f t="shared" si="9"/>
        <v>2.2580312357275728E-2</v>
      </c>
      <c r="I60" s="199">
        <f t="shared" si="9"/>
        <v>0</v>
      </c>
      <c r="J60" s="199">
        <f t="shared" si="9"/>
        <v>0</v>
      </c>
      <c r="K60" s="199">
        <f t="shared" si="9"/>
        <v>2.6970300530705982E-2</v>
      </c>
      <c r="L60" s="199">
        <f t="shared" si="9"/>
        <v>5.7588544120631857E-2</v>
      </c>
      <c r="M60" s="199">
        <f t="shared" si="9"/>
        <v>7.9972324837431802E-2</v>
      </c>
      <c r="N60" s="199">
        <f t="shared" si="9"/>
        <v>5.2950310353568182E-2</v>
      </c>
      <c r="O60" s="199">
        <f t="shared" si="9"/>
        <v>4.9676766994546644E-2</v>
      </c>
      <c r="P60" s="199">
        <f t="shared" si="9"/>
        <v>6.9444724025182106E-2</v>
      </c>
      <c r="Q60" s="199">
        <f t="shared" si="9"/>
        <v>5.7427194227769637E-2</v>
      </c>
    </row>
    <row r="61" spans="1:17" x14ac:dyDescent="0.25">
      <c r="A61" s="142" t="s">
        <v>317</v>
      </c>
      <c r="B61" s="199">
        <f t="shared" ref="B61:Q61" si="10">IF(B$34=0,0,B$34/B$5)</f>
        <v>0</v>
      </c>
      <c r="C61" s="199">
        <f t="shared" si="10"/>
        <v>0</v>
      </c>
      <c r="D61" s="199">
        <f t="shared" si="10"/>
        <v>0</v>
      </c>
      <c r="E61" s="199">
        <f t="shared" si="10"/>
        <v>0</v>
      </c>
      <c r="F61" s="199">
        <f t="shared" si="10"/>
        <v>0</v>
      </c>
      <c r="G61" s="199">
        <f t="shared" si="10"/>
        <v>5.3806673397770149E-2</v>
      </c>
      <c r="H61" s="199">
        <f t="shared" si="10"/>
        <v>5.3806673397770163E-2</v>
      </c>
      <c r="I61" s="199">
        <f t="shared" si="10"/>
        <v>5.3806673397770156E-2</v>
      </c>
      <c r="J61" s="199">
        <f t="shared" si="10"/>
        <v>5.3806673397770156E-2</v>
      </c>
      <c r="K61" s="199">
        <f t="shared" si="10"/>
        <v>5.3806673397770163E-2</v>
      </c>
      <c r="L61" s="199">
        <f t="shared" si="10"/>
        <v>5.3806673397770156E-2</v>
      </c>
      <c r="M61" s="199">
        <f t="shared" si="10"/>
        <v>5.3806673397770156E-2</v>
      </c>
      <c r="N61" s="199">
        <f t="shared" si="10"/>
        <v>5.3806673397770156E-2</v>
      </c>
      <c r="O61" s="199">
        <f t="shared" si="10"/>
        <v>5.380667339777017E-2</v>
      </c>
      <c r="P61" s="199">
        <f t="shared" si="10"/>
        <v>5.3806673397770156E-2</v>
      </c>
      <c r="Q61" s="199">
        <f t="shared" si="10"/>
        <v>5.3806673397770163E-2</v>
      </c>
    </row>
    <row r="62" spans="1:17" x14ac:dyDescent="0.25">
      <c r="A62" s="142" t="s">
        <v>316</v>
      </c>
      <c r="B62" s="199">
        <f t="shared" ref="B62:Q62" si="11">IF(B$45=0,0,B$45/B$5)</f>
        <v>1.3848394048920328E-2</v>
      </c>
      <c r="C62" s="199">
        <f t="shared" si="11"/>
        <v>1.2048019839436576E-2</v>
      </c>
      <c r="D62" s="199">
        <f t="shared" si="11"/>
        <v>1.043939310270701E-2</v>
      </c>
      <c r="E62" s="199">
        <f t="shared" si="11"/>
        <v>6.9885913492993695E-3</v>
      </c>
      <c r="F62" s="199">
        <f t="shared" si="11"/>
        <v>6.0516381697431516E-3</v>
      </c>
      <c r="G62" s="199">
        <f t="shared" si="11"/>
        <v>1.5303389045054756E-2</v>
      </c>
      <c r="H62" s="199">
        <f t="shared" si="11"/>
        <v>1.4995362823636513E-2</v>
      </c>
      <c r="I62" s="199">
        <f t="shared" si="11"/>
        <v>1.3299525311321461E-2</v>
      </c>
      <c r="J62" s="199">
        <f t="shared" si="11"/>
        <v>1.253376468751927E-2</v>
      </c>
      <c r="K62" s="199">
        <f t="shared" si="11"/>
        <v>7.1550524426625987E-3</v>
      </c>
      <c r="L62" s="199">
        <f t="shared" si="11"/>
        <v>1.9085441321588504E-3</v>
      </c>
      <c r="M62" s="199">
        <f t="shared" si="11"/>
        <v>1.4659078188251386E-4</v>
      </c>
      <c r="N62" s="199">
        <f t="shared" si="11"/>
        <v>3.0379745817786839E-4</v>
      </c>
      <c r="O62" s="199">
        <f t="shared" si="11"/>
        <v>1.7890206605161458E-4</v>
      </c>
      <c r="P62" s="199">
        <f t="shared" si="11"/>
        <v>6.1341291685744416E-4</v>
      </c>
      <c r="Q62" s="199">
        <f t="shared" si="11"/>
        <v>5.0563854498132015E-4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0.18632051114252093</v>
      </c>
      <c r="C64" s="276">
        <f t="shared" si="13"/>
        <v>0.16209772821376844</v>
      </c>
      <c r="D64" s="276">
        <f t="shared" si="13"/>
        <v>0.14045477418125044</v>
      </c>
      <c r="E64" s="276">
        <f t="shared" si="13"/>
        <v>9.4026636429310473E-2</v>
      </c>
      <c r="F64" s="276">
        <f t="shared" si="13"/>
        <v>8.1420582997061772E-2</v>
      </c>
      <c r="G64" s="276">
        <f t="shared" si="13"/>
        <v>0.20589645694763847</v>
      </c>
      <c r="H64" s="276">
        <f t="shared" si="13"/>
        <v>0.20175217835351364</v>
      </c>
      <c r="I64" s="276">
        <f t="shared" si="13"/>
        <v>0.17893586398572339</v>
      </c>
      <c r="J64" s="276">
        <f t="shared" si="13"/>
        <v>0.16863308733627044</v>
      </c>
      <c r="K64" s="276">
        <f t="shared" si="13"/>
        <v>9.626625467610625E-2</v>
      </c>
      <c r="L64" s="276">
        <f t="shared" si="13"/>
        <v>2.5678134012197606E-2</v>
      </c>
      <c r="M64" s="276">
        <f t="shared" si="13"/>
        <v>1.9722770245161527E-3</v>
      </c>
      <c r="N64" s="276">
        <f t="shared" si="13"/>
        <v>4.0873835255945869E-3</v>
      </c>
      <c r="O64" s="276">
        <f t="shared" si="13"/>
        <v>2.4070028823153428E-3</v>
      </c>
      <c r="P64" s="276">
        <f t="shared" si="13"/>
        <v>8.2530442018447815E-3</v>
      </c>
      <c r="Q64" s="276">
        <f t="shared" si="13"/>
        <v>6.8030149793163307E-3</v>
      </c>
    </row>
    <row r="66" spans="1:17" ht="12.75" x14ac:dyDescent="0.25">
      <c r="A66" s="98" t="str">
        <f>FBT_fec!$A$110</f>
        <v>Energy intensity (toe/physical output index)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 t="shared" ref="B68:Q68" si="14">SUM(B$69:B$77)</f>
        <v>241.17284696671308</v>
      </c>
      <c r="C68" s="230">
        <f t="shared" si="14"/>
        <v>242.42173681278857</v>
      </c>
      <c r="D68" s="230">
        <f t="shared" si="14"/>
        <v>245.15503750830487</v>
      </c>
      <c r="E68" s="230">
        <f t="shared" si="14"/>
        <v>248.95824171699527</v>
      </c>
      <c r="F68" s="230">
        <f t="shared" si="14"/>
        <v>250.64507046044929</v>
      </c>
      <c r="G68" s="230">
        <f t="shared" si="14"/>
        <v>228.97646983080827</v>
      </c>
      <c r="H68" s="230">
        <f t="shared" si="14"/>
        <v>227.61592198427786</v>
      </c>
      <c r="I68" s="230">
        <f t="shared" si="14"/>
        <v>230.37911193650754</v>
      </c>
      <c r="J68" s="230">
        <f t="shared" si="14"/>
        <v>230.91738200967876</v>
      </c>
      <c r="K68" s="230">
        <f t="shared" si="14"/>
        <v>242.15746239579869</v>
      </c>
      <c r="L68" s="230">
        <f t="shared" si="14"/>
        <v>251.01407441435975</v>
      </c>
      <c r="M68" s="230">
        <f t="shared" si="14"/>
        <v>257.97712278597834</v>
      </c>
      <c r="N68" s="230">
        <f t="shared" si="14"/>
        <v>257.16250216568147</v>
      </c>
      <c r="O68" s="230">
        <f t="shared" si="14"/>
        <v>257.29049451015368</v>
      </c>
      <c r="P68" s="230">
        <f t="shared" si="14"/>
        <v>257.08649801901845</v>
      </c>
      <c r="Q68" s="230">
        <f t="shared" si="14"/>
        <v>256.82535282268555</v>
      </c>
    </row>
    <row r="69" spans="1:17" x14ac:dyDescent="0.25">
      <c r="A69" s="132" t="s">
        <v>83</v>
      </c>
      <c r="B69" s="275">
        <f>IF(B$6=0,0,B$6/WWP!B$5*1000)</f>
        <v>3.1468684686747821</v>
      </c>
      <c r="C69" s="275">
        <f>IF(C$6=0,0,C$6/WWP!C$5*1000)</f>
        <v>3.1631642172505137</v>
      </c>
      <c r="D69" s="275">
        <f>IF(D$6=0,0,D$6/WWP!D$5*1000)</f>
        <v>3.1988288365569906</v>
      </c>
      <c r="E69" s="275">
        <f>IF(E$6=0,0,E$6/WWP!E$5*1000)</f>
        <v>3.2484537572509482</v>
      </c>
      <c r="F69" s="275">
        <f>IF(F$6=0,0,F$6/WWP!F$5*1000)</f>
        <v>3.2704638145670706</v>
      </c>
      <c r="G69" s="275">
        <f>IF(G$6=0,0,G$6/WWP!G$5*1000)</f>
        <v>2.9877278559409519</v>
      </c>
      <c r="H69" s="275">
        <f>IF(H$6=0,0,H$6/WWP!H$5*1000)</f>
        <v>2.9699751728664721</v>
      </c>
      <c r="I69" s="275">
        <f>IF(I$6=0,0,I$6/WWP!I$5*1000)</f>
        <v>3.0060297927915363</v>
      </c>
      <c r="J69" s="275">
        <f>IF(J$6=0,0,J$6/WWP!J$5*1000)</f>
        <v>3.013053241501447</v>
      </c>
      <c r="K69" s="275">
        <f>IF(K$6=0,0,K$6/WWP!K$5*1000)</f>
        <v>3.1597159151702314</v>
      </c>
      <c r="L69" s="275">
        <f>IF(L$6=0,0,L$6/WWP!L$5*1000)</f>
        <v>3.2752786472564956</v>
      </c>
      <c r="M69" s="275">
        <f>IF(M$6=0,0,M$6/WWP!M$5*1000)</f>
        <v>3.3661338062932358</v>
      </c>
      <c r="N69" s="275">
        <f>IF(N$6=0,0,N$6/WWP!N$5*1000)</f>
        <v>3.3555044838956838</v>
      </c>
      <c r="O69" s="275">
        <f>IF(O$6=0,0,O$6/WWP!O$5*1000)</f>
        <v>3.3571745519739</v>
      </c>
      <c r="P69" s="275">
        <f>IF(P$6=0,0,P$6/WWP!P$5*1000)</f>
        <v>3.3545127675576691</v>
      </c>
      <c r="Q69" s="275">
        <f>IF(Q$6=0,0,Q$6/WWP!Q$5*1000)</f>
        <v>3.3511052961344898</v>
      </c>
    </row>
    <row r="70" spans="1:17" x14ac:dyDescent="0.25">
      <c r="A70" s="76" t="s">
        <v>82</v>
      </c>
      <c r="B70" s="274">
        <f>IF(B$7=0,0,B$7/WWP!B$5*1000)</f>
        <v>3.4205092050812849</v>
      </c>
      <c r="C70" s="274">
        <f>IF(C$7=0,0,C$7/WWP!C$5*1000)</f>
        <v>3.4382219752722976</v>
      </c>
      <c r="D70" s="274">
        <f>IF(D$7=0,0,D$7/WWP!D$5*1000)</f>
        <v>3.4769878658228164</v>
      </c>
      <c r="E70" s="274">
        <f>IF(E$7=0,0,E$7/WWP!E$5*1000)</f>
        <v>3.5309279970119003</v>
      </c>
      <c r="F70" s="274">
        <f>IF(F$7=0,0,F$7/WWP!F$5*1000)</f>
        <v>3.554851972355511</v>
      </c>
      <c r="G70" s="274">
        <f>IF(G$7=0,0,G$7/WWP!G$5*1000)</f>
        <v>3.2475302781966864</v>
      </c>
      <c r="H70" s="274">
        <f>IF(H$7=0,0,H$7/WWP!H$5*1000)</f>
        <v>3.2282338835505127</v>
      </c>
      <c r="I70" s="274">
        <f>IF(I$7=0,0,I$7/WWP!I$5*1000)</f>
        <v>3.2674236878168879</v>
      </c>
      <c r="J70" s="274">
        <f>IF(J$7=0,0,J$7/WWP!J$5*1000)</f>
        <v>3.2750578711972249</v>
      </c>
      <c r="K70" s="274">
        <f>IF(K$7=0,0,K$7/WWP!K$5*1000)</f>
        <v>3.4344738208372076</v>
      </c>
      <c r="L70" s="274">
        <f>IF(L$7=0,0,L$7/WWP!L$5*1000)</f>
        <v>3.5600854861483642</v>
      </c>
      <c r="M70" s="274">
        <f>IF(M$7=0,0,M$7/WWP!M$5*1000)</f>
        <v>3.6588410937969953</v>
      </c>
      <c r="N70" s="274">
        <f>IF(N$7=0,0,N$7/WWP!N$5*1000)</f>
        <v>3.647287482495309</v>
      </c>
      <c r="O70" s="274">
        <f>IF(O$7=0,0,O$7/WWP!O$5*1000)</f>
        <v>3.6491027738846737</v>
      </c>
      <c r="P70" s="274">
        <f>IF(P$7=0,0,P$7/WWP!P$5*1000)</f>
        <v>3.6462095299539881</v>
      </c>
      <c r="Q70" s="274">
        <f>IF(Q$7=0,0,Q$7/WWP!Q$5*1000)</f>
        <v>3.6425057566679229</v>
      </c>
    </row>
    <row r="71" spans="1:17" x14ac:dyDescent="0.25">
      <c r="A71" s="76" t="s">
        <v>81</v>
      </c>
      <c r="B71" s="274">
        <f>IF(B$8=0,0,B$8/WWP!B$5*1000)</f>
        <v>8.4828628286015864</v>
      </c>
      <c r="C71" s="274">
        <f>IF(C$8=0,0,C$8/WWP!C$5*1000)</f>
        <v>8.5267904986752967</v>
      </c>
      <c r="D71" s="274">
        <f>IF(D$8=0,0,D$8/WWP!D$5*1000)</f>
        <v>8.6229299072405841</v>
      </c>
      <c r="E71" s="274">
        <f>IF(E$8=0,0,E$8/WWP!E$5*1000)</f>
        <v>8.7567014325895123</v>
      </c>
      <c r="F71" s="274">
        <f>IF(F$8=0,0,F$8/WWP!F$5*1000)</f>
        <v>8.816032891441667</v>
      </c>
      <c r="G71" s="274">
        <f>IF(G$8=0,0,G$8/WWP!G$5*1000)</f>
        <v>8.0538750899277805</v>
      </c>
      <c r="H71" s="274">
        <f>IF(H$8=0,0,H$8/WWP!H$5*1000)</f>
        <v>8.0060200312052725</v>
      </c>
      <c r="I71" s="274">
        <f>IF(I$8=0,0,I$8/WWP!I$5*1000)</f>
        <v>8.10321074578588</v>
      </c>
      <c r="J71" s="274">
        <f>IF(J$8=0,0,J$8/WWP!J$5*1000)</f>
        <v>8.1221435205691197</v>
      </c>
      <c r="K71" s="274">
        <f>IF(K$8=0,0,K$8/WWP!K$5*1000)</f>
        <v>8.5174950756762762</v>
      </c>
      <c r="L71" s="274">
        <f>IF(L$8=0,0,L$8/WWP!L$5*1000)</f>
        <v>8.8290120056479449</v>
      </c>
      <c r="M71" s="274">
        <f>IF(M$8=0,0,M$8/WWP!M$5*1000)</f>
        <v>9.0739259126165468</v>
      </c>
      <c r="N71" s="274">
        <f>IF(N$8=0,0,N$8/WWP!N$5*1000)</f>
        <v>9.0452729565883647</v>
      </c>
      <c r="O71" s="274">
        <f>IF(O$8=0,0,O$8/WWP!O$5*1000)</f>
        <v>9.0497748792339898</v>
      </c>
      <c r="P71" s="274">
        <f>IF(P$8=0,0,P$8/WWP!P$5*1000)</f>
        <v>9.0425996342858888</v>
      </c>
      <c r="Q71" s="274">
        <f>IF(Q$8=0,0,Q$8/WWP!Q$5*1000)</f>
        <v>9.0334142765364493</v>
      </c>
    </row>
    <row r="72" spans="1:17" x14ac:dyDescent="0.25">
      <c r="A72" s="76" t="s">
        <v>80</v>
      </c>
      <c r="B72" s="274">
        <f>IF(B$9=0,0,B$9/WWP!B$5*1000)</f>
        <v>25.995869958617767</v>
      </c>
      <c r="C72" s="274">
        <f>IF(C$9=0,0,C$9/WWP!C$5*1000)</f>
        <v>26.130487012069466</v>
      </c>
      <c r="D72" s="274">
        <f>IF(D$9=0,0,D$9/WWP!D$5*1000)</f>
        <v>26.425107780253406</v>
      </c>
      <c r="E72" s="274">
        <f>IF(E$9=0,0,E$9/WWP!E$5*1000)</f>
        <v>26.835052777290443</v>
      </c>
      <c r="F72" s="274">
        <f>IF(F$9=0,0,F$9/WWP!F$5*1000)</f>
        <v>27.01687498990189</v>
      </c>
      <c r="G72" s="274">
        <f>IF(G$9=0,0,G$9/WWP!G$5*1000)</f>
        <v>24.68123011429482</v>
      </c>
      <c r="H72" s="274">
        <f>IF(H$9=0,0,H$9/WWP!H$5*1000)</f>
        <v>24.534577514983901</v>
      </c>
      <c r="I72" s="274">
        <f>IF(I$9=0,0,I$9/WWP!I$5*1000)</f>
        <v>24.832420027408347</v>
      </c>
      <c r="J72" s="274">
        <f>IF(J$9=0,0,J$9/WWP!J$5*1000)</f>
        <v>24.890439821098912</v>
      </c>
      <c r="K72" s="274">
        <f>IF(K$9=0,0,K$9/WWP!K$5*1000)</f>
        <v>26.102001038362786</v>
      </c>
      <c r="L72" s="274">
        <f>IF(L$9=0,0,L$9/WWP!L$5*1000)</f>
        <v>27.056649694727572</v>
      </c>
      <c r="M72" s="274">
        <f>IF(M$9=0,0,M$9/WWP!M$5*1000)</f>
        <v>15.726577338589982</v>
      </c>
      <c r="N72" s="274">
        <f>IF(N$9=0,0,N$9/WWP!N$5*1000)</f>
        <v>15.052308017292429</v>
      </c>
      <c r="O72" s="274">
        <f>IF(O$9=0,0,O$9/WWP!O$5*1000)</f>
        <v>15.224341756984293</v>
      </c>
      <c r="P72" s="274">
        <f>IF(P$9=0,0,P$9/WWP!P$5*1000)</f>
        <v>14.492732760801042</v>
      </c>
      <c r="Q72" s="274">
        <f>IF(Q$9=0,0,Q$9/WWP!Q$5*1000)</f>
        <v>15.204804577073293</v>
      </c>
    </row>
    <row r="73" spans="1:17" x14ac:dyDescent="0.25">
      <c r="A73" s="129" t="s">
        <v>79</v>
      </c>
      <c r="B73" s="273">
        <f>IF(B$10=0,0,B$10/WWP!B$5*1000)</f>
        <v>5.7464554645365586</v>
      </c>
      <c r="C73" s="273">
        <f>IF(C$10=0,0,C$10/WWP!C$5*1000)</f>
        <v>5.7762129184574595</v>
      </c>
      <c r="D73" s="273">
        <f>IF(D$10=0,0,D$10/WWP!D$5*1000)</f>
        <v>5.8413396145823313</v>
      </c>
      <c r="E73" s="273">
        <f>IF(E$10=0,0,E$10/WWP!E$5*1000)</f>
        <v>5.9319590349799913</v>
      </c>
      <c r="F73" s="273">
        <f>IF(F$10=0,0,F$10/WWP!F$5*1000)</f>
        <v>5.9721513135572586</v>
      </c>
      <c r="G73" s="273">
        <f>IF(G$10=0,0,G$10/WWP!G$5*1000)</f>
        <v>5.4558508673704331</v>
      </c>
      <c r="H73" s="273">
        <f>IF(H$10=0,0,H$10/WWP!H$5*1000)</f>
        <v>5.423432924364862</v>
      </c>
      <c r="I73" s="273">
        <f>IF(I$10=0,0,I$10/WWP!I$5*1000)</f>
        <v>5.4892717955323711</v>
      </c>
      <c r="J73" s="273">
        <f>IF(J$10=0,0,J$10/WWP!J$5*1000)</f>
        <v>5.5020972236113384</v>
      </c>
      <c r="K73" s="273">
        <f>IF(K$10=0,0,K$10/WWP!K$5*1000)</f>
        <v>5.7699160190065086</v>
      </c>
      <c r="L73" s="273">
        <f>IF(L$10=0,0,L$10/WWP!L$5*1000)</f>
        <v>5.9809436167292525</v>
      </c>
      <c r="M73" s="273">
        <f>IF(M$10=0,0,M$10/WWP!M$5*1000)</f>
        <v>6.1468530375789516</v>
      </c>
      <c r="N73" s="273">
        <f>IF(N$10=0,0,N$10/WWP!N$5*1000)</f>
        <v>6.127442970592119</v>
      </c>
      <c r="O73" s="273">
        <f>IF(O$10=0,0,O$10/WWP!O$5*1000)</f>
        <v>6.1304926601262517</v>
      </c>
      <c r="P73" s="273">
        <f>IF(P$10=0,0,P$10/WWP!P$5*1000)</f>
        <v>6.1256320103226995</v>
      </c>
      <c r="Q73" s="273">
        <f>IF(Q$10=0,0,Q$10/WWP!Q$5*1000)</f>
        <v>6.1194096712021118</v>
      </c>
    </row>
    <row r="74" spans="1:17" x14ac:dyDescent="0.25">
      <c r="A74" s="127" t="s">
        <v>314</v>
      </c>
      <c r="B74" s="296">
        <f>IF(B$15=0,0,B$15/WWP!B$5*1000)</f>
        <v>107.02865386323963</v>
      </c>
      <c r="C74" s="296">
        <f>IF(C$15=0,0,C$15/WWP!C$5*1000)</f>
        <v>118.99793332225886</v>
      </c>
      <c r="D74" s="296">
        <f>IF(D$15=0,0,D$15/WWP!D$5*1000)</f>
        <v>130.65392151396622</v>
      </c>
      <c r="E74" s="296">
        <f>IF(E$15=0,0,E$15/WWP!E$5*1000)</f>
        <v>155.15012447498592</v>
      </c>
      <c r="F74" s="296">
        <f>IF(F$15=0,0,F$15/WWP!F$5*1000)</f>
        <v>162.34349911809997</v>
      </c>
      <c r="G74" s="296">
        <f>IF(G$15=0,0,G$15/WWP!G$5*1000)</f>
        <v>80.582076434777562</v>
      </c>
      <c r="H74" s="296">
        <f>IF(H$15=0,0,H$15/WWP!H$5*1000)</f>
        <v>76.797351829497671</v>
      </c>
      <c r="I74" s="296">
        <f>IF(I$15=0,0,I$15/WWP!I$5*1000)</f>
        <v>93.149789868842205</v>
      </c>
      <c r="J74" s="296">
        <f>IF(J$15=0,0,J$15/WWP!J$5*1000)</f>
        <v>97.992228697871894</v>
      </c>
      <c r="K74" s="296">
        <f>IF(K$15=0,0,K$15/WWP!K$5*1000)</f>
        <v>130.29687489963547</v>
      </c>
      <c r="L74" s="296">
        <f>IF(L$15=0,0,L$15/WWP!L$5*1000)</f>
        <v>161.82055722959979</v>
      </c>
      <c r="M74" s="296">
        <f>IF(M$15=0,0,M$15/WWP!M$5*1000)</f>
        <v>184.50379142573334</v>
      </c>
      <c r="N74" s="296">
        <f>IF(N$15=0,0,N$15/WWP!N$5*1000)</f>
        <v>190.43747992080296</v>
      </c>
      <c r="O74" s="296">
        <f>IF(O$15=0,0,O$15/WWP!O$5*1000)</f>
        <v>192.05042490067112</v>
      </c>
      <c r="P74" s="296">
        <f>IF(P$15=0,0,P$15/WWP!P$5*1000)</f>
        <v>184.61400267617336</v>
      </c>
      <c r="Q74" s="296">
        <f>IF(Q$15=0,0,Q$15/WWP!Q$5*1000)</f>
        <v>187.51001709300135</v>
      </c>
    </row>
    <row r="75" spans="1:17" x14ac:dyDescent="0.25">
      <c r="A75" s="127" t="s">
        <v>313</v>
      </c>
      <c r="B75" s="296">
        <f>IF(B$26=0,0,B$26/WWP!B$5*1000)</f>
        <v>39.07632243873153</v>
      </c>
      <c r="C75" s="296">
        <f>IF(C$26=0,0,C$26/WWP!C$5*1000)</f>
        <v>34.172212167184433</v>
      </c>
      <c r="D75" s="296">
        <f>IF(D$26=0,0,D$26/WWP!D$5*1000)</f>
        <v>29.943456749599491</v>
      </c>
      <c r="E75" s="296">
        <f>IF(E$26=0,0,E$26/WWP!E$5*1000)</f>
        <v>20.356448748482045</v>
      </c>
      <c r="F75" s="296">
        <f>IF(F$26=0,0,F$26/WWP!F$5*1000)</f>
        <v>17.746715322840075</v>
      </c>
      <c r="G75" s="296">
        <f>IF(G$26=0,0,G$26/WWP!G$5*1000)</f>
        <v>40.998157199813996</v>
      </c>
      <c r="H75" s="296">
        <f>IF(H$26=0,0,H$26/WWP!H$5*1000)</f>
        <v>39.934245014712225</v>
      </c>
      <c r="I75" s="296">
        <f>IF(I$26=0,0,I$26/WWP!I$5*1000)</f>
        <v>35.848014115672292</v>
      </c>
      <c r="J75" s="296">
        <f>IF(J$26=0,0,J$26/WWP!J$5*1000)</f>
        <v>33.862890301897515</v>
      </c>
      <c r="K75" s="296">
        <f>IF(K$26=0,0,K$26/WWP!K$5*1000)</f>
        <v>20.271997311041215</v>
      </c>
      <c r="L75" s="296">
        <f>IF(L$26=0,0,L$26/WWP!L$5*1000)</f>
        <v>5.605135834109892</v>
      </c>
      <c r="M75" s="296">
        <f>IF(M$26=0,0,M$26/WWP!M$5*1000)</f>
        <v>0.44245969720287492</v>
      </c>
      <c r="N75" s="296">
        <f>IF(N$26=0,0,N$26/WWP!N$5*1000)</f>
        <v>0.91406617961015701</v>
      </c>
      <c r="O75" s="296">
        <f>IF(O$26=0,0,O$26/WWP!O$5*1000)</f>
        <v>0.53854867220670466</v>
      </c>
      <c r="P75" s="296">
        <f>IF(P$26=0,0,P$26/WWP!P$5*1000)</f>
        <v>1.8450920900237864</v>
      </c>
      <c r="Q75" s="296">
        <f>IF(Q$26=0,0,Q$26/WWP!Q$5*1000)</f>
        <v>1.5193713332722496</v>
      </c>
    </row>
    <row r="76" spans="1:17" x14ac:dyDescent="0.25">
      <c r="A76" s="127" t="s">
        <v>312</v>
      </c>
      <c r="B76" s="296">
        <f>IF(B$27=0,0,B$27/WWP!B$5*1000)</f>
        <v>3.3398566186950034</v>
      </c>
      <c r="C76" s="296">
        <f>IF(C$27=0,0,C$27/WWP!C$5*1000)</f>
        <v>2.9207018946311485</v>
      </c>
      <c r="D76" s="296">
        <f>IF(D$27=0,0,D$27/WWP!D$5*1000)</f>
        <v>2.559269807658076</v>
      </c>
      <c r="E76" s="296">
        <f>IF(E$27=0,0,E$27/WWP!E$5*1000)</f>
        <v>1.7398674144001745</v>
      </c>
      <c r="F76" s="296">
        <f>IF(F$27=0,0,F$27/WWP!F$5*1000)</f>
        <v>1.5168132754564165</v>
      </c>
      <c r="G76" s="296">
        <f>IF(G$27=0,0,G$27/WWP!G$5*1000)</f>
        <v>15.824578127944772</v>
      </c>
      <c r="H76" s="296">
        <f>IF(H$27=0,0,H$27/WWP!H$5*1000)</f>
        <v>20.800077524825454</v>
      </c>
      <c r="I76" s="296">
        <f>IF(I$27=0,0,I$27/WWP!I$5*1000)</f>
        <v>15.459866464035333</v>
      </c>
      <c r="J76" s="296">
        <f>IF(J$27=0,0,J$27/WWP!J$5*1000)</f>
        <v>15.31916028403022</v>
      </c>
      <c r="K76" s="296">
        <f>IF(K$27=0,0,K$27/WWP!K$5*1000)</f>
        <v>21.293396369355403</v>
      </c>
      <c r="L76" s="296">
        <f>IF(L$27=0,0,L$27/WWP!L$5*1000)</f>
        <v>28.440838858380761</v>
      </c>
      <c r="M76" s="296">
        <f>IF(M$27=0,0,M$27/WWP!M$5*1000)</f>
        <v>34.549738122044886</v>
      </c>
      <c r="N76" s="296">
        <f>IF(N$27=0,0,N$27/WWP!N$5*1000)</f>
        <v>27.532018379651763</v>
      </c>
      <c r="O76" s="296">
        <f>IF(O$27=0,0,O$27/WWP!O$5*1000)</f>
        <v>26.671335353194511</v>
      </c>
      <c r="P76" s="296">
        <f>IF(P$27=0,0,P$27/WWP!P$5*1000)</f>
        <v>31.843970318051593</v>
      </c>
      <c r="Q76" s="296">
        <f>IF(Q$27=0,0,Q$27/WWP!Q$5*1000)</f>
        <v>28.697538096476737</v>
      </c>
    </row>
    <row r="77" spans="1:17" x14ac:dyDescent="0.25">
      <c r="A77" s="72" t="s">
        <v>311</v>
      </c>
      <c r="B77" s="295">
        <f>IF(B$47=0,0,B$47/WWP!B$5*1000)</f>
        <v>44.935448120534964</v>
      </c>
      <c r="C77" s="295">
        <f>IF(C$47=0,0,C$47/WWP!C$5*1000)</f>
        <v>39.296012806989097</v>
      </c>
      <c r="D77" s="295">
        <f>IF(D$47=0,0,D$47/WWP!D$5*1000)</f>
        <v>34.433195432624942</v>
      </c>
      <c r="E77" s="295">
        <f>IF(E$47=0,0,E$47/WWP!E$5*1000)</f>
        <v>23.408706080004311</v>
      </c>
      <c r="F77" s="295">
        <f>IF(F$47=0,0,F$47/WWP!F$5*1000)</f>
        <v>20.407667762229405</v>
      </c>
      <c r="G77" s="295">
        <f>IF(G$47=0,0,G$47/WWP!G$5*1000)</f>
        <v>47.145443862541264</v>
      </c>
      <c r="H77" s="295">
        <f>IF(H$47=0,0,H$47/WWP!H$5*1000)</f>
        <v>45.922008088271468</v>
      </c>
      <c r="I77" s="295">
        <f>IF(I$47=0,0,I$47/WWP!I$5*1000)</f>
        <v>41.223085438622654</v>
      </c>
      <c r="J77" s="295">
        <f>IF(J$47=0,0,J$47/WWP!J$5*1000)</f>
        <v>38.940311047901076</v>
      </c>
      <c r="K77" s="295">
        <f>IF(K$47=0,0,K$47/WWP!K$5*1000)</f>
        <v>23.311591946713573</v>
      </c>
      <c r="L77" s="295">
        <f>IF(L$47=0,0,L$47/WWP!L$5*1000)</f>
        <v>6.4455730417596717</v>
      </c>
      <c r="M77" s="295">
        <f>IF(M$47=0,0,M$47/WWP!M$5*1000)</f>
        <v>0.50880235212156766</v>
      </c>
      <c r="N77" s="295">
        <f>IF(N$47=0,0,N$47/WWP!N$5*1000)</f>
        <v>1.0511217747526889</v>
      </c>
      <c r="O77" s="295">
        <f>IF(O$47=0,0,O$47/WWP!O$5*1000)</f>
        <v>0.61929896187827982</v>
      </c>
      <c r="P77" s="295">
        <f>IF(P$47=0,0,P$47/WWP!P$5*1000)</f>
        <v>2.1217462318484399</v>
      </c>
      <c r="Q77" s="295">
        <f>IF(Q$47=0,0,Q$47/WWP!Q$5*1000)</f>
        <v>1.7471867223209314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42.780145816423776</v>
      </c>
      <c r="C5" s="96">
        <v>49.7831501909656</v>
      </c>
      <c r="D5" s="96">
        <v>45.594241827216869</v>
      </c>
      <c r="E5" s="96">
        <v>57.199734267223477</v>
      </c>
      <c r="F5" s="96">
        <v>61.826625589614821</v>
      </c>
      <c r="G5" s="96">
        <v>122.87519980787985</v>
      </c>
      <c r="H5" s="96">
        <v>128.2307921543877</v>
      </c>
      <c r="I5" s="96">
        <v>111.16704214561479</v>
      </c>
      <c r="J5" s="96">
        <v>102.77324711193322</v>
      </c>
      <c r="K5" s="96">
        <v>76.672895107458018</v>
      </c>
      <c r="L5" s="96">
        <v>99.396880196131605</v>
      </c>
      <c r="M5" s="96">
        <v>94.504188678512236</v>
      </c>
      <c r="N5" s="96">
        <v>90.128822176536815</v>
      </c>
      <c r="O5" s="96">
        <v>91.268956876033783</v>
      </c>
      <c r="P5" s="96">
        <v>86.369270372992915</v>
      </c>
      <c r="Q5" s="96">
        <v>91.492774020211755</v>
      </c>
    </row>
    <row r="6" spans="1:17" x14ac:dyDescent="0.25">
      <c r="A6" s="132" t="s">
        <v>83</v>
      </c>
      <c r="B6" s="160">
        <v>0.61098612165151445</v>
      </c>
      <c r="C6" s="160">
        <v>0.71987512513519292</v>
      </c>
      <c r="D6" s="160">
        <v>0.66673622861573079</v>
      </c>
      <c r="E6" s="160">
        <v>0.85717882111949206</v>
      </c>
      <c r="F6" s="160">
        <v>0.93279374322551289</v>
      </c>
      <c r="G6" s="160">
        <v>1.7542371050236982</v>
      </c>
      <c r="H6" s="160">
        <v>1.8388173483248034</v>
      </c>
      <c r="I6" s="160">
        <v>1.6134770015710049</v>
      </c>
      <c r="J6" s="160">
        <v>1.4951347395931971</v>
      </c>
      <c r="K6" s="160">
        <v>1.1697238586965799</v>
      </c>
      <c r="L6" s="160">
        <v>1.5718621469398166</v>
      </c>
      <c r="M6" s="160">
        <v>1.5359457689272216</v>
      </c>
      <c r="N6" s="160">
        <v>1.4602088205868866</v>
      </c>
      <c r="O6" s="160">
        <v>1.4794164988455978</v>
      </c>
      <c r="P6" s="160">
        <v>1.3988854349259956</v>
      </c>
      <c r="Q6" s="160">
        <v>1.4803633275453456</v>
      </c>
    </row>
    <row r="7" spans="1:17" x14ac:dyDescent="0.25">
      <c r="A7" s="76" t="s">
        <v>82</v>
      </c>
      <c r="B7" s="159">
        <v>0.16593155505253562</v>
      </c>
      <c r="C7" s="159">
        <v>0.19550362066235519</v>
      </c>
      <c r="D7" s="159">
        <v>0.18107216400436041</v>
      </c>
      <c r="E7" s="159">
        <v>0.23279254586339271</v>
      </c>
      <c r="F7" s="159">
        <v>0.25332803949508714</v>
      </c>
      <c r="G7" s="159">
        <v>0.47641555258347507</v>
      </c>
      <c r="H7" s="159">
        <v>0.49938584732558539</v>
      </c>
      <c r="I7" s="159">
        <v>0.43818793655820798</v>
      </c>
      <c r="J7" s="159">
        <v>0.40604855587091249</v>
      </c>
      <c r="K7" s="159">
        <v>0.31767349859098865</v>
      </c>
      <c r="L7" s="159">
        <v>0.42688617814252872</v>
      </c>
      <c r="M7" s="159">
        <v>0.41713201148588597</v>
      </c>
      <c r="N7" s="159">
        <v>0.39656337798063385</v>
      </c>
      <c r="O7" s="159">
        <v>0.40177979748587861</v>
      </c>
      <c r="P7" s="159">
        <v>0.37990917850995964</v>
      </c>
      <c r="Q7" s="159">
        <v>0.40203693713758265</v>
      </c>
    </row>
    <row r="8" spans="1:17" x14ac:dyDescent="0.25">
      <c r="A8" s="76" t="s">
        <v>81</v>
      </c>
      <c r="B8" s="159">
        <v>2.2462038922251977</v>
      </c>
      <c r="C8" s="159">
        <v>2.6465188826613728</v>
      </c>
      <c r="D8" s="159">
        <v>2.4511612600235102</v>
      </c>
      <c r="E8" s="159">
        <v>3.1512964633749756</v>
      </c>
      <c r="F8" s="159">
        <v>3.4292840089607055</v>
      </c>
      <c r="G8" s="159">
        <v>6.4492041202820456</v>
      </c>
      <c r="H8" s="159">
        <v>6.7601513987484738</v>
      </c>
      <c r="I8" s="159">
        <v>5.9317195473250885</v>
      </c>
      <c r="J8" s="159">
        <v>5.4966509916748167</v>
      </c>
      <c r="K8" s="159">
        <v>4.3003240026645582</v>
      </c>
      <c r="L8" s="159">
        <v>5.7787284315951695</v>
      </c>
      <c r="M8" s="159">
        <v>5.6466869576113519</v>
      </c>
      <c r="N8" s="159">
        <v>5.368250799867738</v>
      </c>
      <c r="O8" s="159">
        <v>5.4388651070286054</v>
      </c>
      <c r="P8" s="159">
        <v>5.142804062741221</v>
      </c>
      <c r="Q8" s="159">
        <v>5.4423459885662986</v>
      </c>
    </row>
    <row r="9" spans="1:17" x14ac:dyDescent="0.25">
      <c r="A9" s="76" t="s">
        <v>80</v>
      </c>
      <c r="B9" s="159">
        <v>4.8943079921976231</v>
      </c>
      <c r="C9" s="159">
        <v>5.7665640077222626</v>
      </c>
      <c r="D9" s="159">
        <v>5.3408945584248446</v>
      </c>
      <c r="E9" s="159">
        <v>6.8664360879550745</v>
      </c>
      <c r="F9" s="159">
        <v>7.472149875025317</v>
      </c>
      <c r="G9" s="159">
        <v>14.052326851744994</v>
      </c>
      <c r="H9" s="159">
        <v>14.72985739802265</v>
      </c>
      <c r="I9" s="159">
        <v>12.924767198755001</v>
      </c>
      <c r="J9" s="159">
        <v>11.976785799362286</v>
      </c>
      <c r="K9" s="159">
        <v>9.3700799861183306</v>
      </c>
      <c r="L9" s="159">
        <v>12.591411156125057</v>
      </c>
      <c r="M9" s="159">
        <v>6.9584563365383696</v>
      </c>
      <c r="N9" s="159">
        <v>6.3517650575862357</v>
      </c>
      <c r="O9" s="159">
        <v>6.5056282794857196</v>
      </c>
      <c r="P9" s="159">
        <v>5.8605337089306584</v>
      </c>
      <c r="Q9" s="159">
        <v>6.5132128564641469</v>
      </c>
    </row>
    <row r="10" spans="1:17" x14ac:dyDescent="0.25">
      <c r="A10" s="129" t="s">
        <v>79</v>
      </c>
      <c r="B10" s="158">
        <v>1.9248866466407795</v>
      </c>
      <c r="C10" s="158">
        <v>2.2679369735536099</v>
      </c>
      <c r="D10" s="158">
        <v>2.1005250656512575</v>
      </c>
      <c r="E10" s="158">
        <v>2.7005066205043584</v>
      </c>
      <c r="F10" s="158">
        <v>2.9387283225869454</v>
      </c>
      <c r="G10" s="158">
        <v>5.3153706033133359</v>
      </c>
      <c r="H10" s="158">
        <v>5.4499812265350869</v>
      </c>
      <c r="I10" s="158">
        <v>4.9954379853391222</v>
      </c>
      <c r="J10" s="158">
        <v>4.629652848551145</v>
      </c>
      <c r="K10" s="158">
        <v>3.4668876035644658</v>
      </c>
      <c r="L10" s="158">
        <v>4.658765700316831</v>
      </c>
      <c r="M10" s="158">
        <v>4.5523148959059911</v>
      </c>
      <c r="N10" s="158">
        <v>4.32784184153443</v>
      </c>
      <c r="O10" s="158">
        <v>4.3847705441109364</v>
      </c>
      <c r="P10" s="158">
        <v>4.1460884439477148</v>
      </c>
      <c r="Q10" s="158">
        <v>4.3875768036032508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0.85882477242851185</v>
      </c>
      <c r="H12" s="91">
        <v>1.3947983282982475</v>
      </c>
      <c r="I12" s="91">
        <v>0.35670994793935396</v>
      </c>
      <c r="J12" s="91">
        <v>0.3280638221452053</v>
      </c>
      <c r="K12" s="91">
        <v>0.88727076899014368</v>
      </c>
      <c r="L12" s="91">
        <v>1.1923047696196121</v>
      </c>
      <c r="M12" s="91">
        <v>1.1650611154001573</v>
      </c>
      <c r="N12" s="91">
        <v>1.1076123595290273</v>
      </c>
      <c r="O12" s="91">
        <v>1.1221819618607369</v>
      </c>
      <c r="P12" s="91">
        <v>1.0610967249646037</v>
      </c>
      <c r="Q12" s="91">
        <v>1.1229001599399513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1.9248866466407795</v>
      </c>
      <c r="C14" s="157">
        <v>2.2679369735536099</v>
      </c>
      <c r="D14" s="157">
        <v>2.1005250656512575</v>
      </c>
      <c r="E14" s="157">
        <v>2.7005066205043584</v>
      </c>
      <c r="F14" s="157">
        <v>2.9387283225869454</v>
      </c>
      <c r="G14" s="157">
        <v>4.4565458308848243</v>
      </c>
      <c r="H14" s="157">
        <v>4.0551828982368399</v>
      </c>
      <c r="I14" s="157">
        <v>4.6387280373997681</v>
      </c>
      <c r="J14" s="157">
        <v>4.3015890264059395</v>
      </c>
      <c r="K14" s="157">
        <v>2.5796168345743222</v>
      </c>
      <c r="L14" s="157">
        <v>3.4664609306972189</v>
      </c>
      <c r="M14" s="157">
        <v>3.387253780505834</v>
      </c>
      <c r="N14" s="157">
        <v>3.2202294820054025</v>
      </c>
      <c r="O14" s="157">
        <v>3.2625885822501997</v>
      </c>
      <c r="P14" s="157">
        <v>3.0849917189831113</v>
      </c>
      <c r="Q14" s="157">
        <v>3.2646766436632997</v>
      </c>
    </row>
    <row r="15" spans="1:17" x14ac:dyDescent="0.25">
      <c r="A15" s="156" t="s">
        <v>314</v>
      </c>
      <c r="B15" s="206">
        <v>15.903022549871958</v>
      </c>
      <c r="C15" s="206">
        <v>20.725341902373838</v>
      </c>
      <c r="D15" s="206">
        <v>20.84070268952161</v>
      </c>
      <c r="E15" s="206">
        <v>31.330961905750218</v>
      </c>
      <c r="F15" s="206">
        <v>35.435456779923186</v>
      </c>
      <c r="G15" s="206">
        <v>37.11029765705743</v>
      </c>
      <c r="H15" s="206">
        <v>37.389147417412588</v>
      </c>
      <c r="I15" s="206">
        <v>38.728611623636439</v>
      </c>
      <c r="J15" s="206">
        <v>37.930607675014393</v>
      </c>
      <c r="K15" s="206">
        <v>37.130232320469894</v>
      </c>
      <c r="L15" s="206">
        <v>60.292539396196396</v>
      </c>
      <c r="M15" s="206">
        <v>65.274747946044684</v>
      </c>
      <c r="N15" s="206">
        <v>64.228131025066091</v>
      </c>
      <c r="O15" s="206">
        <v>65.585419881146038</v>
      </c>
      <c r="P15" s="206">
        <v>59.688619569597407</v>
      </c>
      <c r="Q15" s="206">
        <v>64.208566131119028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5.7035156291674483</v>
      </c>
      <c r="H22" s="87">
        <v>5.1592947486877421</v>
      </c>
      <c r="I22" s="87">
        <v>2.0446253692754022</v>
      </c>
      <c r="J22" s="87">
        <v>4.540884027181348</v>
      </c>
      <c r="K22" s="87">
        <v>1.3651214096904349</v>
      </c>
      <c r="L22" s="87">
        <v>5.4380517707698051</v>
      </c>
      <c r="M22" s="87">
        <v>5.354470265274661</v>
      </c>
      <c r="N22" s="87">
        <v>5.1026599272810813</v>
      </c>
      <c r="O22" s="87">
        <v>5.1725503640894575</v>
      </c>
      <c r="P22" s="87">
        <v>4.8780447572326544</v>
      </c>
      <c r="Q22" s="87">
        <v>5.1680899698069558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15.903022549871958</v>
      </c>
      <c r="C24" s="87">
        <v>20.725341902373838</v>
      </c>
      <c r="D24" s="87">
        <v>20.84070268952161</v>
      </c>
      <c r="E24" s="87">
        <v>31.330961905750218</v>
      </c>
      <c r="F24" s="87">
        <v>35.435456779923186</v>
      </c>
      <c r="G24" s="87">
        <v>31.406782027889982</v>
      </c>
      <c r="H24" s="87">
        <v>31.383219648533046</v>
      </c>
      <c r="I24" s="87">
        <v>36.033766352446804</v>
      </c>
      <c r="J24" s="87">
        <v>33.389723647833044</v>
      </c>
      <c r="K24" s="87">
        <v>35.765110910779455</v>
      </c>
      <c r="L24" s="87">
        <v>54.854487625426593</v>
      </c>
      <c r="M24" s="87">
        <v>59.920277680770027</v>
      </c>
      <c r="N24" s="87">
        <v>59.125471097785002</v>
      </c>
      <c r="O24" s="87">
        <v>60.412869517056578</v>
      </c>
      <c r="P24" s="87">
        <v>54.810574812364749</v>
      </c>
      <c r="Q24" s="87">
        <v>59.040476161312071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0.84663302019180053</v>
      </c>
      <c r="I25" s="87">
        <v>0.6502199019142374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7.0290733600026627</v>
      </c>
      <c r="C26" s="204">
        <v>7.2051024222464131</v>
      </c>
      <c r="D26" s="204">
        <v>5.7822467866882032</v>
      </c>
      <c r="E26" s="204">
        <v>4.9765502786003832</v>
      </c>
      <c r="F26" s="204">
        <v>4.6894930394509755</v>
      </c>
      <c r="G26" s="204">
        <v>22.301970122415351</v>
      </c>
      <c r="H26" s="204">
        <v>22.906719009952223</v>
      </c>
      <c r="I26" s="204">
        <v>17.826506319451298</v>
      </c>
      <c r="J26" s="204">
        <v>15.567869668519064</v>
      </c>
      <c r="K26" s="204">
        <v>6.9528600408790897</v>
      </c>
      <c r="L26" s="204">
        <v>2.4922062458304035</v>
      </c>
      <c r="M26" s="204">
        <v>0.18704661836748085</v>
      </c>
      <c r="N26" s="204">
        <v>0.36852454711436289</v>
      </c>
      <c r="O26" s="204">
        <v>0.21987362246330858</v>
      </c>
      <c r="P26" s="204">
        <v>0.71285694152857493</v>
      </c>
      <c r="Q26" s="204">
        <v>0.62183592491964812</v>
      </c>
    </row>
    <row r="27" spans="1:17" x14ac:dyDescent="0.25">
      <c r="A27" s="156" t="s">
        <v>312</v>
      </c>
      <c r="B27" s="204">
        <v>0.57554771427440954</v>
      </c>
      <c r="C27" s="204">
        <v>0.58996115388890502</v>
      </c>
      <c r="D27" s="204">
        <v>0.47345627951273556</v>
      </c>
      <c r="E27" s="204">
        <v>0.40748502556801336</v>
      </c>
      <c r="F27" s="204">
        <v>0.38398048529696094</v>
      </c>
      <c r="G27" s="204">
        <v>5.4951144401176393</v>
      </c>
      <c r="H27" s="204">
        <v>7.9251396657044939</v>
      </c>
      <c r="I27" s="204">
        <v>4.7923414231338874</v>
      </c>
      <c r="J27" s="204">
        <v>4.38468460209676</v>
      </c>
      <c r="K27" s="204">
        <v>4.6371753966801688</v>
      </c>
      <c r="L27" s="204">
        <v>8.2409437197545792</v>
      </c>
      <c r="M27" s="204">
        <v>9.6809169016440251</v>
      </c>
      <c r="N27" s="204">
        <v>7.1331251618989677</v>
      </c>
      <c r="O27" s="204">
        <v>6.9582212827495296</v>
      </c>
      <c r="P27" s="204">
        <v>8.0832060702450939</v>
      </c>
      <c r="Q27" s="204">
        <v>7.602582640270632</v>
      </c>
    </row>
    <row r="28" spans="1:17" x14ac:dyDescent="0.25">
      <c r="A28" s="152" t="s">
        <v>318</v>
      </c>
      <c r="B28" s="264">
        <v>0</v>
      </c>
      <c r="C28" s="264">
        <v>0</v>
      </c>
      <c r="D28" s="264">
        <v>0</v>
      </c>
      <c r="E28" s="264">
        <v>0</v>
      </c>
      <c r="F28" s="264">
        <v>0</v>
      </c>
      <c r="G28" s="264">
        <v>0</v>
      </c>
      <c r="H28" s="264">
        <v>2.193811063126291</v>
      </c>
      <c r="I28" s="264">
        <v>0</v>
      </c>
      <c r="J28" s="264">
        <v>0</v>
      </c>
      <c r="K28" s="264">
        <v>1.6668626625612055</v>
      </c>
      <c r="L28" s="264">
        <v>4.7827891949246508</v>
      </c>
      <c r="M28" s="264">
        <v>6.4900237754776828</v>
      </c>
      <c r="N28" s="264">
        <v>4.0852078896057495</v>
      </c>
      <c r="O28" s="264">
        <v>3.8830632626004724</v>
      </c>
      <c r="P28" s="264">
        <v>5.1327733718816422</v>
      </c>
      <c r="Q28" s="264">
        <v>4.491760591449955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0</v>
      </c>
      <c r="E31" s="208">
        <v>0</v>
      </c>
      <c r="F31" s="208">
        <v>0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0</v>
      </c>
      <c r="M31" s="208">
        <v>0</v>
      </c>
      <c r="N31" s="208">
        <v>0</v>
      </c>
      <c r="O31" s="208">
        <v>0</v>
      </c>
      <c r="P31" s="208">
        <v>0</v>
      </c>
      <c r="Q31" s="208">
        <v>0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0</v>
      </c>
      <c r="E33" s="208">
        <v>0</v>
      </c>
      <c r="F33" s="208">
        <v>0</v>
      </c>
      <c r="G33" s="208">
        <v>0</v>
      </c>
      <c r="H33" s="208">
        <v>2.193811063126291</v>
      </c>
      <c r="I33" s="208">
        <v>0</v>
      </c>
      <c r="J33" s="208">
        <v>0</v>
      </c>
      <c r="K33" s="208">
        <v>1.6668626625612055</v>
      </c>
      <c r="L33" s="208">
        <v>4.7827891949246508</v>
      </c>
      <c r="M33" s="208">
        <v>6.4900237754776828</v>
      </c>
      <c r="N33" s="208">
        <v>4.0852078896057495</v>
      </c>
      <c r="O33" s="208">
        <v>3.8830632626004724</v>
      </c>
      <c r="P33" s="208">
        <v>5.1327733718816422</v>
      </c>
      <c r="Q33" s="208">
        <v>4.491760591449955</v>
      </c>
    </row>
    <row r="34" spans="1:17" x14ac:dyDescent="0.25">
      <c r="A34" s="152" t="s">
        <v>317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3.6690063216831685</v>
      </c>
      <c r="H34" s="264">
        <v>3.8557030268480936</v>
      </c>
      <c r="I34" s="264">
        <v>3.3326888572578892</v>
      </c>
      <c r="J34" s="264">
        <v>3.1099715147610678</v>
      </c>
      <c r="K34" s="264">
        <v>2.4010054443460866</v>
      </c>
      <c r="L34" s="264">
        <v>3.2540901290234872</v>
      </c>
      <c r="M34" s="264">
        <v>3.1755775577904668</v>
      </c>
      <c r="N34" s="264">
        <v>3.0177421055418492</v>
      </c>
      <c r="O34" s="264">
        <v>3.0571545431106633</v>
      </c>
      <c r="P34" s="264">
        <v>2.8920632430614148</v>
      </c>
      <c r="Q34" s="264">
        <v>3.0599054874318399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0.56389294132364598</v>
      </c>
      <c r="H41" s="87">
        <v>0.53204498505500886</v>
      </c>
      <c r="I41" s="87">
        <v>0.17594486091239636</v>
      </c>
      <c r="J41" s="87">
        <v>0.37231198870747212</v>
      </c>
      <c r="K41" s="87">
        <v>8.8274802822958978E-2</v>
      </c>
      <c r="L41" s="87">
        <v>0.29350083386099801</v>
      </c>
      <c r="M41" s="87">
        <v>0.2604917850057038</v>
      </c>
      <c r="N41" s="87">
        <v>0.23974715544513828</v>
      </c>
      <c r="O41" s="87">
        <v>0.24110977521683399</v>
      </c>
      <c r="P41" s="87">
        <v>0.23635349656480842</v>
      </c>
      <c r="Q41" s="87">
        <v>0.24628905161751435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3.1051133803595223</v>
      </c>
      <c r="H43" s="87">
        <v>3.2363502071923205</v>
      </c>
      <c r="I43" s="87">
        <v>3.1007910320891039</v>
      </c>
      <c r="J43" s="87">
        <v>2.7376595260535956</v>
      </c>
      <c r="K43" s="87">
        <v>2.3127306415231277</v>
      </c>
      <c r="L43" s="87">
        <v>2.9605892951624893</v>
      </c>
      <c r="M43" s="87">
        <v>2.9150857727847632</v>
      </c>
      <c r="N43" s="87">
        <v>2.7779949500967107</v>
      </c>
      <c r="O43" s="87">
        <v>2.8160447678938292</v>
      </c>
      <c r="P43" s="87">
        <v>2.6557097464966062</v>
      </c>
      <c r="Q43" s="87">
        <v>2.8136164358143256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8.730783460076473E-2</v>
      </c>
      <c r="I44" s="87">
        <v>5.5952964256388862E-2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0.57554771427440954</v>
      </c>
      <c r="C45" s="264">
        <v>0.58996115388890502</v>
      </c>
      <c r="D45" s="264">
        <v>0.47345627951273556</v>
      </c>
      <c r="E45" s="264">
        <v>0.40748502556801336</v>
      </c>
      <c r="F45" s="264">
        <v>0.38398048529696094</v>
      </c>
      <c r="G45" s="264">
        <v>1.8261081184344707</v>
      </c>
      <c r="H45" s="264">
        <v>1.875625575730109</v>
      </c>
      <c r="I45" s="264">
        <v>1.459652565875998</v>
      </c>
      <c r="J45" s="264">
        <v>1.2747130873356918</v>
      </c>
      <c r="K45" s="264">
        <v>0.5693072897728757</v>
      </c>
      <c r="L45" s="264">
        <v>0.20406439580644126</v>
      </c>
      <c r="M45" s="264">
        <v>1.5315568375874881E-2</v>
      </c>
      <c r="N45" s="264">
        <v>3.0175166751368648E-2</v>
      </c>
      <c r="O45" s="264">
        <v>1.8003477038393546E-2</v>
      </c>
      <c r="P45" s="264">
        <v>5.8369455302037458E-2</v>
      </c>
      <c r="Q45" s="264">
        <v>5.0916561388837343E-2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9.4301859845070997</v>
      </c>
      <c r="C47" s="242">
        <v>9.6663461027216453</v>
      </c>
      <c r="D47" s="242">
        <v>7.7574467947746166</v>
      </c>
      <c r="E47" s="242">
        <v>6.6765265184875595</v>
      </c>
      <c r="F47" s="242">
        <v>6.2914112956501329</v>
      </c>
      <c r="G47" s="242">
        <v>29.920263355341856</v>
      </c>
      <c r="H47" s="242">
        <v>30.731592842361795</v>
      </c>
      <c r="I47" s="242">
        <v>23.915993109844731</v>
      </c>
      <c r="J47" s="242">
        <v>20.885812231250647</v>
      </c>
      <c r="K47" s="242">
        <v>9.3279383997939398</v>
      </c>
      <c r="L47" s="242">
        <v>3.3435372212308252</v>
      </c>
      <c r="M47" s="242">
        <v>0.2509412419872365</v>
      </c>
      <c r="N47" s="242">
        <v>0.49441154490147121</v>
      </c>
      <c r="O47" s="242">
        <v>0.29498186271817661</v>
      </c>
      <c r="P47" s="242">
        <v>0.95636696256628861</v>
      </c>
      <c r="Q47" s="242">
        <v>0.83425341058583757</v>
      </c>
    </row>
    <row r="49" spans="1:17" ht="12.75" x14ac:dyDescent="0.25">
      <c r="A49" s="98" t="s">
        <v>90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</v>
      </c>
      <c r="C51" s="77">
        <f t="shared" si="0"/>
        <v>0.99999999999999978</v>
      </c>
      <c r="D51" s="77">
        <f t="shared" si="0"/>
        <v>1</v>
      </c>
      <c r="E51" s="77">
        <f t="shared" si="0"/>
        <v>0.99999999999999989</v>
      </c>
      <c r="F51" s="77">
        <f t="shared" si="0"/>
        <v>1</v>
      </c>
      <c r="G51" s="77">
        <f t="shared" si="0"/>
        <v>0.99999999999999989</v>
      </c>
      <c r="H51" s="77">
        <f t="shared" si="0"/>
        <v>1</v>
      </c>
      <c r="I51" s="77">
        <f t="shared" si="0"/>
        <v>0.99999999999999989</v>
      </c>
      <c r="J51" s="77">
        <f t="shared" si="0"/>
        <v>1</v>
      </c>
      <c r="K51" s="77">
        <f t="shared" si="0"/>
        <v>1</v>
      </c>
      <c r="L51" s="77">
        <f t="shared" si="0"/>
        <v>0.99999999999999989</v>
      </c>
      <c r="M51" s="77">
        <f t="shared" si="0"/>
        <v>1.0000000000000002</v>
      </c>
      <c r="N51" s="77">
        <f t="shared" si="0"/>
        <v>0.99999999999999989</v>
      </c>
      <c r="O51" s="77">
        <f t="shared" si="0"/>
        <v>1</v>
      </c>
      <c r="P51" s="77">
        <f t="shared" si="0"/>
        <v>1.0000000000000002</v>
      </c>
      <c r="Q51" s="77">
        <f t="shared" si="0"/>
        <v>1.0000000000000002</v>
      </c>
    </row>
    <row r="52" spans="1:17" x14ac:dyDescent="0.25">
      <c r="A52" s="132" t="s">
        <v>83</v>
      </c>
      <c r="B52" s="203">
        <f t="shared" ref="B52:Q52" si="1">IF(B$6=0,0,B$6/B$5)</f>
        <v>1.4282001849020114E-2</v>
      </c>
      <c r="C52" s="203">
        <f t="shared" si="1"/>
        <v>1.4460216406028728E-2</v>
      </c>
      <c r="D52" s="203">
        <f t="shared" si="1"/>
        <v>1.4623255084323643E-2</v>
      </c>
      <c r="E52" s="203">
        <f t="shared" si="1"/>
        <v>1.4985713344662716E-2</v>
      </c>
      <c r="F52" s="203">
        <f t="shared" si="1"/>
        <v>1.5087249778389922E-2</v>
      </c>
      <c r="G52" s="203">
        <f t="shared" si="1"/>
        <v>1.4276575808352834E-2</v>
      </c>
      <c r="H52" s="203">
        <f t="shared" si="1"/>
        <v>1.4339904771943532E-2</v>
      </c>
      <c r="I52" s="203">
        <f t="shared" si="1"/>
        <v>1.4513986973383297E-2</v>
      </c>
      <c r="J52" s="203">
        <f t="shared" si="1"/>
        <v>1.4547898228464107E-2</v>
      </c>
      <c r="K52" s="203">
        <f t="shared" si="1"/>
        <v>1.5256028314271912E-2</v>
      </c>
      <c r="L52" s="203">
        <f t="shared" si="1"/>
        <v>1.5813998828114038E-2</v>
      </c>
      <c r="M52" s="203">
        <f t="shared" si="1"/>
        <v>1.6252673986253217E-2</v>
      </c>
      <c r="N52" s="203">
        <f t="shared" si="1"/>
        <v>1.6201352523244467E-2</v>
      </c>
      <c r="O52" s="203">
        <f t="shared" si="1"/>
        <v>1.6209416098126529E-2</v>
      </c>
      <c r="P52" s="203">
        <f t="shared" si="1"/>
        <v>1.6196564228049999E-2</v>
      </c>
      <c r="Q52" s="203">
        <f t="shared" si="1"/>
        <v>1.6180111964014962E-2</v>
      </c>
    </row>
    <row r="53" spans="1:17" x14ac:dyDescent="0.25">
      <c r="A53" s="76" t="s">
        <v>82</v>
      </c>
      <c r="B53" s="202">
        <f t="shared" ref="B53:Q53" si="2">IF(B$7=0,0,B$7/B$5)</f>
        <v>3.8787047562804859E-3</v>
      </c>
      <c r="C53" s="202">
        <f t="shared" si="2"/>
        <v>3.9271042493778186E-3</v>
      </c>
      <c r="D53" s="202">
        <f t="shared" si="2"/>
        <v>3.9713822787216923E-3</v>
      </c>
      <c r="E53" s="202">
        <f t="shared" si="2"/>
        <v>4.0698186599231667E-3</v>
      </c>
      <c r="F53" s="202">
        <f t="shared" si="2"/>
        <v>4.0973939153108058E-3</v>
      </c>
      <c r="G53" s="202">
        <f t="shared" si="2"/>
        <v>3.8772311526521974E-3</v>
      </c>
      <c r="H53" s="202">
        <f t="shared" si="2"/>
        <v>3.8944300267936684E-3</v>
      </c>
      <c r="I53" s="202">
        <f t="shared" si="2"/>
        <v>3.9417072551434541E-3</v>
      </c>
      <c r="J53" s="202">
        <f t="shared" si="2"/>
        <v>3.9509168706976213E-3</v>
      </c>
      <c r="K53" s="202">
        <f t="shared" si="2"/>
        <v>4.143230774653354E-3</v>
      </c>
      <c r="L53" s="202">
        <f t="shared" si="2"/>
        <v>4.2947643557845047E-3</v>
      </c>
      <c r="M53" s="202">
        <f t="shared" si="2"/>
        <v>4.4138997151216301E-3</v>
      </c>
      <c r="N53" s="202">
        <f t="shared" si="2"/>
        <v>4.3999618368902966E-3</v>
      </c>
      <c r="O53" s="202">
        <f t="shared" si="2"/>
        <v>4.4021517418194748E-3</v>
      </c>
      <c r="P53" s="202">
        <f t="shared" si="2"/>
        <v>4.3986614321192032E-3</v>
      </c>
      <c r="Q53" s="202">
        <f t="shared" si="2"/>
        <v>4.3941933277568818E-3</v>
      </c>
    </row>
    <row r="54" spans="1:17" x14ac:dyDescent="0.25">
      <c r="A54" s="76" t="s">
        <v>81</v>
      </c>
      <c r="B54" s="202">
        <f t="shared" ref="B54:Q54" si="3">IF(B$8=0,0,B$8/B$5)</f>
        <v>5.2505755867780488E-2</v>
      </c>
      <c r="C54" s="202">
        <f t="shared" si="3"/>
        <v>5.3160936431492639E-2</v>
      </c>
      <c r="D54" s="202">
        <f t="shared" si="3"/>
        <v>5.3760325027717042E-2</v>
      </c>
      <c r="E54" s="202">
        <f t="shared" si="3"/>
        <v>5.5092851457191609E-2</v>
      </c>
      <c r="F54" s="202">
        <f t="shared" si="3"/>
        <v>5.5466135766865002E-2</v>
      </c>
      <c r="G54" s="202">
        <f t="shared" si="3"/>
        <v>5.2485807798201972E-2</v>
      </c>
      <c r="H54" s="202">
        <f t="shared" si="3"/>
        <v>5.2718627758373091E-2</v>
      </c>
      <c r="I54" s="202">
        <f t="shared" si="3"/>
        <v>5.3358616302440473E-2</v>
      </c>
      <c r="J54" s="202">
        <f t="shared" si="3"/>
        <v>5.3483286226115444E-2</v>
      </c>
      <c r="K54" s="202">
        <f t="shared" si="3"/>
        <v>5.608662613610195E-2</v>
      </c>
      <c r="L54" s="202">
        <f t="shared" si="3"/>
        <v>5.8137925659160379E-2</v>
      </c>
      <c r="M54" s="202">
        <f t="shared" si="3"/>
        <v>5.9750652712552831E-2</v>
      </c>
      <c r="N54" s="202">
        <f t="shared" si="3"/>
        <v>5.956197662666507E-2</v>
      </c>
      <c r="O54" s="202">
        <f t="shared" si="3"/>
        <v>5.9591621217014161E-2</v>
      </c>
      <c r="P54" s="202">
        <f t="shared" si="3"/>
        <v>5.9544373137941212E-2</v>
      </c>
      <c r="Q54" s="202">
        <f t="shared" si="3"/>
        <v>5.9483888720698583E-2</v>
      </c>
    </row>
    <row r="55" spans="1:17" x14ac:dyDescent="0.25">
      <c r="A55" s="76" t="s">
        <v>80</v>
      </c>
      <c r="B55" s="202">
        <f t="shared" ref="B55:Q55" si="4">IF(B$9=0,0,B$9/B$5)</f>
        <v>0.11440606147533615</v>
      </c>
      <c r="C55" s="202">
        <f t="shared" si="4"/>
        <v>0.11583365025318848</v>
      </c>
      <c r="D55" s="202">
        <f t="shared" si="4"/>
        <v>0.1171396725635795</v>
      </c>
      <c r="E55" s="202">
        <f t="shared" si="4"/>
        <v>0.12004314663205824</v>
      </c>
      <c r="F55" s="202">
        <f t="shared" si="4"/>
        <v>0.1208565048434478</v>
      </c>
      <c r="G55" s="202">
        <f t="shared" si="4"/>
        <v>0.11436259614402543</v>
      </c>
      <c r="H55" s="202">
        <f t="shared" si="4"/>
        <v>0.11486989318671721</v>
      </c>
      <c r="I55" s="202">
        <f t="shared" si="4"/>
        <v>0.1162643797054993</v>
      </c>
      <c r="J55" s="202">
        <f t="shared" si="4"/>
        <v>0.11653602601772457</v>
      </c>
      <c r="K55" s="202">
        <f t="shared" si="4"/>
        <v>0.12220850631746782</v>
      </c>
      <c r="L55" s="202">
        <f t="shared" si="4"/>
        <v>0.12667813246531956</v>
      </c>
      <c r="M55" s="202">
        <f t="shared" si="4"/>
        <v>7.3631194911475281E-2</v>
      </c>
      <c r="N55" s="202">
        <f t="shared" si="4"/>
        <v>7.0474293396899479E-2</v>
      </c>
      <c r="O55" s="202">
        <f t="shared" si="4"/>
        <v>7.127974836309349E-2</v>
      </c>
      <c r="P55" s="202">
        <f t="shared" si="4"/>
        <v>6.7854384824850941E-2</v>
      </c>
      <c r="Q55" s="202">
        <f t="shared" si="4"/>
        <v>7.1188276082057661E-2</v>
      </c>
    </row>
    <row r="56" spans="1:17" x14ac:dyDescent="0.25">
      <c r="A56" s="129" t="s">
        <v>79</v>
      </c>
      <c r="B56" s="201">
        <f t="shared" ref="B56:Q56" si="5">IF(B$10=0,0,B$10/B$5)</f>
        <v>4.4994859412138655E-2</v>
      </c>
      <c r="C56" s="201">
        <f t="shared" si="5"/>
        <v>4.5556317044098668E-2</v>
      </c>
      <c r="D56" s="201">
        <f t="shared" si="5"/>
        <v>4.6069963694349167E-2</v>
      </c>
      <c r="E56" s="201">
        <f t="shared" si="5"/>
        <v>4.7211873535779686E-2</v>
      </c>
      <c r="F56" s="201">
        <f t="shared" si="5"/>
        <v>4.7531759894083099E-2</v>
      </c>
      <c r="G56" s="201">
        <f t="shared" si="5"/>
        <v>4.3258286551103267E-2</v>
      </c>
      <c r="H56" s="201">
        <f t="shared" si="5"/>
        <v>4.2501345698413857E-2</v>
      </c>
      <c r="I56" s="201">
        <f t="shared" si="5"/>
        <v>4.4936321853339671E-2</v>
      </c>
      <c r="J56" s="201">
        <f t="shared" si="5"/>
        <v>4.5047256738992209E-2</v>
      </c>
      <c r="K56" s="201">
        <f t="shared" si="5"/>
        <v>4.5216599669356157E-2</v>
      </c>
      <c r="L56" s="201">
        <f t="shared" si="5"/>
        <v>4.6870341313772379E-2</v>
      </c>
      <c r="M56" s="201">
        <f t="shared" si="5"/>
        <v>4.8170509260623572E-2</v>
      </c>
      <c r="N56" s="201">
        <f t="shared" si="5"/>
        <v>4.8018400074699909E-2</v>
      </c>
      <c r="O56" s="201">
        <f t="shared" si="5"/>
        <v>4.8042299311764444E-2</v>
      </c>
      <c r="P56" s="201">
        <f t="shared" si="5"/>
        <v>4.8004208279663417E-2</v>
      </c>
      <c r="Q56" s="201">
        <f t="shared" si="5"/>
        <v>4.7955446215173093E-2</v>
      </c>
    </row>
    <row r="57" spans="1:17" x14ac:dyDescent="0.25">
      <c r="A57" s="127" t="s">
        <v>314</v>
      </c>
      <c r="B57" s="200">
        <f t="shared" ref="B57:Q57" si="6">IF(B$15=0,0,B$15/B$5)</f>
        <v>0.37173839047006263</v>
      </c>
      <c r="C57" s="200">
        <f t="shared" si="6"/>
        <v>0.41631238326366438</v>
      </c>
      <c r="D57" s="200">
        <f t="shared" si="6"/>
        <v>0.45709067317094926</v>
      </c>
      <c r="E57" s="200">
        <f t="shared" si="6"/>
        <v>0.54774663391580558</v>
      </c>
      <c r="F57" s="200">
        <f t="shared" si="6"/>
        <v>0.57314233862821995</v>
      </c>
      <c r="G57" s="200">
        <f t="shared" si="6"/>
        <v>0.30201617344330528</v>
      </c>
      <c r="H57" s="200">
        <f t="shared" si="6"/>
        <v>0.2915769823241573</v>
      </c>
      <c r="I57" s="200">
        <f t="shared" si="6"/>
        <v>0.34838213625317876</v>
      </c>
      <c r="J57" s="200">
        <f t="shared" si="6"/>
        <v>0.36907083059955387</v>
      </c>
      <c r="K57" s="200">
        <f t="shared" si="6"/>
        <v>0.48426803590018885</v>
      </c>
      <c r="L57" s="200">
        <f t="shared" si="6"/>
        <v>0.60658382111416509</v>
      </c>
      <c r="M57" s="200">
        <f t="shared" si="6"/>
        <v>0.69070745814345524</v>
      </c>
      <c r="N57" s="200">
        <f t="shared" si="6"/>
        <v>0.71262587787135823</v>
      </c>
      <c r="O57" s="200">
        <f t="shared" si="6"/>
        <v>0.71859504179748157</v>
      </c>
      <c r="P57" s="200">
        <f t="shared" si="6"/>
        <v>0.69108630085477296</v>
      </c>
      <c r="Q57" s="200">
        <f t="shared" si="6"/>
        <v>0.70178838513448782</v>
      </c>
    </row>
    <row r="58" spans="1:17" x14ac:dyDescent="0.25">
      <c r="A58" s="127" t="s">
        <v>313</v>
      </c>
      <c r="B58" s="200">
        <f t="shared" ref="B58:Q58" si="7">IF(B$26=0,0,B$26/B$5)</f>
        <v>0.1643069051275679</v>
      </c>
      <c r="C58" s="200">
        <f t="shared" si="7"/>
        <v>0.14472974077791403</v>
      </c>
      <c r="D58" s="200">
        <f t="shared" si="7"/>
        <v>0.12681967184804835</v>
      </c>
      <c r="E58" s="200">
        <f t="shared" si="7"/>
        <v>8.7003031436319808E-2</v>
      </c>
      <c r="F58" s="200">
        <f t="shared" si="7"/>
        <v>7.5849085967885685E-2</v>
      </c>
      <c r="G58" s="200">
        <f t="shared" si="7"/>
        <v>0.18150098764669639</v>
      </c>
      <c r="H58" s="200">
        <f t="shared" si="7"/>
        <v>0.17863664900683857</v>
      </c>
      <c r="I58" s="200">
        <f t="shared" si="7"/>
        <v>0.16035783605810816</v>
      </c>
      <c r="J58" s="200">
        <f t="shared" si="7"/>
        <v>0.15147784181192273</v>
      </c>
      <c r="K58" s="200">
        <f t="shared" si="7"/>
        <v>9.0682111731069631E-2</v>
      </c>
      <c r="L58" s="200">
        <f t="shared" si="7"/>
        <v>2.507328440201282E-2</v>
      </c>
      <c r="M58" s="200">
        <f t="shared" si="7"/>
        <v>1.9792415657234282E-3</v>
      </c>
      <c r="N58" s="200">
        <f t="shared" si="7"/>
        <v>4.088864563130846E-3</v>
      </c>
      <c r="O58" s="200">
        <f t="shared" si="7"/>
        <v>2.4090734680133606E-3</v>
      </c>
      <c r="P58" s="200">
        <f t="shared" si="7"/>
        <v>8.2535945765205912E-3</v>
      </c>
      <c r="Q58" s="200">
        <f t="shared" si="7"/>
        <v>6.7965577782380686E-3</v>
      </c>
    </row>
    <row r="59" spans="1:17" x14ac:dyDescent="0.25">
      <c r="A59" s="127" t="s">
        <v>312</v>
      </c>
      <c r="B59" s="200">
        <f t="shared" ref="B59:Q59" si="8">IF(B$27=0,0,B$27/B$5)</f>
        <v>1.3453617403366829E-2</v>
      </c>
      <c r="C59" s="200">
        <f t="shared" si="8"/>
        <v>1.1850619167847845E-2</v>
      </c>
      <c r="D59" s="200">
        <f t="shared" si="8"/>
        <v>1.0384124409984425E-2</v>
      </c>
      <c r="E59" s="200">
        <f t="shared" si="8"/>
        <v>7.1238971786886417E-3</v>
      </c>
      <c r="F59" s="200">
        <f t="shared" si="8"/>
        <v>6.2106007183005494E-3</v>
      </c>
      <c r="G59" s="200">
        <f t="shared" si="8"/>
        <v>4.4721102783226101E-2</v>
      </c>
      <c r="H59" s="200">
        <f t="shared" si="8"/>
        <v>6.1803717598209643E-2</v>
      </c>
      <c r="I59" s="200">
        <f t="shared" si="8"/>
        <v>4.3109372442027609E-2</v>
      </c>
      <c r="J59" s="200">
        <f t="shared" si="8"/>
        <v>4.266367683528844E-2</v>
      </c>
      <c r="K59" s="200">
        <f t="shared" si="8"/>
        <v>6.0479983052434759E-2</v>
      </c>
      <c r="L59" s="200">
        <f t="shared" si="8"/>
        <v>8.2909480694901186E-2</v>
      </c>
      <c r="M59" s="200">
        <f t="shared" si="8"/>
        <v>0.10243902452384325</v>
      </c>
      <c r="N59" s="200">
        <f t="shared" si="8"/>
        <v>7.9143663365834269E-2</v>
      </c>
      <c r="O59" s="200">
        <f t="shared" si="8"/>
        <v>7.6238641493411016E-2</v>
      </c>
      <c r="P59" s="200">
        <f t="shared" si="8"/>
        <v>9.3588912298750382E-2</v>
      </c>
      <c r="Q59" s="200">
        <f t="shared" si="8"/>
        <v>8.3094897074507096E-2</v>
      </c>
    </row>
    <row r="60" spans="1:17" x14ac:dyDescent="0.25">
      <c r="A60" s="142" t="s">
        <v>318</v>
      </c>
      <c r="B60" s="199">
        <f t="shared" ref="B60:Q60" si="9">IF(B$28=0,0,B$28/B$5)</f>
        <v>0</v>
      </c>
      <c r="C60" s="199">
        <f t="shared" si="9"/>
        <v>0</v>
      </c>
      <c r="D60" s="199">
        <f t="shared" si="9"/>
        <v>0</v>
      </c>
      <c r="E60" s="199">
        <f t="shared" si="9"/>
        <v>0</v>
      </c>
      <c r="F60" s="199">
        <f t="shared" si="9"/>
        <v>0</v>
      </c>
      <c r="G60" s="199">
        <f t="shared" si="9"/>
        <v>0</v>
      </c>
      <c r="H60" s="199">
        <f t="shared" si="9"/>
        <v>1.7108301573033877E-2</v>
      </c>
      <c r="I60" s="199">
        <f t="shared" si="9"/>
        <v>0</v>
      </c>
      <c r="J60" s="199">
        <f t="shared" si="9"/>
        <v>0</v>
      </c>
      <c r="K60" s="199">
        <f t="shared" si="9"/>
        <v>2.1739920740244341E-2</v>
      </c>
      <c r="L60" s="199">
        <f t="shared" si="9"/>
        <v>4.8118101750147191E-2</v>
      </c>
      <c r="M60" s="199">
        <f t="shared" si="9"/>
        <v>6.8674456299029032E-2</v>
      </c>
      <c r="N60" s="199">
        <f t="shared" si="9"/>
        <v>4.5326320603679755E-2</v>
      </c>
      <c r="O60" s="199">
        <f t="shared" si="9"/>
        <v>4.2545279309750959E-2</v>
      </c>
      <c r="P60" s="199">
        <f t="shared" si="9"/>
        <v>5.9428235872728011E-2</v>
      </c>
      <c r="Q60" s="199">
        <f t="shared" si="9"/>
        <v>4.9094156774147822E-2</v>
      </c>
    </row>
    <row r="61" spans="1:17" x14ac:dyDescent="0.25">
      <c r="A61" s="142" t="s">
        <v>317</v>
      </c>
      <c r="B61" s="199">
        <f t="shared" ref="B61:Q61" si="10">IF(B$34=0,0,B$34/B$5)</f>
        <v>0</v>
      </c>
      <c r="C61" s="199">
        <f t="shared" si="10"/>
        <v>0</v>
      </c>
      <c r="D61" s="199">
        <f t="shared" si="10"/>
        <v>0</v>
      </c>
      <c r="E61" s="199">
        <f t="shared" si="10"/>
        <v>0</v>
      </c>
      <c r="F61" s="199">
        <f t="shared" si="10"/>
        <v>0</v>
      </c>
      <c r="G61" s="199">
        <f t="shared" si="10"/>
        <v>2.985961632143673E-2</v>
      </c>
      <c r="H61" s="199">
        <f t="shared" si="10"/>
        <v>3.0068464540138631E-2</v>
      </c>
      <c r="I61" s="199">
        <f t="shared" si="10"/>
        <v>2.9979108852176597E-2</v>
      </c>
      <c r="J61" s="199">
        <f t="shared" si="10"/>
        <v>3.0260516254525957E-2</v>
      </c>
      <c r="K61" s="199">
        <f t="shared" si="10"/>
        <v>3.1314918276935381E-2</v>
      </c>
      <c r="L61" s="199">
        <f t="shared" si="10"/>
        <v>3.2738352779307173E-2</v>
      </c>
      <c r="M61" s="199">
        <f t="shared" si="10"/>
        <v>3.3602505901545392E-2</v>
      </c>
      <c r="N61" s="199">
        <f t="shared" si="10"/>
        <v>3.3482542350669442E-2</v>
      </c>
      <c r="O61" s="199">
        <f t="shared" si="10"/>
        <v>3.3496104784708436E-2</v>
      </c>
      <c r="P61" s="199">
        <f t="shared" si="10"/>
        <v>3.3484863662409069E-2</v>
      </c>
      <c r="Q61" s="199">
        <f t="shared" si="10"/>
        <v>3.3444231199677835E-2</v>
      </c>
    </row>
    <row r="62" spans="1:17" x14ac:dyDescent="0.25">
      <c r="A62" s="142" t="s">
        <v>316</v>
      </c>
      <c r="B62" s="199">
        <f t="shared" ref="B62:Q62" si="11">IF(B$45=0,0,B$45/B$5)</f>
        <v>1.3453617403366829E-2</v>
      </c>
      <c r="C62" s="199">
        <f t="shared" si="11"/>
        <v>1.1850619167847845E-2</v>
      </c>
      <c r="D62" s="199">
        <f t="shared" si="11"/>
        <v>1.0384124409984425E-2</v>
      </c>
      <c r="E62" s="199">
        <f t="shared" si="11"/>
        <v>7.1238971786886417E-3</v>
      </c>
      <c r="F62" s="199">
        <f t="shared" si="11"/>
        <v>6.2106007183005494E-3</v>
      </c>
      <c r="G62" s="199">
        <f t="shared" si="11"/>
        <v>1.4861486461789374E-2</v>
      </c>
      <c r="H62" s="199">
        <f t="shared" si="11"/>
        <v>1.4626951485037133E-2</v>
      </c>
      <c r="I62" s="199">
        <f t="shared" si="11"/>
        <v>1.3130263589851005E-2</v>
      </c>
      <c r="J62" s="199">
        <f t="shared" si="11"/>
        <v>1.2403160580762483E-2</v>
      </c>
      <c r="K62" s="199">
        <f t="shared" si="11"/>
        <v>7.4251440352550201E-3</v>
      </c>
      <c r="L62" s="199">
        <f t="shared" si="11"/>
        <v>2.0530261654468224E-3</v>
      </c>
      <c r="M62" s="199">
        <f t="shared" si="11"/>
        <v>1.6206232326882288E-4</v>
      </c>
      <c r="N62" s="199">
        <f t="shared" si="11"/>
        <v>3.3480041148506359E-4</v>
      </c>
      <c r="O62" s="199">
        <f t="shared" si="11"/>
        <v>1.9725739895161504E-4</v>
      </c>
      <c r="P62" s="199">
        <f t="shared" si="11"/>
        <v>6.7581276361330933E-4</v>
      </c>
      <c r="Q62" s="199">
        <f t="shared" si="11"/>
        <v>5.5650910068142994E-4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0.22043370363844683</v>
      </c>
      <c r="C64" s="276">
        <f t="shared" si="13"/>
        <v>0.1941690324063873</v>
      </c>
      <c r="D64" s="276">
        <f t="shared" si="13"/>
        <v>0.17014093192232693</v>
      </c>
      <c r="E64" s="276">
        <f t="shared" si="13"/>
        <v>0.11672303383957039</v>
      </c>
      <c r="F64" s="276">
        <f t="shared" si="13"/>
        <v>0.10175893048749725</v>
      </c>
      <c r="G64" s="276">
        <f t="shared" si="13"/>
        <v>0.24350123867243634</v>
      </c>
      <c r="H64" s="276">
        <f t="shared" si="13"/>
        <v>0.23965844962855318</v>
      </c>
      <c r="I64" s="276">
        <f t="shared" si="13"/>
        <v>0.21513564315687919</v>
      </c>
      <c r="J64" s="276">
        <f t="shared" si="13"/>
        <v>0.20322226667124105</v>
      </c>
      <c r="K64" s="276">
        <f t="shared" si="13"/>
        <v>0.12165887810445553</v>
      </c>
      <c r="L64" s="276">
        <f t="shared" si="13"/>
        <v>3.3638251166770036E-2</v>
      </c>
      <c r="M64" s="276">
        <f t="shared" si="13"/>
        <v>2.6553451809516876E-3</v>
      </c>
      <c r="N64" s="276">
        <f t="shared" si="13"/>
        <v>5.4856097412774255E-3</v>
      </c>
      <c r="O64" s="276">
        <f t="shared" si="13"/>
        <v>3.2320065092760536E-3</v>
      </c>
      <c r="P64" s="276">
        <f t="shared" si="13"/>
        <v>1.1073000367331319E-2</v>
      </c>
      <c r="Q64" s="276">
        <f t="shared" si="13"/>
        <v>9.1182437030660132E-3</v>
      </c>
    </row>
    <row r="66" spans="1:17" ht="12.75" x14ac:dyDescent="0.25">
      <c r="A66" s="98" t="s">
        <v>128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53">
        <f>IF(B$5=0,0,B$5/WWP_fec!B$5)</f>
        <v>0.43034722389494001</v>
      </c>
      <c r="C68" s="253">
        <f>IF(C$5=0,0,C$5/WWP_fec!C$5)</f>
        <v>0.42813019383288675</v>
      </c>
      <c r="D68" s="253">
        <f>IF(D$5=0,0,D$5/WWP_fec!D$5)</f>
        <v>0.42335685297695869</v>
      </c>
      <c r="E68" s="253">
        <f>IF(E$5=0,0,E$5/WWP_fec!E$5)</f>
        <v>0.4168894528462565</v>
      </c>
      <c r="F68" s="253">
        <f>IF(F$5=0,0,F$5/WWP_fec!F$5)</f>
        <v>0.41408380775372772</v>
      </c>
      <c r="G68" s="253">
        <f>IF(G$5=0,0,G$5/WWP_fec!G$5)</f>
        <v>0.45326956629060472</v>
      </c>
      <c r="H68" s="253">
        <f>IF(H$5=0,0,H$5/WWP_fec!H$5)</f>
        <v>0.45597893269581202</v>
      </c>
      <c r="I68" s="253">
        <f>IF(I$5=0,0,I$5/WWP_fec!I$5)</f>
        <v>0.45050987608446125</v>
      </c>
      <c r="J68" s="253">
        <f>IF(J$5=0,0,J$5/WWP_fec!J$5)</f>
        <v>0.44945973433309588</v>
      </c>
      <c r="K68" s="253">
        <f>IF(K$5=0,0,K$5/WWP_fec!K$5)</f>
        <v>0.42859742641887266</v>
      </c>
      <c r="L68" s="253">
        <f>IF(L$5=0,0,L$5/WWP_fec!L$5)</f>
        <v>0.41347508267459454</v>
      </c>
      <c r="M68" s="253">
        <f>IF(M$5=0,0,M$5/WWP_fec!M$5)</f>
        <v>0.40231499619083788</v>
      </c>
      <c r="N68" s="253">
        <f>IF(N$5=0,0,N$5/WWP_fec!N$5)</f>
        <v>0.40358942029618661</v>
      </c>
      <c r="O68" s="253">
        <f>IF(O$5=0,0,O$5/WWP_fec!O$5)</f>
        <v>0.40338864973835376</v>
      </c>
      <c r="P68" s="253">
        <f>IF(P$5=0,0,P$5/WWP_fec!P$5)</f>
        <v>0.40370873605072138</v>
      </c>
      <c r="Q68" s="253">
        <f>IF(Q$5=0,0,Q$5/WWP_fec!Q$5)</f>
        <v>0.40411923523228022</v>
      </c>
    </row>
    <row r="69" spans="1:17" x14ac:dyDescent="0.25">
      <c r="A69" s="132" t="s">
        <v>83</v>
      </c>
      <c r="B69" s="282">
        <f>IF(B$6=0,0,B$6/WWP_fec!B$6)</f>
        <v>0.47104013193858135</v>
      </c>
      <c r="C69" s="282">
        <f>IF(C$6=0,0,C$6/WWP_fec!C$6)</f>
        <v>0.47446094469280492</v>
      </c>
      <c r="D69" s="282">
        <f>IF(D$6=0,0,D$6/WWP_fec!D$6)</f>
        <v>0.47446094469280492</v>
      </c>
      <c r="E69" s="282">
        <f>IF(E$6=0,0,E$6/WWP_fec!E$6)</f>
        <v>0.47879339201844451</v>
      </c>
      <c r="F69" s="282">
        <f>IF(F$6=0,0,F$6/WWP_fec!F$6)</f>
        <v>0.47879339201844451</v>
      </c>
      <c r="G69" s="282">
        <f>IF(G$6=0,0,G$6/WWP_fec!G$6)</f>
        <v>0.49594148190879256</v>
      </c>
      <c r="H69" s="282">
        <f>IF(H$6=0,0,H$6/WWP_fec!H$6)</f>
        <v>0.50111899406197813</v>
      </c>
      <c r="I69" s="282">
        <f>IF(I$6=0,0,I$6/WWP_fec!I$6)</f>
        <v>0.50111899406197813</v>
      </c>
      <c r="J69" s="282">
        <f>IF(J$6=0,0,J$6/WWP_fec!J$6)</f>
        <v>0.50111899406197813</v>
      </c>
      <c r="K69" s="282">
        <f>IF(K$6=0,0,K$6/WWP_fec!K$6)</f>
        <v>0.50111899406197813</v>
      </c>
      <c r="L69" s="282">
        <f>IF(L$6=0,0,L$6/WWP_fec!L$6)</f>
        <v>0.50111899406197802</v>
      </c>
      <c r="M69" s="282">
        <f>IF(M$6=0,0,M$6/WWP_fec!M$6)</f>
        <v>0.50111899406197813</v>
      </c>
      <c r="N69" s="282">
        <f>IF(N$6=0,0,N$6/WWP_fec!N$6)</f>
        <v>0.50111899406197813</v>
      </c>
      <c r="O69" s="282">
        <f>IF(O$6=0,0,O$6/WWP_fec!O$6)</f>
        <v>0.50111899406197802</v>
      </c>
      <c r="P69" s="282">
        <f>IF(P$6=0,0,P$6/WWP_fec!P$6)</f>
        <v>0.50111899406197802</v>
      </c>
      <c r="Q69" s="282">
        <f>IF(Q$6=0,0,Q$6/WWP_fec!Q$6)</f>
        <v>0.50111899406197813</v>
      </c>
    </row>
    <row r="70" spans="1:17" x14ac:dyDescent="0.25">
      <c r="A70" s="76" t="s">
        <v>82</v>
      </c>
      <c r="B70" s="281">
        <f>IF(B$7=0,0,B$7/WWP_fec!B$7)</f>
        <v>0.11769103308529218</v>
      </c>
      <c r="C70" s="281">
        <f>IF(C$7=0,0,C$7/WWP_fec!C$7)</f>
        <v>0.11854573517910108</v>
      </c>
      <c r="D70" s="281">
        <f>IF(D$7=0,0,D$7/WWP_fec!D$7)</f>
        <v>0.11854573517910105</v>
      </c>
      <c r="E70" s="281">
        <f>IF(E$7=0,0,E$7/WWP_fec!E$7)</f>
        <v>0.11962821237577571</v>
      </c>
      <c r="F70" s="281">
        <f>IF(F$7=0,0,F$7/WWP_fec!F$7)</f>
        <v>0.1196282123757757</v>
      </c>
      <c r="G70" s="281">
        <f>IF(G$7=0,0,G$7/WWP_fec!G$7)</f>
        <v>0.12391272292550032</v>
      </c>
      <c r="H70" s="281">
        <f>IF(H$7=0,0,H$7/WWP_fec!H$7)</f>
        <v>0.1252063425404836</v>
      </c>
      <c r="I70" s="281">
        <f>IF(I$7=0,0,I$7/WWP_fec!I$7)</f>
        <v>0.12520634254048357</v>
      </c>
      <c r="J70" s="281">
        <f>IF(J$7=0,0,J$7/WWP_fec!J$7)</f>
        <v>0.12520634254048357</v>
      </c>
      <c r="K70" s="281">
        <f>IF(K$7=0,0,K$7/WWP_fec!K$7)</f>
        <v>0.1252063425404836</v>
      </c>
      <c r="L70" s="281">
        <f>IF(L$7=0,0,L$7/WWP_fec!L$7)</f>
        <v>0.1252063425404836</v>
      </c>
      <c r="M70" s="281">
        <f>IF(M$7=0,0,M$7/WWP_fec!M$7)</f>
        <v>0.12520634254048357</v>
      </c>
      <c r="N70" s="281">
        <f>IF(N$7=0,0,N$7/WWP_fec!N$7)</f>
        <v>0.12520634254048357</v>
      </c>
      <c r="O70" s="281">
        <f>IF(O$7=0,0,O$7/WWP_fec!O$7)</f>
        <v>0.12520634254048357</v>
      </c>
      <c r="P70" s="281">
        <f>IF(P$7=0,0,P$7/WWP_fec!P$7)</f>
        <v>0.12520634254048357</v>
      </c>
      <c r="Q70" s="281">
        <f>IF(Q$7=0,0,Q$7/WWP_fec!Q$7)</f>
        <v>0.12520634254048357</v>
      </c>
    </row>
    <row r="71" spans="1:17" x14ac:dyDescent="0.25">
      <c r="A71" s="76" t="s">
        <v>81</v>
      </c>
      <c r="B71" s="281">
        <f>IF(B$8=0,0,B$8/WWP_fec!B$8)</f>
        <v>0.64240939903943872</v>
      </c>
      <c r="C71" s="281">
        <f>IF(C$8=0,0,C$8/WWP_fec!C$8)</f>
        <v>0.64707473881977351</v>
      </c>
      <c r="D71" s="281">
        <f>IF(D$8=0,0,D$8/WWP_fec!D$8)</f>
        <v>0.64707473881977351</v>
      </c>
      <c r="E71" s="281">
        <f>IF(E$8=0,0,E$8/WWP_fec!E$8)</f>
        <v>0.65298337524822359</v>
      </c>
      <c r="F71" s="281">
        <f>IF(F$8=0,0,F$8/WWP_fec!F$8)</f>
        <v>0.65298337524822336</v>
      </c>
      <c r="G71" s="281">
        <f>IF(G$8=0,0,G$8/WWP_fec!G$8)</f>
        <v>0.67637011742621078</v>
      </c>
      <c r="H71" s="281">
        <f>IF(H$8=0,0,H$8/WWP_fec!H$8)</f>
        <v>0.68343126199824267</v>
      </c>
      <c r="I71" s="281">
        <f>IF(I$8=0,0,I$8/WWP_fec!I$8)</f>
        <v>0.68343126199824267</v>
      </c>
      <c r="J71" s="281">
        <f>IF(J$8=0,0,J$8/WWP_fec!J$8)</f>
        <v>0.68343126199824278</v>
      </c>
      <c r="K71" s="281">
        <f>IF(K$8=0,0,K$8/WWP_fec!K$8)</f>
        <v>0.68343126199824267</v>
      </c>
      <c r="L71" s="281">
        <f>IF(L$8=0,0,L$8/WWP_fec!L$8)</f>
        <v>0.68343126199824267</v>
      </c>
      <c r="M71" s="281">
        <f>IF(M$8=0,0,M$8/WWP_fec!M$8)</f>
        <v>0.68343126199824267</v>
      </c>
      <c r="N71" s="281">
        <f>IF(N$8=0,0,N$8/WWP_fec!N$8)</f>
        <v>0.68343126199824267</v>
      </c>
      <c r="O71" s="281">
        <f>IF(O$8=0,0,O$8/WWP_fec!O$8)</f>
        <v>0.68343126199824267</v>
      </c>
      <c r="P71" s="281">
        <f>IF(P$8=0,0,P$8/WWP_fec!P$8)</f>
        <v>0.68343126199824278</v>
      </c>
      <c r="Q71" s="281">
        <f>IF(Q$8=0,0,Q$8/WWP_fec!Q$8)</f>
        <v>0.68343126199824267</v>
      </c>
    </row>
    <row r="72" spans="1:17" x14ac:dyDescent="0.25">
      <c r="A72" s="76" t="s">
        <v>80</v>
      </c>
      <c r="B72" s="281">
        <f>IF(B$9=0,0,B$9/WWP_fec!B$9)</f>
        <v>0.45676423921405401</v>
      </c>
      <c r="C72" s="281">
        <f>IF(C$9=0,0,C$9/WWP_fec!C$9)</f>
        <v>0.46008137681917932</v>
      </c>
      <c r="D72" s="281">
        <f>IF(D$9=0,0,D$9/WWP_fec!D$9)</f>
        <v>0.46008137681917943</v>
      </c>
      <c r="E72" s="281">
        <f>IF(E$9=0,0,E$9/WWP_fec!E$9)</f>
        <v>0.46428251993300818</v>
      </c>
      <c r="F72" s="281">
        <f>IF(F$9=0,0,F$9/WWP_fec!F$9)</f>
        <v>0.46428251993300812</v>
      </c>
      <c r="G72" s="281">
        <f>IF(G$9=0,0,G$9/WWP_fec!G$9)</f>
        <v>0.48091089977084395</v>
      </c>
      <c r="H72" s="281">
        <f>IF(H$9=0,0,H$9/WWP_fec!H$9)</f>
        <v>0.48593149618996107</v>
      </c>
      <c r="I72" s="281">
        <f>IF(I$9=0,0,I$9/WWP_fec!I$9)</f>
        <v>0.48593149618996101</v>
      </c>
      <c r="J72" s="281">
        <f>IF(J$9=0,0,J$9/WWP_fec!J$9)</f>
        <v>0.48593149618996101</v>
      </c>
      <c r="K72" s="281">
        <f>IF(K$9=0,0,K$9/WWP_fec!K$9)</f>
        <v>0.48593149618996101</v>
      </c>
      <c r="L72" s="281">
        <f>IF(L$9=0,0,L$9/WWP_fec!L$9)</f>
        <v>0.48593149618996107</v>
      </c>
      <c r="M72" s="281">
        <f>IF(M$9=0,0,M$9/WWP_fec!M$9)</f>
        <v>0.48593149618996101</v>
      </c>
      <c r="N72" s="281">
        <f>IF(N$9=0,0,N$9/WWP_fec!N$9)</f>
        <v>0.48593149618996112</v>
      </c>
      <c r="O72" s="281">
        <f>IF(O$9=0,0,O$9/WWP_fec!O$9)</f>
        <v>0.48593149618996101</v>
      </c>
      <c r="P72" s="281">
        <f>IF(P$9=0,0,P$9/WWP_fec!P$9)</f>
        <v>0.48593149618996107</v>
      </c>
      <c r="Q72" s="281">
        <f>IF(Q$9=0,0,Q$9/WWP_fec!Q$9)</f>
        <v>0.48593149618996101</v>
      </c>
    </row>
    <row r="73" spans="1:17" x14ac:dyDescent="0.25">
      <c r="A73" s="129" t="s">
        <v>79</v>
      </c>
      <c r="B73" s="280">
        <f>IF(B$10=0,0,B$10/WWP_fec!B$10)</f>
        <v>0.81266259346221892</v>
      </c>
      <c r="C73" s="280">
        <f>IF(C$10=0,0,C$10/WWP_fec!C$10)</f>
        <v>0.81856435506617176</v>
      </c>
      <c r="D73" s="280">
        <f>IF(D$10=0,0,D$10/WWP_fec!D$10)</f>
        <v>0.81856435506617187</v>
      </c>
      <c r="E73" s="280">
        <f>IF(E$10=0,0,E$10/WWP_fec!E$10)</f>
        <v>0.82603891538697227</v>
      </c>
      <c r="F73" s="280">
        <f>IF(F$10=0,0,F$10/WWP_fec!F$10)</f>
        <v>0.82603891538697227</v>
      </c>
      <c r="G73" s="280">
        <f>IF(G$10=0,0,G$10/WWP_fec!G$10)</f>
        <v>0.82291359732749747</v>
      </c>
      <c r="H73" s="280">
        <f>IF(H$10=0,0,H$10/WWP_fec!H$10)</f>
        <v>0.81334691490026023</v>
      </c>
      <c r="I73" s="280">
        <f>IF(I$10=0,0,I$10/WWP_fec!I$10)</f>
        <v>0.84963071146407365</v>
      </c>
      <c r="J73" s="280">
        <f>IF(J$10=0,0,J$10/WWP_fec!J$10)</f>
        <v>0.84974282136202806</v>
      </c>
      <c r="K73" s="280">
        <f>IF(K$10=0,0,K$10/WWP_fec!K$10)</f>
        <v>0.81334691490026045</v>
      </c>
      <c r="L73" s="280">
        <f>IF(L$10=0,0,L$10/WWP_fec!L$10)</f>
        <v>0.81334691490026056</v>
      </c>
      <c r="M73" s="280">
        <f>IF(M$10=0,0,M$10/WWP_fec!M$10)</f>
        <v>0.81334691490026034</v>
      </c>
      <c r="N73" s="280">
        <f>IF(N$10=0,0,N$10/WWP_fec!N$10)</f>
        <v>0.81334691490026045</v>
      </c>
      <c r="O73" s="280">
        <f>IF(O$10=0,0,O$10/WWP_fec!O$10)</f>
        <v>0.81334691490026034</v>
      </c>
      <c r="P73" s="280">
        <f>IF(P$10=0,0,P$10/WWP_fec!P$10)</f>
        <v>0.81334691490026023</v>
      </c>
      <c r="Q73" s="280">
        <f>IF(Q$10=0,0,Q$10/WWP_fec!Q$10)</f>
        <v>0.81334691490026034</v>
      </c>
    </row>
    <row r="74" spans="1:17" x14ac:dyDescent="0.25">
      <c r="A74" s="127" t="s">
        <v>314</v>
      </c>
      <c r="B74" s="305">
        <f>IF(B$15=0,0,B$15/WWP_fec!B$15)</f>
        <v>0.360482981930764</v>
      </c>
      <c r="C74" s="305">
        <f>IF(C$15=0,0,C$15/WWP_fec!C$15)</f>
        <v>0.36310090065712447</v>
      </c>
      <c r="D74" s="305">
        <f>IF(D$15=0,0,D$15/WWP_fec!D$15)</f>
        <v>0.36310090065712441</v>
      </c>
      <c r="E74" s="305">
        <f>IF(E$15=0,0,E$15/WWP_fec!E$15)</f>
        <v>0.36641648551945244</v>
      </c>
      <c r="F74" s="305">
        <f>IF(F$15=0,0,F$15/WWP_fec!F$15)</f>
        <v>0.3664164855194525</v>
      </c>
      <c r="G74" s="305">
        <f>IF(G$15=0,0,G$15/WWP_fec!G$15)</f>
        <v>0.38899065001619704</v>
      </c>
      <c r="H74" s="305">
        <f>IF(H$15=0,0,H$15/WWP_fec!H$15)</f>
        <v>0.39405279118217046</v>
      </c>
      <c r="I74" s="305">
        <f>IF(I$15=0,0,I$15/WWP_fec!I$15)</f>
        <v>0.38816950540367418</v>
      </c>
      <c r="J74" s="305">
        <f>IF(J$15=0,0,J$15/WWP_fec!J$15)</f>
        <v>0.39089984918161436</v>
      </c>
      <c r="K74" s="305">
        <f>IF(K$15=0,0,K$15/WWP_fec!K$15)</f>
        <v>0.38574403652381278</v>
      </c>
      <c r="L74" s="305">
        <f>IF(L$15=0,0,L$15/WWP_fec!L$15)</f>
        <v>0.38904921744969556</v>
      </c>
      <c r="M74" s="305">
        <f>IF(M$15=0,0,M$15/WWP_fec!M$15)</f>
        <v>0.38854047456645119</v>
      </c>
      <c r="N74" s="305">
        <f>IF(N$15=0,0,N$15/WWP_fec!N$15)</f>
        <v>0.38837975111719947</v>
      </c>
      <c r="O74" s="305">
        <f>IF(O$15=0,0,O$15/WWP_fec!O$15)</f>
        <v>0.38834378558747024</v>
      </c>
      <c r="P74" s="305">
        <f>IF(P$15=0,0,P$15/WWP_fec!P$15)</f>
        <v>0.38852150428529181</v>
      </c>
      <c r="Q74" s="305">
        <f>IF(Q$15=0,0,Q$15/WWP_fec!Q$15)</f>
        <v>0.38844462702191568</v>
      </c>
    </row>
    <row r="75" spans="1:17" x14ac:dyDescent="0.25">
      <c r="A75" s="127" t="s">
        <v>313</v>
      </c>
      <c r="B75" s="305">
        <f>IF(B$26=0,0,B$26/WWP_fec!B$26)</f>
        <v>0.43640482811956793</v>
      </c>
      <c r="C75" s="305">
        <f>IF(C$26=0,0,C$26/WWP_fec!C$26)</f>
        <v>0.4395741105242163</v>
      </c>
      <c r="D75" s="305">
        <f>IF(D$26=0,0,D$26/WWP_fec!D$26)</f>
        <v>0.4395741105242163</v>
      </c>
      <c r="E75" s="305">
        <f>IF(E$26=0,0,E$26/WWP_fec!E$26)</f>
        <v>0.44358799554650008</v>
      </c>
      <c r="F75" s="305">
        <f>IF(F$26=0,0,F$26/WWP_fec!F$26)</f>
        <v>0.44358799554650008</v>
      </c>
      <c r="G75" s="305">
        <f>IF(G$26=0,0,G$26/WWP_fec!G$26)</f>
        <v>0.4594751964743225</v>
      </c>
      <c r="H75" s="305">
        <f>IF(H$26=0,0,H$26/WWP_fec!H$26)</f>
        <v>0.46427200920447964</v>
      </c>
      <c r="I75" s="305">
        <f>IF(I$26=0,0,I$26/WWP_fec!I$26)</f>
        <v>0.4642720092044797</v>
      </c>
      <c r="J75" s="305">
        <f>IF(J$26=0,0,J$26/WWP_fec!J$26)</f>
        <v>0.46427200920447959</v>
      </c>
      <c r="K75" s="305">
        <f>IF(K$26=0,0,K$26/WWP_fec!K$26)</f>
        <v>0.46427200920447964</v>
      </c>
      <c r="L75" s="305">
        <f>IF(L$26=0,0,L$26/WWP_fec!L$26)</f>
        <v>0.4642720092044797</v>
      </c>
      <c r="M75" s="305">
        <f>IF(M$26=0,0,M$26/WWP_fec!M$26)</f>
        <v>0.46427200920447964</v>
      </c>
      <c r="N75" s="305">
        <f>IF(N$26=0,0,N$26/WWP_fec!N$26)</f>
        <v>0.46427200920447964</v>
      </c>
      <c r="O75" s="305">
        <f>IF(O$26=0,0,O$26/WWP_fec!O$26)</f>
        <v>0.46427200920447964</v>
      </c>
      <c r="P75" s="305">
        <f>IF(P$26=0,0,P$26/WWP_fec!P$26)</f>
        <v>0.4642720092044797</v>
      </c>
      <c r="Q75" s="305">
        <f>IF(Q$26=0,0,Q$26/WWP_fec!Q$26)</f>
        <v>0.46427200920447964</v>
      </c>
    </row>
    <row r="76" spans="1:17" x14ac:dyDescent="0.25">
      <c r="A76" s="127" t="s">
        <v>312</v>
      </c>
      <c r="B76" s="305">
        <f>IF(B$27=0,0,B$27/WWP_fec!B$27)</f>
        <v>0.41807930077891992</v>
      </c>
      <c r="C76" s="305">
        <f>IF(C$27=0,0,C$27/WWP_fec!C$27)</f>
        <v>0.42111549856210129</v>
      </c>
      <c r="D76" s="305">
        <f>IF(D$27=0,0,D$27/WWP_fec!D$27)</f>
        <v>0.42111549856210129</v>
      </c>
      <c r="E76" s="305">
        <f>IF(E$27=0,0,E$27/WWP_fec!E$27)</f>
        <v>0.42496083237922316</v>
      </c>
      <c r="F76" s="305">
        <f>IF(F$27=0,0,F$27/WWP_fec!F$27)</f>
        <v>0.42496083237922311</v>
      </c>
      <c r="G76" s="305">
        <f>IF(G$27=0,0,G$27/WWP_fec!G$27)</f>
        <v>0.29331061420123178</v>
      </c>
      <c r="H76" s="305">
        <f>IF(H$27=0,0,H$27/WWP_fec!H$27)</f>
        <v>0.30838770972055202</v>
      </c>
      <c r="I76" s="305">
        <f>IF(I$27=0,0,I$27/WWP_fec!I$27)</f>
        <v>0.28940989670907319</v>
      </c>
      <c r="J76" s="305">
        <f>IF(J$27=0,0,J$27/WWP_fec!J$27)</f>
        <v>0.28904851112693919</v>
      </c>
      <c r="K76" s="305">
        <f>IF(K$27=0,0,K$27/WWP_fec!K$27)</f>
        <v>0.29479094427691488</v>
      </c>
      <c r="L76" s="305">
        <f>IF(L$27=0,0,L$27/WWP_fec!L$27)</f>
        <v>0.30255839599180928</v>
      </c>
      <c r="M76" s="305">
        <f>IF(M$27=0,0,M$27/WWP_fec!M$27)</f>
        <v>0.30772876239391234</v>
      </c>
      <c r="N76" s="305">
        <f>IF(N$27=0,0,N$27/WWP_fec!N$27)</f>
        <v>0.2983496370666725</v>
      </c>
      <c r="O76" s="305">
        <f>IF(O$27=0,0,O$27/WWP_fec!O$27)</f>
        <v>0.29667285072459615</v>
      </c>
      <c r="P76" s="305">
        <f>IF(P$27=0,0,P$27/WWP_fec!P$27)</f>
        <v>0.30503144023583195</v>
      </c>
      <c r="Q76" s="305">
        <f>IF(Q$27=0,0,Q$27/WWP_fec!Q$27)</f>
        <v>0.30052259409675025</v>
      </c>
    </row>
    <row r="77" spans="1:17" x14ac:dyDescent="0.25">
      <c r="A77" s="72" t="s">
        <v>311</v>
      </c>
      <c r="B77" s="304">
        <f>IF(B$47=0,0,B$47/WWP_fec!B$47)</f>
        <v>0.50913896613949594</v>
      </c>
      <c r="C77" s="304">
        <f>IF(C$47=0,0,C$47/WWP_fec!C$47)</f>
        <v>0.51283646227825241</v>
      </c>
      <c r="D77" s="304">
        <f>IF(D$47=0,0,D$47/WWP_fec!D$47)</f>
        <v>0.5128364622782523</v>
      </c>
      <c r="E77" s="304">
        <f>IF(E$47=0,0,E$47/WWP_fec!E$47)</f>
        <v>0.51751932813758339</v>
      </c>
      <c r="F77" s="304">
        <f>IF(F$47=0,0,F$47/WWP_fec!F$47)</f>
        <v>0.51751932813758339</v>
      </c>
      <c r="G77" s="304">
        <f>IF(G$47=0,0,G$47/WWP_fec!G$47)</f>
        <v>0.53605439588670956</v>
      </c>
      <c r="H77" s="304">
        <f>IF(H$47=0,0,H$47/WWP_fec!H$47)</f>
        <v>0.54165067740522632</v>
      </c>
      <c r="I77" s="304">
        <f>IF(I$47=0,0,I$47/WWP_fec!I$47)</f>
        <v>0.54165067740522632</v>
      </c>
      <c r="J77" s="304">
        <f>IF(J$47=0,0,J$47/WWP_fec!J$47)</f>
        <v>0.54165067740522632</v>
      </c>
      <c r="K77" s="304">
        <f>IF(K$47=0,0,K$47/WWP_fec!K$47)</f>
        <v>0.54165067740522621</v>
      </c>
      <c r="L77" s="304">
        <f>IF(L$47=0,0,L$47/WWP_fec!L$47)</f>
        <v>0.54165067740522632</v>
      </c>
      <c r="M77" s="304">
        <f>IF(M$47=0,0,M$47/WWP_fec!M$47)</f>
        <v>0.54165067740522621</v>
      </c>
      <c r="N77" s="304">
        <f>IF(N$47=0,0,N$47/WWP_fec!N$47)</f>
        <v>0.54165067740522632</v>
      </c>
      <c r="O77" s="304">
        <f>IF(O$47=0,0,O$47/WWP_fec!O$47)</f>
        <v>0.54165067740522621</v>
      </c>
      <c r="P77" s="304">
        <f>IF(P$47=0,0,P$47/WWP_fec!P$47)</f>
        <v>0.54165067740522621</v>
      </c>
      <c r="Q77" s="304">
        <f>IF(Q$47=0,0,Q$47/WWP_fec!Q$47)</f>
        <v>0.54165067740522621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37.197697119542077</v>
      </c>
      <c r="H5" s="96">
        <v>50.482505708712004</v>
      </c>
      <c r="I5" s="96">
        <v>13.153415295636002</v>
      </c>
      <c r="J5" s="96">
        <v>27.494005434984</v>
      </c>
      <c r="K5" s="96">
        <v>22.078976463324004</v>
      </c>
      <c r="L5" s="96">
        <v>66.933833848299187</v>
      </c>
      <c r="M5" s="96">
        <v>77.75432195239712</v>
      </c>
      <c r="N5" s="96">
        <v>59.746469795719008</v>
      </c>
      <c r="O5" s="96">
        <v>58.792725773422156</v>
      </c>
      <c r="P5" s="96">
        <v>65.525783437317841</v>
      </c>
      <c r="Q5" s="96">
        <v>62.951783818348204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2.9375758400143948</v>
      </c>
      <c r="H10" s="158">
        <v>4.7215600122684407</v>
      </c>
      <c r="I10" s="158">
        <v>1.2075060544585592</v>
      </c>
      <c r="J10" s="158">
        <v>1.1105354750479257</v>
      </c>
      <c r="K10" s="158">
        <v>3.0035182132959504</v>
      </c>
      <c r="L10" s="158">
        <v>4.0360949740607515</v>
      </c>
      <c r="M10" s="158">
        <v>3.9438719295238496</v>
      </c>
      <c r="N10" s="158">
        <v>3.7494009848915599</v>
      </c>
      <c r="O10" s="158">
        <v>3.7987208402200241</v>
      </c>
      <c r="P10" s="158">
        <v>3.5919399701707908</v>
      </c>
      <c r="Q10" s="158">
        <v>3.8011520270539254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2.9375758400143948</v>
      </c>
      <c r="H12" s="91">
        <v>4.7215600122684407</v>
      </c>
      <c r="I12" s="91">
        <v>1.2075060544585592</v>
      </c>
      <c r="J12" s="91">
        <v>1.1105354750479257</v>
      </c>
      <c r="K12" s="91">
        <v>3.0035182132959504</v>
      </c>
      <c r="L12" s="91">
        <v>4.0360949740607515</v>
      </c>
      <c r="M12" s="91">
        <v>3.9438719295238496</v>
      </c>
      <c r="N12" s="91">
        <v>3.7494009848915599</v>
      </c>
      <c r="O12" s="91">
        <v>3.7987208402200241</v>
      </c>
      <c r="P12" s="91">
        <v>3.5919399701707908</v>
      </c>
      <c r="Q12" s="91">
        <v>3.8011520270539254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314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29.716644499948504</v>
      </c>
      <c r="H15" s="206">
        <v>26.60339383016747</v>
      </c>
      <c r="I15" s="206">
        <v>10.542908785705672</v>
      </c>
      <c r="J15" s="206">
        <v>23.414620020100287</v>
      </c>
      <c r="K15" s="206">
        <v>7.0391137271669093</v>
      </c>
      <c r="L15" s="206">
        <v>28.040776883977301</v>
      </c>
      <c r="M15" s="206">
        <v>27.609797105554836</v>
      </c>
      <c r="N15" s="206">
        <v>26.311361966943178</v>
      </c>
      <c r="O15" s="206">
        <v>26.671745101837452</v>
      </c>
      <c r="P15" s="206">
        <v>25.153156025995877</v>
      </c>
      <c r="Q15" s="206">
        <v>26.648745519236478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29.716644499948504</v>
      </c>
      <c r="H22" s="87">
        <v>26.60339383016747</v>
      </c>
      <c r="I22" s="87">
        <v>10.542908785705672</v>
      </c>
      <c r="J22" s="87">
        <v>23.414620020100287</v>
      </c>
      <c r="K22" s="87">
        <v>7.0391137271669093</v>
      </c>
      <c r="L22" s="87">
        <v>28.040776883977301</v>
      </c>
      <c r="M22" s="87">
        <v>27.609797105554836</v>
      </c>
      <c r="N22" s="87">
        <v>26.311361966943178</v>
      </c>
      <c r="O22" s="87">
        <v>26.671745101837452</v>
      </c>
      <c r="P22" s="87">
        <v>25.153156025995877</v>
      </c>
      <c r="Q22" s="87">
        <v>26.648745519236478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6" t="s">
        <v>312</v>
      </c>
      <c r="B27" s="204">
        <v>0</v>
      </c>
      <c r="C27" s="204">
        <v>0</v>
      </c>
      <c r="D27" s="204">
        <v>0</v>
      </c>
      <c r="E27" s="204">
        <v>0</v>
      </c>
      <c r="F27" s="204">
        <v>0</v>
      </c>
      <c r="G27" s="204">
        <v>4.5434767795791773</v>
      </c>
      <c r="H27" s="204">
        <v>19.157551866276098</v>
      </c>
      <c r="I27" s="204">
        <v>1.4030004554717705</v>
      </c>
      <c r="J27" s="204">
        <v>2.9688499398357888</v>
      </c>
      <c r="K27" s="204">
        <v>12.036344522861144</v>
      </c>
      <c r="L27" s="204">
        <v>34.856961990261134</v>
      </c>
      <c r="M27" s="204">
        <v>46.200652917318443</v>
      </c>
      <c r="N27" s="204">
        <v>29.685706843884269</v>
      </c>
      <c r="O27" s="204">
        <v>28.322259831364676</v>
      </c>
      <c r="P27" s="204">
        <v>36.780687441151173</v>
      </c>
      <c r="Q27" s="204">
        <v>32.501886272057803</v>
      </c>
    </row>
    <row r="28" spans="1:17" x14ac:dyDescent="0.25">
      <c r="A28" s="152" t="s">
        <v>318</v>
      </c>
      <c r="B28" s="264">
        <v>0</v>
      </c>
      <c r="C28" s="264">
        <v>0</v>
      </c>
      <c r="D28" s="264">
        <v>0</v>
      </c>
      <c r="E28" s="264">
        <v>0</v>
      </c>
      <c r="F28" s="264">
        <v>0</v>
      </c>
      <c r="G28" s="264">
        <v>0</v>
      </c>
      <c r="H28" s="264">
        <v>14.914976365674725</v>
      </c>
      <c r="I28" s="264">
        <v>0</v>
      </c>
      <c r="J28" s="264">
        <v>0</v>
      </c>
      <c r="K28" s="264">
        <v>11.332433150144453</v>
      </c>
      <c r="L28" s="264">
        <v>32.516559426338837</v>
      </c>
      <c r="M28" s="264">
        <v>44.123467535975443</v>
      </c>
      <c r="N28" s="264">
        <v>27.773941040988394</v>
      </c>
      <c r="O28" s="264">
        <v>26.399628373453872</v>
      </c>
      <c r="P28" s="264">
        <v>34.895982985373529</v>
      </c>
      <c r="Q28" s="264">
        <v>30.53795478917618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0</v>
      </c>
      <c r="E31" s="208">
        <v>0</v>
      </c>
      <c r="F31" s="208">
        <v>0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0</v>
      </c>
      <c r="M31" s="208">
        <v>0</v>
      </c>
      <c r="N31" s="208">
        <v>0</v>
      </c>
      <c r="O31" s="208">
        <v>0</v>
      </c>
      <c r="P31" s="208">
        <v>0</v>
      </c>
      <c r="Q31" s="208">
        <v>0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0</v>
      </c>
      <c r="E33" s="208">
        <v>0</v>
      </c>
      <c r="F33" s="208">
        <v>0</v>
      </c>
      <c r="G33" s="208">
        <v>0</v>
      </c>
      <c r="H33" s="208">
        <v>14.914976365674725</v>
      </c>
      <c r="I33" s="208">
        <v>0</v>
      </c>
      <c r="J33" s="208">
        <v>0</v>
      </c>
      <c r="K33" s="208">
        <v>11.332433150144453</v>
      </c>
      <c r="L33" s="208">
        <v>32.516559426338837</v>
      </c>
      <c r="M33" s="208">
        <v>44.123467535975443</v>
      </c>
      <c r="N33" s="208">
        <v>27.773941040988394</v>
      </c>
      <c r="O33" s="208">
        <v>26.399628373453872</v>
      </c>
      <c r="P33" s="208">
        <v>34.895982985373529</v>
      </c>
      <c r="Q33" s="208">
        <v>30.53795478917618</v>
      </c>
    </row>
    <row r="34" spans="1:17" x14ac:dyDescent="0.25">
      <c r="A34" s="152" t="s">
        <v>317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4.5434767795791773</v>
      </c>
      <c r="H34" s="264">
        <v>4.2425755006013715</v>
      </c>
      <c r="I34" s="264">
        <v>1.4030004554717705</v>
      </c>
      <c r="J34" s="264">
        <v>2.9688499398357888</v>
      </c>
      <c r="K34" s="264">
        <v>0.70391137271669102</v>
      </c>
      <c r="L34" s="264">
        <v>2.3404025639222987</v>
      </c>
      <c r="M34" s="264">
        <v>2.077185381342999</v>
      </c>
      <c r="N34" s="264">
        <v>1.9117658028958746</v>
      </c>
      <c r="O34" s="264">
        <v>1.9226314579108044</v>
      </c>
      <c r="P34" s="264">
        <v>1.8847044557776471</v>
      </c>
      <c r="Q34" s="264">
        <v>1.9639314828816206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4.5434767795791773</v>
      </c>
      <c r="H41" s="87">
        <v>4.2425755006013715</v>
      </c>
      <c r="I41" s="87">
        <v>1.4030004554717705</v>
      </c>
      <c r="J41" s="87">
        <v>2.9688499398357888</v>
      </c>
      <c r="K41" s="87">
        <v>0.70391137271669102</v>
      </c>
      <c r="L41" s="87">
        <v>2.3404025639222987</v>
      </c>
      <c r="M41" s="87">
        <v>2.077185381342999</v>
      </c>
      <c r="N41" s="87">
        <v>1.9117658028958746</v>
      </c>
      <c r="O41" s="87">
        <v>1.9226314579108044</v>
      </c>
      <c r="P41" s="87">
        <v>1.8847044557776471</v>
      </c>
      <c r="Q41" s="87">
        <v>1.9639314828816206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0</v>
      </c>
      <c r="C47" s="242">
        <v>0</v>
      </c>
      <c r="D47" s="242">
        <v>0</v>
      </c>
      <c r="E47" s="242">
        <v>0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</row>
    <row r="49" spans="1:17" ht="12.75" x14ac:dyDescent="0.25">
      <c r="A49" s="80" t="s">
        <v>134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0</v>
      </c>
      <c r="C51" s="77">
        <f t="shared" si="0"/>
        <v>0</v>
      </c>
      <c r="D51" s="77">
        <f t="shared" si="0"/>
        <v>0</v>
      </c>
      <c r="E51" s="77">
        <f t="shared" si="0"/>
        <v>0</v>
      </c>
      <c r="F51" s="77">
        <f t="shared" si="0"/>
        <v>0</v>
      </c>
      <c r="G51" s="77">
        <f t="shared" si="0"/>
        <v>0.99999999999999989</v>
      </c>
      <c r="H51" s="77">
        <f t="shared" si="0"/>
        <v>1</v>
      </c>
      <c r="I51" s="77">
        <f t="shared" si="0"/>
        <v>1</v>
      </c>
      <c r="J51" s="77">
        <f t="shared" si="0"/>
        <v>1</v>
      </c>
      <c r="K51" s="77">
        <f t="shared" si="0"/>
        <v>1</v>
      </c>
      <c r="L51" s="77">
        <f t="shared" si="0"/>
        <v>1</v>
      </c>
      <c r="M51" s="77">
        <f t="shared" si="0"/>
        <v>1.0000000000000002</v>
      </c>
      <c r="N51" s="77">
        <f t="shared" si="0"/>
        <v>1</v>
      </c>
      <c r="O51" s="77">
        <f t="shared" si="0"/>
        <v>1</v>
      </c>
      <c r="P51" s="77">
        <f t="shared" si="0"/>
        <v>1</v>
      </c>
      <c r="Q51" s="77">
        <f t="shared" si="0"/>
        <v>1</v>
      </c>
    </row>
    <row r="52" spans="1:17" x14ac:dyDescent="0.25">
      <c r="A52" s="132" t="s">
        <v>83</v>
      </c>
      <c r="B52" s="203">
        <f t="shared" ref="B52:Q52" si="1">IF(B$6=0,0,B$6/B$5)</f>
        <v>0</v>
      </c>
      <c r="C52" s="203">
        <f t="shared" si="1"/>
        <v>0</v>
      </c>
      <c r="D52" s="203">
        <f t="shared" si="1"/>
        <v>0</v>
      </c>
      <c r="E52" s="203">
        <f t="shared" si="1"/>
        <v>0</v>
      </c>
      <c r="F52" s="203">
        <f t="shared" si="1"/>
        <v>0</v>
      </c>
      <c r="G52" s="203">
        <f t="shared" si="1"/>
        <v>0</v>
      </c>
      <c r="H52" s="203">
        <f t="shared" si="1"/>
        <v>0</v>
      </c>
      <c r="I52" s="203">
        <f t="shared" si="1"/>
        <v>0</v>
      </c>
      <c r="J52" s="203">
        <f t="shared" si="1"/>
        <v>0</v>
      </c>
      <c r="K52" s="203">
        <f t="shared" si="1"/>
        <v>0</v>
      </c>
      <c r="L52" s="203">
        <f t="shared" si="1"/>
        <v>0</v>
      </c>
      <c r="M52" s="203">
        <f t="shared" si="1"/>
        <v>0</v>
      </c>
      <c r="N52" s="203">
        <f t="shared" si="1"/>
        <v>0</v>
      </c>
      <c r="O52" s="203">
        <f t="shared" si="1"/>
        <v>0</v>
      </c>
      <c r="P52" s="203">
        <f t="shared" si="1"/>
        <v>0</v>
      </c>
      <c r="Q52" s="203">
        <f t="shared" si="1"/>
        <v>0</v>
      </c>
    </row>
    <row r="53" spans="1:17" x14ac:dyDescent="0.25">
      <c r="A53" s="76" t="s">
        <v>82</v>
      </c>
      <c r="B53" s="202">
        <f t="shared" ref="B53:Q53" si="2">IF(B$7=0,0,B$7/B$5)</f>
        <v>0</v>
      </c>
      <c r="C53" s="202">
        <f t="shared" si="2"/>
        <v>0</v>
      </c>
      <c r="D53" s="202">
        <f t="shared" si="2"/>
        <v>0</v>
      </c>
      <c r="E53" s="202">
        <f t="shared" si="2"/>
        <v>0</v>
      </c>
      <c r="F53" s="202">
        <f t="shared" si="2"/>
        <v>0</v>
      </c>
      <c r="G53" s="202">
        <f t="shared" si="2"/>
        <v>0</v>
      </c>
      <c r="H53" s="202">
        <f t="shared" si="2"/>
        <v>0</v>
      </c>
      <c r="I53" s="202">
        <f t="shared" si="2"/>
        <v>0</v>
      </c>
      <c r="J53" s="202">
        <f t="shared" si="2"/>
        <v>0</v>
      </c>
      <c r="K53" s="202">
        <f t="shared" si="2"/>
        <v>0</v>
      </c>
      <c r="L53" s="202">
        <f t="shared" si="2"/>
        <v>0</v>
      </c>
      <c r="M53" s="202">
        <f t="shared" si="2"/>
        <v>0</v>
      </c>
      <c r="N53" s="202">
        <f t="shared" si="2"/>
        <v>0</v>
      </c>
      <c r="O53" s="202">
        <f t="shared" si="2"/>
        <v>0</v>
      </c>
      <c r="P53" s="202">
        <f t="shared" si="2"/>
        <v>0</v>
      </c>
      <c r="Q53" s="202">
        <f t="shared" si="2"/>
        <v>0</v>
      </c>
    </row>
    <row r="54" spans="1:17" x14ac:dyDescent="0.25">
      <c r="A54" s="76" t="s">
        <v>81</v>
      </c>
      <c r="B54" s="202">
        <f t="shared" ref="B54:Q54" si="3">IF(B$8=0,0,B$8/B$5)</f>
        <v>0</v>
      </c>
      <c r="C54" s="202">
        <f t="shared" si="3"/>
        <v>0</v>
      </c>
      <c r="D54" s="202">
        <f t="shared" si="3"/>
        <v>0</v>
      </c>
      <c r="E54" s="202">
        <f t="shared" si="3"/>
        <v>0</v>
      </c>
      <c r="F54" s="202">
        <f t="shared" si="3"/>
        <v>0</v>
      </c>
      <c r="G54" s="202">
        <f t="shared" si="3"/>
        <v>0</v>
      </c>
      <c r="H54" s="202">
        <f t="shared" si="3"/>
        <v>0</v>
      </c>
      <c r="I54" s="202">
        <f t="shared" si="3"/>
        <v>0</v>
      </c>
      <c r="J54" s="202">
        <f t="shared" si="3"/>
        <v>0</v>
      </c>
      <c r="K54" s="202">
        <f t="shared" si="3"/>
        <v>0</v>
      </c>
      <c r="L54" s="202">
        <f t="shared" si="3"/>
        <v>0</v>
      </c>
      <c r="M54" s="202">
        <f t="shared" si="3"/>
        <v>0</v>
      </c>
      <c r="N54" s="202">
        <f t="shared" si="3"/>
        <v>0</v>
      </c>
      <c r="O54" s="202">
        <f t="shared" si="3"/>
        <v>0</v>
      </c>
      <c r="P54" s="202">
        <f t="shared" si="3"/>
        <v>0</v>
      </c>
      <c r="Q54" s="202">
        <f t="shared" si="3"/>
        <v>0</v>
      </c>
    </row>
    <row r="55" spans="1:17" x14ac:dyDescent="0.25">
      <c r="A55" s="76" t="s">
        <v>80</v>
      </c>
      <c r="B55" s="202">
        <f t="shared" ref="B55:Q55" si="4">IF(B$9=0,0,B$9/B$5)</f>
        <v>0</v>
      </c>
      <c r="C55" s="202">
        <f t="shared" si="4"/>
        <v>0</v>
      </c>
      <c r="D55" s="202">
        <f t="shared" si="4"/>
        <v>0</v>
      </c>
      <c r="E55" s="202">
        <f t="shared" si="4"/>
        <v>0</v>
      </c>
      <c r="F55" s="202">
        <f t="shared" si="4"/>
        <v>0</v>
      </c>
      <c r="G55" s="202">
        <f t="shared" si="4"/>
        <v>0</v>
      </c>
      <c r="H55" s="202">
        <f t="shared" si="4"/>
        <v>0</v>
      </c>
      <c r="I55" s="202">
        <f t="shared" si="4"/>
        <v>0</v>
      </c>
      <c r="J55" s="202">
        <f t="shared" si="4"/>
        <v>0</v>
      </c>
      <c r="K55" s="202">
        <f t="shared" si="4"/>
        <v>0</v>
      </c>
      <c r="L55" s="202">
        <f t="shared" si="4"/>
        <v>0</v>
      </c>
      <c r="M55" s="202">
        <f t="shared" si="4"/>
        <v>0</v>
      </c>
      <c r="N55" s="202">
        <f t="shared" si="4"/>
        <v>0</v>
      </c>
      <c r="O55" s="202">
        <f t="shared" si="4"/>
        <v>0</v>
      </c>
      <c r="P55" s="202">
        <f t="shared" si="4"/>
        <v>0</v>
      </c>
      <c r="Q55" s="202">
        <f t="shared" si="4"/>
        <v>0</v>
      </c>
    </row>
    <row r="56" spans="1:17" x14ac:dyDescent="0.25">
      <c r="A56" s="129" t="s">
        <v>79</v>
      </c>
      <c r="B56" s="201">
        <f t="shared" ref="B56:Q56" si="5">IF(B$10=0,0,B$10/B$5)</f>
        <v>0</v>
      </c>
      <c r="C56" s="201">
        <f t="shared" si="5"/>
        <v>0</v>
      </c>
      <c r="D56" s="201">
        <f t="shared" si="5"/>
        <v>0</v>
      </c>
      <c r="E56" s="201">
        <f t="shared" si="5"/>
        <v>0</v>
      </c>
      <c r="F56" s="201">
        <f t="shared" si="5"/>
        <v>0</v>
      </c>
      <c r="G56" s="201">
        <f t="shared" si="5"/>
        <v>7.8971981264698191E-2</v>
      </c>
      <c r="H56" s="201">
        <f t="shared" si="5"/>
        <v>9.3528638208099465E-2</v>
      </c>
      <c r="I56" s="201">
        <f t="shared" si="5"/>
        <v>9.1801712887388393E-2</v>
      </c>
      <c r="J56" s="201">
        <f t="shared" si="5"/>
        <v>4.0391912981687816E-2</v>
      </c>
      <c r="K56" s="201">
        <f t="shared" si="5"/>
        <v>0.13603521061246554</v>
      </c>
      <c r="L56" s="201">
        <f t="shared" si="5"/>
        <v>6.0299772805607936E-2</v>
      </c>
      <c r="M56" s="201">
        <f t="shared" si="5"/>
        <v>5.0722221356883201E-2</v>
      </c>
      <c r="N56" s="201">
        <f t="shared" si="5"/>
        <v>6.2755188678280949E-2</v>
      </c>
      <c r="O56" s="201">
        <f t="shared" si="5"/>
        <v>6.4612089170005355E-2</v>
      </c>
      <c r="P56" s="201">
        <f t="shared" si="5"/>
        <v>5.4817199913479116E-2</v>
      </c>
      <c r="Q56" s="201">
        <f t="shared" si="5"/>
        <v>6.038195896120143E-2</v>
      </c>
    </row>
    <row r="57" spans="1:17" x14ac:dyDescent="0.25">
      <c r="A57" s="127" t="s">
        <v>314</v>
      </c>
      <c r="B57" s="200">
        <f t="shared" ref="B57:Q57" si="6">IF(B$15=0,0,B$15/B$5)</f>
        <v>0</v>
      </c>
      <c r="C57" s="200">
        <f t="shared" si="6"/>
        <v>0</v>
      </c>
      <c r="D57" s="200">
        <f t="shared" si="6"/>
        <v>0</v>
      </c>
      <c r="E57" s="200">
        <f t="shared" si="6"/>
        <v>0</v>
      </c>
      <c r="F57" s="200">
        <f t="shared" si="6"/>
        <v>0</v>
      </c>
      <c r="G57" s="200">
        <f t="shared" si="6"/>
        <v>0.79888398479207601</v>
      </c>
      <c r="H57" s="200">
        <f t="shared" si="6"/>
        <v>0.52698243592881711</v>
      </c>
      <c r="I57" s="200">
        <f t="shared" si="6"/>
        <v>0.80153393994969235</v>
      </c>
      <c r="J57" s="200">
        <f t="shared" si="6"/>
        <v>0.85162636908142131</v>
      </c>
      <c r="K57" s="200">
        <f t="shared" si="6"/>
        <v>0.31881521948536767</v>
      </c>
      <c r="L57" s="200">
        <f t="shared" si="6"/>
        <v>0.41893277692011105</v>
      </c>
      <c r="M57" s="200">
        <f t="shared" si="6"/>
        <v>0.35509019193117203</v>
      </c>
      <c r="N57" s="200">
        <f t="shared" si="6"/>
        <v>0.44038354160346482</v>
      </c>
      <c r="O57" s="200">
        <f t="shared" si="6"/>
        <v>0.45365722971624295</v>
      </c>
      <c r="P57" s="200">
        <f t="shared" si="6"/>
        <v>0.38386654392400299</v>
      </c>
      <c r="Q57" s="200">
        <f t="shared" si="6"/>
        <v>0.4233199427062036</v>
      </c>
    </row>
    <row r="58" spans="1:17" x14ac:dyDescent="0.25">
      <c r="A58" s="127" t="s">
        <v>313</v>
      </c>
      <c r="B58" s="200">
        <f t="shared" ref="B58:Q58" si="7">IF(B$26=0,0,B$26/B$5)</f>
        <v>0</v>
      </c>
      <c r="C58" s="200">
        <f t="shared" si="7"/>
        <v>0</v>
      </c>
      <c r="D58" s="200">
        <f t="shared" si="7"/>
        <v>0</v>
      </c>
      <c r="E58" s="200">
        <f t="shared" si="7"/>
        <v>0</v>
      </c>
      <c r="F58" s="200">
        <f t="shared" si="7"/>
        <v>0</v>
      </c>
      <c r="G58" s="200">
        <f t="shared" si="7"/>
        <v>0</v>
      </c>
      <c r="H58" s="200">
        <f t="shared" si="7"/>
        <v>0</v>
      </c>
      <c r="I58" s="200">
        <f t="shared" si="7"/>
        <v>0</v>
      </c>
      <c r="J58" s="200">
        <f t="shared" si="7"/>
        <v>0</v>
      </c>
      <c r="K58" s="200">
        <f t="shared" si="7"/>
        <v>0</v>
      </c>
      <c r="L58" s="200">
        <f t="shared" si="7"/>
        <v>0</v>
      </c>
      <c r="M58" s="200">
        <f t="shared" si="7"/>
        <v>0</v>
      </c>
      <c r="N58" s="200">
        <f t="shared" si="7"/>
        <v>0</v>
      </c>
      <c r="O58" s="200">
        <f t="shared" si="7"/>
        <v>0</v>
      </c>
      <c r="P58" s="200">
        <f t="shared" si="7"/>
        <v>0</v>
      </c>
      <c r="Q58" s="200">
        <f t="shared" si="7"/>
        <v>0</v>
      </c>
    </row>
    <row r="59" spans="1:17" x14ac:dyDescent="0.25">
      <c r="A59" s="127" t="s">
        <v>312</v>
      </c>
      <c r="B59" s="200">
        <f t="shared" ref="B59:Q59" si="8">IF(B$27=0,0,B$27/B$5)</f>
        <v>0</v>
      </c>
      <c r="C59" s="200">
        <f t="shared" si="8"/>
        <v>0</v>
      </c>
      <c r="D59" s="200">
        <f t="shared" si="8"/>
        <v>0</v>
      </c>
      <c r="E59" s="200">
        <f t="shared" si="8"/>
        <v>0</v>
      </c>
      <c r="F59" s="200">
        <f t="shared" si="8"/>
        <v>0</v>
      </c>
      <c r="G59" s="200">
        <f t="shared" si="8"/>
        <v>0.12214403394322572</v>
      </c>
      <c r="H59" s="200">
        <f t="shared" si="8"/>
        <v>0.37948892586308347</v>
      </c>
      <c r="I59" s="200">
        <f t="shared" si="8"/>
        <v>0.10666434716291924</v>
      </c>
      <c r="J59" s="200">
        <f t="shared" si="8"/>
        <v>0.10798171793689094</v>
      </c>
      <c r="K59" s="200">
        <f t="shared" si="8"/>
        <v>0.54514956990216679</v>
      </c>
      <c r="L59" s="200">
        <f t="shared" si="8"/>
        <v>0.52076745027428095</v>
      </c>
      <c r="M59" s="200">
        <f t="shared" si="8"/>
        <v>0.59418758671194483</v>
      </c>
      <c r="N59" s="200">
        <f t="shared" si="8"/>
        <v>0.49686126971825417</v>
      </c>
      <c r="O59" s="200">
        <f t="shared" si="8"/>
        <v>0.48173068111375161</v>
      </c>
      <c r="P59" s="200">
        <f t="shared" si="8"/>
        <v>0.5613162561625179</v>
      </c>
      <c r="Q59" s="200">
        <f t="shared" si="8"/>
        <v>0.51629809833259499</v>
      </c>
    </row>
    <row r="60" spans="1:17" x14ac:dyDescent="0.25">
      <c r="A60" s="142" t="s">
        <v>318</v>
      </c>
      <c r="B60" s="199">
        <f t="shared" ref="B60:Q60" si="9">IF(B$28=0,0,B$28/B$5)</f>
        <v>0</v>
      </c>
      <c r="C60" s="199">
        <f t="shared" si="9"/>
        <v>0</v>
      </c>
      <c r="D60" s="199">
        <f t="shared" si="9"/>
        <v>0</v>
      </c>
      <c r="E60" s="199">
        <f t="shared" si="9"/>
        <v>0</v>
      </c>
      <c r="F60" s="199">
        <f t="shared" si="9"/>
        <v>0</v>
      </c>
      <c r="G60" s="199">
        <f t="shared" si="9"/>
        <v>0</v>
      </c>
      <c r="H60" s="199">
        <f t="shared" si="9"/>
        <v>0.29544841636299318</v>
      </c>
      <c r="I60" s="199">
        <f t="shared" si="9"/>
        <v>0</v>
      </c>
      <c r="J60" s="199">
        <f t="shared" si="9"/>
        <v>0</v>
      </c>
      <c r="K60" s="199">
        <f t="shared" si="9"/>
        <v>0.51326804795363001</v>
      </c>
      <c r="L60" s="199">
        <f t="shared" si="9"/>
        <v>0.48580153797906339</v>
      </c>
      <c r="M60" s="199">
        <f t="shared" si="9"/>
        <v>0.56747286103258399</v>
      </c>
      <c r="N60" s="199">
        <f t="shared" si="9"/>
        <v>0.46486329880160498</v>
      </c>
      <c r="O60" s="199">
        <f t="shared" si="9"/>
        <v>0.44902882161296376</v>
      </c>
      <c r="P60" s="199">
        <f t="shared" si="9"/>
        <v>0.53255346452675578</v>
      </c>
      <c r="Q60" s="199">
        <f t="shared" si="9"/>
        <v>0.48510070623726237</v>
      </c>
    </row>
    <row r="61" spans="1:17" x14ac:dyDescent="0.25">
      <c r="A61" s="142" t="s">
        <v>317</v>
      </c>
      <c r="B61" s="199">
        <f t="shared" ref="B61:Q61" si="10">IF(B$34=0,0,B$34/B$5)</f>
        <v>0</v>
      </c>
      <c r="C61" s="199">
        <f t="shared" si="10"/>
        <v>0</v>
      </c>
      <c r="D61" s="199">
        <f t="shared" si="10"/>
        <v>0</v>
      </c>
      <c r="E61" s="199">
        <f t="shared" si="10"/>
        <v>0</v>
      </c>
      <c r="F61" s="199">
        <f t="shared" si="10"/>
        <v>0</v>
      </c>
      <c r="G61" s="199">
        <f t="shared" si="10"/>
        <v>0.12214403394322572</v>
      </c>
      <c r="H61" s="199">
        <f t="shared" si="10"/>
        <v>8.4040509500090246E-2</v>
      </c>
      <c r="I61" s="199">
        <f t="shared" si="10"/>
        <v>0.10666434716291924</v>
      </c>
      <c r="J61" s="199">
        <f t="shared" si="10"/>
        <v>0.10798171793689094</v>
      </c>
      <c r="K61" s="199">
        <f t="shared" si="10"/>
        <v>3.1881521948536773E-2</v>
      </c>
      <c r="L61" s="199">
        <f t="shared" si="10"/>
        <v>3.496591229521763E-2</v>
      </c>
      <c r="M61" s="199">
        <f t="shared" si="10"/>
        <v>2.6714725679360909E-2</v>
      </c>
      <c r="N61" s="199">
        <f t="shared" si="10"/>
        <v>3.1997970916649167E-2</v>
      </c>
      <c r="O61" s="199">
        <f t="shared" si="10"/>
        <v>3.2701859500787925E-2</v>
      </c>
      <c r="P61" s="199">
        <f t="shared" si="10"/>
        <v>2.8762791635762144E-2</v>
      </c>
      <c r="Q61" s="199">
        <f t="shared" si="10"/>
        <v>3.1197392095332562E-2</v>
      </c>
    </row>
    <row r="62" spans="1:17" x14ac:dyDescent="0.25">
      <c r="A62" s="142" t="s">
        <v>316</v>
      </c>
      <c r="B62" s="199">
        <f t="shared" ref="B62:Q62" si="11">IF(B$45=0,0,B$45/B$5)</f>
        <v>0</v>
      </c>
      <c r="C62" s="199">
        <f t="shared" si="11"/>
        <v>0</v>
      </c>
      <c r="D62" s="199">
        <f t="shared" si="11"/>
        <v>0</v>
      </c>
      <c r="E62" s="199">
        <f t="shared" si="11"/>
        <v>0</v>
      </c>
      <c r="F62" s="199">
        <f t="shared" si="11"/>
        <v>0</v>
      </c>
      <c r="G62" s="199">
        <f t="shared" si="11"/>
        <v>0</v>
      </c>
      <c r="H62" s="199">
        <f t="shared" si="11"/>
        <v>0</v>
      </c>
      <c r="I62" s="199">
        <f t="shared" si="11"/>
        <v>0</v>
      </c>
      <c r="J62" s="199">
        <f t="shared" si="11"/>
        <v>0</v>
      </c>
      <c r="K62" s="199">
        <f t="shared" si="11"/>
        <v>0</v>
      </c>
      <c r="L62" s="199">
        <f t="shared" si="11"/>
        <v>0</v>
      </c>
      <c r="M62" s="199">
        <f t="shared" si="11"/>
        <v>0</v>
      </c>
      <c r="N62" s="199">
        <f t="shared" si="11"/>
        <v>0</v>
      </c>
      <c r="O62" s="199">
        <f t="shared" si="11"/>
        <v>0</v>
      </c>
      <c r="P62" s="199">
        <f t="shared" si="11"/>
        <v>0</v>
      </c>
      <c r="Q62" s="199">
        <f t="shared" si="11"/>
        <v>0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</v>
      </c>
      <c r="C64" s="276">
        <f t="shared" si="13"/>
        <v>0</v>
      </c>
      <c r="D64" s="276">
        <f t="shared" si="13"/>
        <v>0</v>
      </c>
      <c r="E64" s="276">
        <f t="shared" si="13"/>
        <v>0</v>
      </c>
      <c r="F64" s="276">
        <f t="shared" si="13"/>
        <v>0</v>
      </c>
      <c r="G64" s="276">
        <f t="shared" si="13"/>
        <v>0</v>
      </c>
      <c r="H64" s="276">
        <f t="shared" si="13"/>
        <v>0</v>
      </c>
      <c r="I64" s="276">
        <f t="shared" si="13"/>
        <v>0</v>
      </c>
      <c r="J64" s="276">
        <f t="shared" si="13"/>
        <v>0</v>
      </c>
      <c r="K64" s="276">
        <f t="shared" si="13"/>
        <v>0</v>
      </c>
      <c r="L64" s="276">
        <f t="shared" si="13"/>
        <v>0</v>
      </c>
      <c r="M64" s="276">
        <f t="shared" si="13"/>
        <v>0</v>
      </c>
      <c r="N64" s="276">
        <f t="shared" si="13"/>
        <v>0</v>
      </c>
      <c r="O64" s="276">
        <f t="shared" si="13"/>
        <v>0</v>
      </c>
      <c r="P64" s="276">
        <f t="shared" si="13"/>
        <v>0</v>
      </c>
      <c r="Q64" s="276">
        <f t="shared" si="13"/>
        <v>0</v>
      </c>
    </row>
    <row r="66" spans="1:17" ht="12.75" x14ac:dyDescent="0.25">
      <c r="A66" s="266" t="s">
        <v>133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>IF(B$5=0,0,B$5/WWP_fec!B$5)</f>
        <v>0</v>
      </c>
      <c r="C68" s="230">
        <f>IF(C$5=0,0,C$5/WWP_fec!C$5)</f>
        <v>0</v>
      </c>
      <c r="D68" s="230">
        <f>IF(D$5=0,0,D$5/WWP_fec!D$5)</f>
        <v>0</v>
      </c>
      <c r="E68" s="230">
        <f>IF(E$5=0,0,E$5/WWP_fec!E$5)</f>
        <v>0</v>
      </c>
      <c r="F68" s="230">
        <f>IF(F$5=0,0,F$5/WWP_fec!F$5)</f>
        <v>0</v>
      </c>
      <c r="G68" s="230">
        <f>IF(G$5=0,0,G$5/WWP_fec!G$5)</f>
        <v>0.13721714444205416</v>
      </c>
      <c r="H68" s="230">
        <f>IF(H$5=0,0,H$5/WWP_fec!H$5)</f>
        <v>0.17951194628162556</v>
      </c>
      <c r="I68" s="230">
        <f>IF(I$5=0,0,I$5/WWP_fec!I$5)</f>
        <v>5.3304858891203177E-2</v>
      </c>
      <c r="J68" s="230">
        <f>IF(J$5=0,0,J$5/WWP_fec!J$5)</f>
        <v>0.1202399333077582</v>
      </c>
      <c r="K68" s="230">
        <f>IF(K$5=0,0,K$5/WWP_fec!K$5)</f>
        <v>0.12342031009629974</v>
      </c>
      <c r="L68" s="230">
        <f>IF(L$5=0,0,L$5/WWP_fec!L$5)</f>
        <v>0.2784340155298976</v>
      </c>
      <c r="M68" s="230">
        <f>IF(M$5=0,0,M$5/WWP_fec!M$5)</f>
        <v>0.33100892328185738</v>
      </c>
      <c r="N68" s="230">
        <f>IF(N$5=0,0,N$5/WWP_fec!N$5)</f>
        <v>0.26753975617663395</v>
      </c>
      <c r="O68" s="230">
        <f>IF(O$5=0,0,O$5/WWP_fec!O$5)</f>
        <v>0.25985087455738981</v>
      </c>
      <c r="P68" s="230">
        <f>IF(P$5=0,0,P$5/WWP_fec!P$5)</f>
        <v>0.30628174923756973</v>
      </c>
      <c r="Q68" s="230">
        <f>IF(Q$5=0,0,Q$5/WWP_fec!Q$5)</f>
        <v>0.27805503774056217</v>
      </c>
    </row>
    <row r="69" spans="1:17" x14ac:dyDescent="0.25">
      <c r="A69" s="132" t="s">
        <v>83</v>
      </c>
      <c r="B69" s="275">
        <f>IF(B$6=0,0,B$6/WWP_fec!B$6)</f>
        <v>0</v>
      </c>
      <c r="C69" s="275">
        <f>IF(C$6=0,0,C$6/WWP_fec!C$6)</f>
        <v>0</v>
      </c>
      <c r="D69" s="275">
        <f>IF(D$6=0,0,D$6/WWP_fec!D$6)</f>
        <v>0</v>
      </c>
      <c r="E69" s="275">
        <f>IF(E$6=0,0,E$6/WWP_fec!E$6)</f>
        <v>0</v>
      </c>
      <c r="F69" s="275">
        <f>IF(F$6=0,0,F$6/WWP_fec!F$6)</f>
        <v>0</v>
      </c>
      <c r="G69" s="275">
        <f>IF(G$6=0,0,G$6/WWP_fec!G$6)</f>
        <v>0</v>
      </c>
      <c r="H69" s="275">
        <f>IF(H$6=0,0,H$6/WWP_fec!H$6)</f>
        <v>0</v>
      </c>
      <c r="I69" s="275">
        <f>IF(I$6=0,0,I$6/WWP_fec!I$6)</f>
        <v>0</v>
      </c>
      <c r="J69" s="275">
        <f>IF(J$6=0,0,J$6/WWP_fec!J$6)</f>
        <v>0</v>
      </c>
      <c r="K69" s="275">
        <f>IF(K$6=0,0,K$6/WWP_fec!K$6)</f>
        <v>0</v>
      </c>
      <c r="L69" s="275">
        <f>IF(L$6=0,0,L$6/WWP_fec!L$6)</f>
        <v>0</v>
      </c>
      <c r="M69" s="275">
        <f>IF(M$6=0,0,M$6/WWP_fec!M$6)</f>
        <v>0</v>
      </c>
      <c r="N69" s="275">
        <f>IF(N$6=0,0,N$6/WWP_fec!N$6)</f>
        <v>0</v>
      </c>
      <c r="O69" s="275">
        <f>IF(O$6=0,0,O$6/WWP_fec!O$6)</f>
        <v>0</v>
      </c>
      <c r="P69" s="275">
        <f>IF(P$6=0,0,P$6/WWP_fec!P$6)</f>
        <v>0</v>
      </c>
      <c r="Q69" s="275">
        <f>IF(Q$6=0,0,Q$6/WWP_fec!Q$6)</f>
        <v>0</v>
      </c>
    </row>
    <row r="70" spans="1:17" x14ac:dyDescent="0.25">
      <c r="A70" s="76" t="s">
        <v>82</v>
      </c>
      <c r="B70" s="274">
        <f>IF(B$7=0,0,B$7/WWP_fec!B$7)</f>
        <v>0</v>
      </c>
      <c r="C70" s="274">
        <f>IF(C$7=0,0,C$7/WWP_fec!C$7)</f>
        <v>0</v>
      </c>
      <c r="D70" s="274">
        <f>IF(D$7=0,0,D$7/WWP_fec!D$7)</f>
        <v>0</v>
      </c>
      <c r="E70" s="274">
        <f>IF(E$7=0,0,E$7/WWP_fec!E$7)</f>
        <v>0</v>
      </c>
      <c r="F70" s="274">
        <f>IF(F$7=0,0,F$7/WWP_fec!F$7)</f>
        <v>0</v>
      </c>
      <c r="G70" s="274">
        <f>IF(G$7=0,0,G$7/WWP_fec!G$7)</f>
        <v>0</v>
      </c>
      <c r="H70" s="274">
        <f>IF(H$7=0,0,H$7/WWP_fec!H$7)</f>
        <v>0</v>
      </c>
      <c r="I70" s="274">
        <f>IF(I$7=0,0,I$7/WWP_fec!I$7)</f>
        <v>0</v>
      </c>
      <c r="J70" s="274">
        <f>IF(J$7=0,0,J$7/WWP_fec!J$7)</f>
        <v>0</v>
      </c>
      <c r="K70" s="274">
        <f>IF(K$7=0,0,K$7/WWP_fec!K$7)</f>
        <v>0</v>
      </c>
      <c r="L70" s="274">
        <f>IF(L$7=0,0,L$7/WWP_fec!L$7)</f>
        <v>0</v>
      </c>
      <c r="M70" s="274">
        <f>IF(M$7=0,0,M$7/WWP_fec!M$7)</f>
        <v>0</v>
      </c>
      <c r="N70" s="274">
        <f>IF(N$7=0,0,N$7/WWP_fec!N$7)</f>
        <v>0</v>
      </c>
      <c r="O70" s="274">
        <f>IF(O$7=0,0,O$7/WWP_fec!O$7)</f>
        <v>0</v>
      </c>
      <c r="P70" s="274">
        <f>IF(P$7=0,0,P$7/WWP_fec!P$7)</f>
        <v>0</v>
      </c>
      <c r="Q70" s="274">
        <f>IF(Q$7=0,0,Q$7/WWP_fec!Q$7)</f>
        <v>0</v>
      </c>
    </row>
    <row r="71" spans="1:17" x14ac:dyDescent="0.25">
      <c r="A71" s="76" t="s">
        <v>81</v>
      </c>
      <c r="B71" s="274">
        <f>IF(B$8=0,0,B$8/WWP_fec!B$8)</f>
        <v>0</v>
      </c>
      <c r="C71" s="274">
        <f>IF(C$8=0,0,C$8/WWP_fec!C$8)</f>
        <v>0</v>
      </c>
      <c r="D71" s="274">
        <f>IF(D$8=0,0,D$8/WWP_fec!D$8)</f>
        <v>0</v>
      </c>
      <c r="E71" s="274">
        <f>IF(E$8=0,0,E$8/WWP_fec!E$8)</f>
        <v>0</v>
      </c>
      <c r="F71" s="274">
        <f>IF(F$8=0,0,F$8/WWP_fec!F$8)</f>
        <v>0</v>
      </c>
      <c r="G71" s="274">
        <f>IF(G$8=0,0,G$8/WWP_fec!G$8)</f>
        <v>0</v>
      </c>
      <c r="H71" s="274">
        <f>IF(H$8=0,0,H$8/WWP_fec!H$8)</f>
        <v>0</v>
      </c>
      <c r="I71" s="274">
        <f>IF(I$8=0,0,I$8/WWP_fec!I$8)</f>
        <v>0</v>
      </c>
      <c r="J71" s="274">
        <f>IF(J$8=0,0,J$8/WWP_fec!J$8)</f>
        <v>0</v>
      </c>
      <c r="K71" s="274">
        <f>IF(K$8=0,0,K$8/WWP_fec!K$8)</f>
        <v>0</v>
      </c>
      <c r="L71" s="274">
        <f>IF(L$8=0,0,L$8/WWP_fec!L$8)</f>
        <v>0</v>
      </c>
      <c r="M71" s="274">
        <f>IF(M$8=0,0,M$8/WWP_fec!M$8)</f>
        <v>0</v>
      </c>
      <c r="N71" s="274">
        <f>IF(N$8=0,0,N$8/WWP_fec!N$8)</f>
        <v>0</v>
      </c>
      <c r="O71" s="274">
        <f>IF(O$8=0,0,O$8/WWP_fec!O$8)</f>
        <v>0</v>
      </c>
      <c r="P71" s="274">
        <f>IF(P$8=0,0,P$8/WWP_fec!P$8)</f>
        <v>0</v>
      </c>
      <c r="Q71" s="274">
        <f>IF(Q$8=0,0,Q$8/WWP_fec!Q$8)</f>
        <v>0</v>
      </c>
    </row>
    <row r="72" spans="1:17" x14ac:dyDescent="0.25">
      <c r="A72" s="76" t="s">
        <v>80</v>
      </c>
      <c r="B72" s="274">
        <f>IF(B$9=0,0,B$9/WWP_fec!B$9)</f>
        <v>0</v>
      </c>
      <c r="C72" s="274">
        <f>IF(C$9=0,0,C$9/WWP_fec!C$9)</f>
        <v>0</v>
      </c>
      <c r="D72" s="274">
        <f>IF(D$9=0,0,D$9/WWP_fec!D$9)</f>
        <v>0</v>
      </c>
      <c r="E72" s="274">
        <f>IF(E$9=0,0,E$9/WWP_fec!E$9)</f>
        <v>0</v>
      </c>
      <c r="F72" s="274">
        <f>IF(F$9=0,0,F$9/WWP_fec!F$9)</f>
        <v>0</v>
      </c>
      <c r="G72" s="274">
        <f>IF(G$9=0,0,G$9/WWP_fec!G$9)</f>
        <v>0</v>
      </c>
      <c r="H72" s="274">
        <f>IF(H$9=0,0,H$9/WWP_fec!H$9)</f>
        <v>0</v>
      </c>
      <c r="I72" s="274">
        <f>IF(I$9=0,0,I$9/WWP_fec!I$9)</f>
        <v>0</v>
      </c>
      <c r="J72" s="274">
        <f>IF(J$9=0,0,J$9/WWP_fec!J$9)</f>
        <v>0</v>
      </c>
      <c r="K72" s="274">
        <f>IF(K$9=0,0,K$9/WWP_fec!K$9)</f>
        <v>0</v>
      </c>
      <c r="L72" s="274">
        <f>IF(L$9=0,0,L$9/WWP_fec!L$9)</f>
        <v>0</v>
      </c>
      <c r="M72" s="274">
        <f>IF(M$9=0,0,M$9/WWP_fec!M$9)</f>
        <v>0</v>
      </c>
      <c r="N72" s="274">
        <f>IF(N$9=0,0,N$9/WWP_fec!N$9)</f>
        <v>0</v>
      </c>
      <c r="O72" s="274">
        <f>IF(O$9=0,0,O$9/WWP_fec!O$9)</f>
        <v>0</v>
      </c>
      <c r="P72" s="274">
        <f>IF(P$9=0,0,P$9/WWP_fec!P$9)</f>
        <v>0</v>
      </c>
      <c r="Q72" s="274">
        <f>IF(Q$9=0,0,Q$9/WWP_fec!Q$9)</f>
        <v>0</v>
      </c>
    </row>
    <row r="73" spans="1:17" x14ac:dyDescent="0.25">
      <c r="A73" s="129" t="s">
        <v>79</v>
      </c>
      <c r="B73" s="273">
        <f>IF(B$10=0,0,B$10/WWP_fec!B$10)</f>
        <v>0</v>
      </c>
      <c r="C73" s="273">
        <f>IF(C$10=0,0,C$10/WWP_fec!C$10)</f>
        <v>0</v>
      </c>
      <c r="D73" s="273">
        <f>IF(D$10=0,0,D$10/WWP_fec!D$10)</f>
        <v>0</v>
      </c>
      <c r="E73" s="273">
        <f>IF(E$10=0,0,E$10/WWP_fec!E$10)</f>
        <v>0</v>
      </c>
      <c r="F73" s="273">
        <f>IF(F$10=0,0,F$10/WWP_fec!F$10)</f>
        <v>0</v>
      </c>
      <c r="G73" s="273">
        <f>IF(G$10=0,0,G$10/WWP_fec!G$10)</f>
        <v>0.45478881574536362</v>
      </c>
      <c r="H73" s="273">
        <f>IF(H$10=0,0,H$10/WWP_fec!H$10)</f>
        <v>0.70463844000000009</v>
      </c>
      <c r="I73" s="273">
        <f>IF(I$10=0,0,I$10/WWP_fec!I$10)</f>
        <v>0.20537422967871258</v>
      </c>
      <c r="J73" s="273">
        <f>IF(J$10=0,0,J$10/WWP_fec!J$10)</f>
        <v>0.20383160004862286</v>
      </c>
      <c r="K73" s="273">
        <f>IF(K$10=0,0,K$10/WWP_fec!K$10)</f>
        <v>0.70463843999999998</v>
      </c>
      <c r="L73" s="273">
        <f>IF(L$10=0,0,L$10/WWP_fec!L$10)</f>
        <v>0.70463843999999998</v>
      </c>
      <c r="M73" s="273">
        <f>IF(M$10=0,0,M$10/WWP_fec!M$10)</f>
        <v>0.70463843999999998</v>
      </c>
      <c r="N73" s="273">
        <f>IF(N$10=0,0,N$10/WWP_fec!N$10)</f>
        <v>0.70463844000000009</v>
      </c>
      <c r="O73" s="273">
        <f>IF(O$10=0,0,O$10/WWP_fec!O$10)</f>
        <v>0.70463844000000009</v>
      </c>
      <c r="P73" s="273">
        <f>IF(P$10=0,0,P$10/WWP_fec!P$10)</f>
        <v>0.70463844000000009</v>
      </c>
      <c r="Q73" s="273">
        <f>IF(Q$10=0,0,Q$10/WWP_fec!Q$10)</f>
        <v>0.70463844000000009</v>
      </c>
    </row>
    <row r="74" spans="1:17" x14ac:dyDescent="0.25">
      <c r="A74" s="127" t="s">
        <v>314</v>
      </c>
      <c r="B74" s="296">
        <f>IF(B$15=0,0,B$15/WWP_fec!B$15)</f>
        <v>0</v>
      </c>
      <c r="C74" s="296">
        <f>IF(C$15=0,0,C$15/WWP_fec!C$15)</f>
        <v>0</v>
      </c>
      <c r="D74" s="296">
        <f>IF(D$15=0,0,D$15/WWP_fec!D$15)</f>
        <v>0</v>
      </c>
      <c r="E74" s="296">
        <f>IF(E$15=0,0,E$15/WWP_fec!E$15)</f>
        <v>0</v>
      </c>
      <c r="F74" s="296">
        <f>IF(F$15=0,0,F$15/WWP_fec!F$15)</f>
        <v>0</v>
      </c>
      <c r="G74" s="296">
        <f>IF(G$15=0,0,G$15/WWP_fec!G$15)</f>
        <v>0.31149027601876145</v>
      </c>
      <c r="H74" s="296">
        <f>IF(H$15=0,0,H$15/WWP_fec!H$15)</f>
        <v>0.28037926290915888</v>
      </c>
      <c r="I74" s="296">
        <f>IF(I$15=0,0,I$15/WWP_fec!I$15)</f>
        <v>0.10566956875794044</v>
      </c>
      <c r="J74" s="296">
        <f>IF(J$15=0,0,J$15/WWP_fec!J$15)</f>
        <v>0.24130305300990773</v>
      </c>
      <c r="K74" s="296">
        <f>IF(K$15=0,0,K$15/WWP_fec!K$15)</f>
        <v>7.3128983390998117E-2</v>
      </c>
      <c r="L74" s="296">
        <f>IF(L$15=0,0,L$15/WWP_fec!L$15)</f>
        <v>0.180938511010553</v>
      </c>
      <c r="M74" s="296">
        <f>IF(M$15=0,0,M$15/WWP_fec!M$15)</f>
        <v>0.16434416076095687</v>
      </c>
      <c r="N74" s="296">
        <f>IF(N$15=0,0,N$15/WWP_fec!N$15)</f>
        <v>0.15910162804344849</v>
      </c>
      <c r="O74" s="296">
        <f>IF(O$15=0,0,O$15/WWP_fec!O$15)</f>
        <v>0.15792849203133943</v>
      </c>
      <c r="P74" s="296">
        <f>IF(P$15=0,0,P$15/WWP_fec!P$15)</f>
        <v>0.1637253816089298</v>
      </c>
      <c r="Q74" s="296">
        <f>IF(Q$15=0,0,Q$15/WWP_fec!Q$15)</f>
        <v>0.16121777260502973</v>
      </c>
    </row>
    <row r="75" spans="1:17" x14ac:dyDescent="0.25">
      <c r="A75" s="127" t="s">
        <v>313</v>
      </c>
      <c r="B75" s="296">
        <f>IF(B$26=0,0,B$26/WWP_fec!B$26)</f>
        <v>0</v>
      </c>
      <c r="C75" s="296">
        <f>IF(C$26=0,0,C$26/WWP_fec!C$26)</f>
        <v>0</v>
      </c>
      <c r="D75" s="296">
        <f>IF(D$26=0,0,D$26/WWP_fec!D$26)</f>
        <v>0</v>
      </c>
      <c r="E75" s="296">
        <f>IF(E$26=0,0,E$26/WWP_fec!E$26)</f>
        <v>0</v>
      </c>
      <c r="F75" s="296">
        <f>IF(F$26=0,0,F$26/WWP_fec!F$26)</f>
        <v>0</v>
      </c>
      <c r="G75" s="296">
        <f>IF(G$26=0,0,G$26/WWP_fec!G$26)</f>
        <v>0</v>
      </c>
      <c r="H75" s="296">
        <f>IF(H$26=0,0,H$26/WWP_fec!H$26)</f>
        <v>0</v>
      </c>
      <c r="I75" s="296">
        <f>IF(I$26=0,0,I$26/WWP_fec!I$26)</f>
        <v>0</v>
      </c>
      <c r="J75" s="296">
        <f>IF(J$26=0,0,J$26/WWP_fec!J$26)</f>
        <v>0</v>
      </c>
      <c r="K75" s="296">
        <f>IF(K$26=0,0,K$26/WWP_fec!K$26)</f>
        <v>0</v>
      </c>
      <c r="L75" s="296">
        <f>IF(L$26=0,0,L$26/WWP_fec!L$26)</f>
        <v>0</v>
      </c>
      <c r="M75" s="296">
        <f>IF(M$26=0,0,M$26/WWP_fec!M$26)</f>
        <v>0</v>
      </c>
      <c r="N75" s="296">
        <f>IF(N$26=0,0,N$26/WWP_fec!N$26)</f>
        <v>0</v>
      </c>
      <c r="O75" s="296">
        <f>IF(O$26=0,0,O$26/WWP_fec!O$26)</f>
        <v>0</v>
      </c>
      <c r="P75" s="296">
        <f>IF(P$26=0,0,P$26/WWP_fec!P$26)</f>
        <v>0</v>
      </c>
      <c r="Q75" s="296">
        <f>IF(Q$26=0,0,Q$26/WWP_fec!Q$26)</f>
        <v>0</v>
      </c>
    </row>
    <row r="76" spans="1:17" x14ac:dyDescent="0.25">
      <c r="A76" s="127" t="s">
        <v>312</v>
      </c>
      <c r="B76" s="296">
        <f>IF(B$27=0,0,B$27/WWP_fec!B$27)</f>
        <v>0</v>
      </c>
      <c r="C76" s="296">
        <f>IF(C$27=0,0,C$27/WWP_fec!C$27)</f>
        <v>0</v>
      </c>
      <c r="D76" s="296">
        <f>IF(D$27=0,0,D$27/WWP_fec!D$27)</f>
        <v>0</v>
      </c>
      <c r="E76" s="296">
        <f>IF(E$27=0,0,E$27/WWP_fec!E$27)</f>
        <v>0</v>
      </c>
      <c r="F76" s="296">
        <f>IF(F$27=0,0,F$27/WWP_fec!F$27)</f>
        <v>0</v>
      </c>
      <c r="G76" s="296">
        <f>IF(G$27=0,0,G$27/WWP_fec!G$27)</f>
        <v>0.24251541607546098</v>
      </c>
      <c r="H76" s="296">
        <f>IF(H$27=0,0,H$27/WWP_fec!H$27)</f>
        <v>0.74546995928158111</v>
      </c>
      <c r="I76" s="296">
        <f>IF(I$27=0,0,I$27/WWP_fec!I$27)</f>
        <v>8.4727314072573293E-2</v>
      </c>
      <c r="J76" s="296">
        <f>IF(J$27=0,0,J$27/WWP_fec!J$27)</f>
        <v>0.19571342815820175</v>
      </c>
      <c r="K76" s="296">
        <f>IF(K$27=0,0,K$27/WWP_fec!K$27)</f>
        <v>0.76516522753845562</v>
      </c>
      <c r="L76" s="296">
        <f>IF(L$27=0,0,L$27/WWP_fec!L$27)</f>
        <v>1.2797401447652341</v>
      </c>
      <c r="M76" s="296">
        <f>IF(M$27=0,0,M$27/WWP_fec!M$27)</f>
        <v>1.4685871068289726</v>
      </c>
      <c r="N76" s="296">
        <f>IF(N$27=0,0,N$27/WWP_fec!N$27)</f>
        <v>1.2416324769188105</v>
      </c>
      <c r="O76" s="296">
        <f>IF(O$27=0,0,O$27/WWP_fec!O$27)</f>
        <v>1.2075565322943373</v>
      </c>
      <c r="P76" s="296">
        <f>IF(P$27=0,0,P$27/WWP_fec!P$27)</f>
        <v>1.387972292867468</v>
      </c>
      <c r="Q76" s="296">
        <f>IF(Q$27=0,0,Q$27/WWP_fec!Q$27)</f>
        <v>1.2847675109479202</v>
      </c>
    </row>
    <row r="77" spans="1:17" x14ac:dyDescent="0.25">
      <c r="A77" s="72" t="s">
        <v>311</v>
      </c>
      <c r="B77" s="295">
        <f>IF(B$47=0,0,B$47/WWP_fec!B$47)</f>
        <v>0</v>
      </c>
      <c r="C77" s="295">
        <f>IF(C$47=0,0,C$47/WWP_fec!C$47)</f>
        <v>0</v>
      </c>
      <c r="D77" s="295">
        <f>IF(D$47=0,0,D$47/WWP_fec!D$47)</f>
        <v>0</v>
      </c>
      <c r="E77" s="295">
        <f>IF(E$47=0,0,E$47/WWP_fec!E$47)</f>
        <v>0</v>
      </c>
      <c r="F77" s="295">
        <f>IF(F$47=0,0,F$47/WWP_fec!F$47)</f>
        <v>0</v>
      </c>
      <c r="G77" s="295">
        <f>IF(G$47=0,0,G$47/WWP_fec!G$47)</f>
        <v>0</v>
      </c>
      <c r="H77" s="295">
        <f>IF(H$47=0,0,H$47/WWP_fec!H$47)</f>
        <v>0</v>
      </c>
      <c r="I77" s="295">
        <f>IF(I$47=0,0,I$47/WWP_fec!I$47)</f>
        <v>0</v>
      </c>
      <c r="J77" s="295">
        <f>IF(J$47=0,0,J$47/WWP_fec!J$47)</f>
        <v>0</v>
      </c>
      <c r="K77" s="295">
        <f>IF(K$47=0,0,K$47/WWP_fec!K$47)</f>
        <v>0</v>
      </c>
      <c r="L77" s="295">
        <f>IF(L$47=0,0,L$47/WWP_fec!L$47)</f>
        <v>0</v>
      </c>
      <c r="M77" s="295">
        <f>IF(M$47=0,0,M$47/WWP_fec!M$47)</f>
        <v>0</v>
      </c>
      <c r="N77" s="295">
        <f>IF(N$47=0,0,N$47/WWP_fec!N$47)</f>
        <v>0</v>
      </c>
      <c r="O77" s="295">
        <f>IF(O$47=0,0,O$47/WWP_fec!O$47)</f>
        <v>0</v>
      </c>
      <c r="P77" s="295">
        <f>IF(P$47=0,0,P$47/WWP_fec!P$47)</f>
        <v>0</v>
      </c>
      <c r="Q77" s="295">
        <f>IF(Q$47=0,0,Q$47/WWP_fec!Q$47)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Q3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3353.5603566364662</v>
      </c>
      <c r="C3" s="46">
        <v>3593.9448116869371</v>
      </c>
      <c r="D3" s="46">
        <v>3534.8837209302328</v>
      </c>
      <c r="E3" s="46">
        <v>3216.3603358293626</v>
      </c>
      <c r="F3" s="46">
        <v>3379.2006407332833</v>
      </c>
      <c r="G3" s="46">
        <v>3373.2497956959951</v>
      </c>
      <c r="H3" s="46">
        <v>3370.7506177046944</v>
      </c>
      <c r="I3" s="46">
        <v>3450.2453795551846</v>
      </c>
      <c r="J3" s="46">
        <v>3389.9106133771702</v>
      </c>
      <c r="K3" s="46">
        <v>3187.2530248095491</v>
      </c>
      <c r="L3" s="46">
        <v>3190.8999999999996</v>
      </c>
      <c r="M3" s="46">
        <v>3234.2803272088067</v>
      </c>
      <c r="N3" s="46">
        <v>3084.4490712626393</v>
      </c>
      <c r="O3" s="46">
        <v>3018.068726030795</v>
      </c>
      <c r="P3" s="46">
        <v>3055.9977259806706</v>
      </c>
      <c r="Q3" s="46">
        <v>3239.9913722768752</v>
      </c>
    </row>
    <row r="5" spans="1:17" x14ac:dyDescent="0.25">
      <c r="A5" s="31" t="s">
        <v>257</v>
      </c>
      <c r="B5" s="46">
        <v>10255.346505309903</v>
      </c>
      <c r="C5" s="46">
        <v>12229.826288589065</v>
      </c>
      <c r="D5" s="46">
        <v>10240.327169115708</v>
      </c>
      <c r="E5" s="46">
        <v>5844.8126457199805</v>
      </c>
      <c r="F5" s="46">
        <v>4465.9588217944774</v>
      </c>
      <c r="G5" s="46">
        <v>4864.5215233742319</v>
      </c>
      <c r="H5" s="46">
        <v>5432.4916275644146</v>
      </c>
      <c r="I5" s="46">
        <v>4835.9473469344484</v>
      </c>
      <c r="J5" s="46">
        <v>4703.9946674717403</v>
      </c>
      <c r="K5" s="46">
        <v>4504.9171452312503</v>
      </c>
      <c r="L5" s="46">
        <v>4700.1660121438181</v>
      </c>
      <c r="M5" s="46">
        <v>3487.2531099786165</v>
      </c>
      <c r="N5" s="46">
        <v>3941.5073125784761</v>
      </c>
      <c r="O5" s="46">
        <v>4287.8238697397237</v>
      </c>
      <c r="P5" s="46">
        <v>4050.4241439691446</v>
      </c>
      <c r="Q5" s="46">
        <v>4498.0614277484165</v>
      </c>
    </row>
    <row r="6" spans="1:17" x14ac:dyDescent="0.25">
      <c r="A6" s="294" t="s">
        <v>256</v>
      </c>
      <c r="B6" s="293">
        <v>12819.183131637377</v>
      </c>
      <c r="C6" s="293">
        <v>13659.601601716811</v>
      </c>
      <c r="D6" s="293">
        <v>10982.570759535383</v>
      </c>
      <c r="E6" s="293">
        <v>9720.8817789323584</v>
      </c>
      <c r="F6" s="293">
        <v>6814.738691153645</v>
      </c>
      <c r="G6" s="293">
        <v>5723.2368661400033</v>
      </c>
      <c r="H6" s="293">
        <v>5799.9365401579389</v>
      </c>
      <c r="I6" s="293">
        <v>5117.0156917107943</v>
      </c>
      <c r="J6" s="293">
        <v>4963.8734420982037</v>
      </c>
      <c r="K6" s="293">
        <v>4766.4642202302666</v>
      </c>
      <c r="L6" s="293">
        <v>5610.300603501767</v>
      </c>
      <c r="M6" s="293">
        <v>4544.8157456197496</v>
      </c>
      <c r="N6" s="293">
        <v>5443.3577945680272</v>
      </c>
      <c r="O6" s="293">
        <v>5394.191325277734</v>
      </c>
      <c r="P6" s="293">
        <v>4930.3392295251706</v>
      </c>
      <c r="Q6" s="293">
        <v>4930.0461597882131</v>
      </c>
    </row>
    <row r="7" spans="1:17" x14ac:dyDescent="0.25">
      <c r="A7" s="292" t="s">
        <v>255</v>
      </c>
      <c r="B7" s="291"/>
      <c r="C7" s="291">
        <v>840.41847007943397</v>
      </c>
      <c r="D7" s="291">
        <v>0</v>
      </c>
      <c r="E7" s="291">
        <v>0</v>
      </c>
      <c r="F7" s="291">
        <v>0</v>
      </c>
      <c r="G7" s="291">
        <v>0</v>
      </c>
      <c r="H7" s="291">
        <v>769.36474608261653</v>
      </c>
      <c r="I7" s="291">
        <v>636.55522411442189</v>
      </c>
      <c r="J7" s="291">
        <v>581.3448133921197</v>
      </c>
      <c r="K7" s="291">
        <v>749.55370329376615</v>
      </c>
      <c r="L7" s="291">
        <v>843.83638327150038</v>
      </c>
      <c r="M7" s="291">
        <v>0</v>
      </c>
      <c r="N7" s="291">
        <v>898.54204894827762</v>
      </c>
      <c r="O7" s="291">
        <v>0</v>
      </c>
      <c r="P7" s="291">
        <v>0</v>
      </c>
      <c r="Q7" s="291">
        <v>338.20233742799934</v>
      </c>
    </row>
    <row r="8" spans="1:17" x14ac:dyDescent="0.25">
      <c r="A8" s="290" t="s">
        <v>254</v>
      </c>
      <c r="B8" s="289"/>
      <c r="C8" s="289">
        <f>B6+C7-C6</f>
        <v>0</v>
      </c>
      <c r="D8" s="289">
        <f t="shared" ref="D8:Q8" si="0">C6+D7-D6</f>
        <v>2677.0308421814279</v>
      </c>
      <c r="E8" s="289">
        <f t="shared" si="0"/>
        <v>1261.6889806030249</v>
      </c>
      <c r="F8" s="289">
        <f t="shared" si="0"/>
        <v>2906.1430877787134</v>
      </c>
      <c r="G8" s="289">
        <f t="shared" si="0"/>
        <v>1091.5018250136418</v>
      </c>
      <c r="H8" s="289">
        <f t="shared" si="0"/>
        <v>692.66507206468123</v>
      </c>
      <c r="I8" s="289">
        <f t="shared" si="0"/>
        <v>1319.476072561567</v>
      </c>
      <c r="J8" s="289">
        <f t="shared" si="0"/>
        <v>734.48706300470985</v>
      </c>
      <c r="K8" s="289">
        <f t="shared" si="0"/>
        <v>946.96292516170342</v>
      </c>
      <c r="L8" s="289">
        <f t="shared" si="0"/>
        <v>0</v>
      </c>
      <c r="M8" s="289">
        <f t="shared" si="0"/>
        <v>1065.4848578820174</v>
      </c>
      <c r="N8" s="289">
        <f t="shared" si="0"/>
        <v>0</v>
      </c>
      <c r="O8" s="289">
        <f t="shared" si="0"/>
        <v>49.166469290293207</v>
      </c>
      <c r="P8" s="289">
        <f t="shared" si="0"/>
        <v>463.8520957525634</v>
      </c>
      <c r="Q8" s="289">
        <f t="shared" si="0"/>
        <v>338.49540716495721</v>
      </c>
    </row>
    <row r="9" spans="1:17" x14ac:dyDescent="0.25">
      <c r="A9" s="288" t="s">
        <v>253</v>
      </c>
      <c r="B9" s="287">
        <f>B6-B5</f>
        <v>2563.8366263274747</v>
      </c>
      <c r="C9" s="287">
        <f t="shared" ref="C9:Q9" si="1">C6-C5</f>
        <v>1429.7753131277459</v>
      </c>
      <c r="D9" s="287">
        <f t="shared" si="1"/>
        <v>742.24359041967546</v>
      </c>
      <c r="E9" s="287">
        <f t="shared" si="1"/>
        <v>3876.0691332123779</v>
      </c>
      <c r="F9" s="287">
        <f t="shared" si="1"/>
        <v>2348.7798693591676</v>
      </c>
      <c r="G9" s="287">
        <f t="shared" si="1"/>
        <v>858.71534276577131</v>
      </c>
      <c r="H9" s="287">
        <f t="shared" si="1"/>
        <v>367.44491259352435</v>
      </c>
      <c r="I9" s="287">
        <f t="shared" si="1"/>
        <v>281.06834477634584</v>
      </c>
      <c r="J9" s="287">
        <f t="shared" si="1"/>
        <v>259.87877462646338</v>
      </c>
      <c r="K9" s="287">
        <f t="shared" si="1"/>
        <v>261.54707499901633</v>
      </c>
      <c r="L9" s="287">
        <f t="shared" si="1"/>
        <v>910.13459135794892</v>
      </c>
      <c r="M9" s="287">
        <f t="shared" si="1"/>
        <v>1057.5626356411331</v>
      </c>
      <c r="N9" s="287">
        <f t="shared" si="1"/>
        <v>1501.8504819895511</v>
      </c>
      <c r="O9" s="287">
        <f t="shared" si="1"/>
        <v>1106.3674555380103</v>
      </c>
      <c r="P9" s="287">
        <f t="shared" si="1"/>
        <v>879.91508555602604</v>
      </c>
      <c r="Q9" s="287">
        <f t="shared" si="1"/>
        <v>431.98473203979665</v>
      </c>
    </row>
    <row r="11" spans="1:17" x14ac:dyDescent="0.25">
      <c r="A11" s="31" t="s">
        <v>347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2154.7585197278636</v>
      </c>
      <c r="C12" s="38">
        <v>2601.0665099999997</v>
      </c>
      <c r="D12" s="38">
        <v>2125.0079099999998</v>
      </c>
      <c r="E12" s="38">
        <v>1205.46929</v>
      </c>
      <c r="F12" s="38">
        <v>889.2001600000001</v>
      </c>
      <c r="G12" s="38">
        <v>1003.8570964194397</v>
      </c>
      <c r="H12" s="38">
        <v>1104.9603499999998</v>
      </c>
      <c r="I12" s="38">
        <v>979.76126000000011</v>
      </c>
      <c r="J12" s="38">
        <v>941.64876000000015</v>
      </c>
      <c r="K12" s="38">
        <v>866.16036999999972</v>
      </c>
      <c r="L12" s="38">
        <v>860.68287082397524</v>
      </c>
      <c r="M12" s="38">
        <v>641.3074695605884</v>
      </c>
      <c r="N12" s="38">
        <v>739.73688940935074</v>
      </c>
      <c r="O12" s="38">
        <v>790.84719800776816</v>
      </c>
      <c r="P12" s="38">
        <v>750.41399699464296</v>
      </c>
      <c r="Q12" s="38">
        <v>821.1321376068654</v>
      </c>
    </row>
    <row r="13" spans="1:17" x14ac:dyDescent="0.25">
      <c r="A13" s="55" t="s">
        <v>33</v>
      </c>
      <c r="B13" s="54">
        <v>45.308387147041586</v>
      </c>
      <c r="C13" s="54">
        <v>24.402790000000003</v>
      </c>
      <c r="D13" s="54">
        <v>6.9947400000000002</v>
      </c>
      <c r="E13" s="54">
        <v>11.300419999999999</v>
      </c>
      <c r="F13" s="54">
        <v>10.49986</v>
      </c>
      <c r="G13" s="54">
        <v>30.882669972093712</v>
      </c>
      <c r="H13" s="54">
        <v>44.309820000000002</v>
      </c>
      <c r="I13" s="54">
        <v>22.306699999999999</v>
      </c>
      <c r="J13" s="54">
        <v>12.09234</v>
      </c>
      <c r="K13" s="54">
        <v>1.3999600000000001</v>
      </c>
      <c r="L13" s="54">
        <v>16.000283179423882</v>
      </c>
      <c r="M13" s="54">
        <v>26.152915463212615</v>
      </c>
      <c r="N13" s="54">
        <v>21.01806009545151</v>
      </c>
      <c r="O13" s="54">
        <v>15.381885896127342</v>
      </c>
      <c r="P13" s="54">
        <v>17.722842326248482</v>
      </c>
      <c r="Q13" s="54">
        <v>22.784848720910269</v>
      </c>
    </row>
    <row r="14" spans="1:17" x14ac:dyDescent="0.25">
      <c r="A14" s="52" t="s">
        <v>32</v>
      </c>
      <c r="B14" s="51">
        <v>617.92692460638295</v>
      </c>
      <c r="C14" s="51">
        <v>1047.8737500000002</v>
      </c>
      <c r="D14" s="51">
        <v>454.60406999999998</v>
      </c>
      <c r="E14" s="51">
        <v>485.49852000000004</v>
      </c>
      <c r="F14" s="51">
        <v>281.96933000000001</v>
      </c>
      <c r="G14" s="51">
        <v>351.0940192029197</v>
      </c>
      <c r="H14" s="51">
        <v>382.64453999999984</v>
      </c>
      <c r="I14" s="51">
        <v>433.05498000000011</v>
      </c>
      <c r="J14" s="51">
        <v>272.78473000000008</v>
      </c>
      <c r="K14" s="51">
        <v>285.52301999999975</v>
      </c>
      <c r="L14" s="51">
        <v>310.80773706571938</v>
      </c>
      <c r="M14" s="51">
        <v>153.24019468838975</v>
      </c>
      <c r="N14" s="51">
        <v>235.35359909898992</v>
      </c>
      <c r="O14" s="51">
        <v>223.5322324582099</v>
      </c>
      <c r="P14" s="51">
        <v>193.89545305545766</v>
      </c>
      <c r="Q14" s="51">
        <v>218.63921224975016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45.046127495566232</v>
      </c>
      <c r="C16" s="51">
        <v>41.785920000000033</v>
      </c>
      <c r="D16" s="51">
        <v>23.049990000000001</v>
      </c>
      <c r="E16" s="51">
        <v>19.793430000000001</v>
      </c>
      <c r="F16" s="51">
        <v>12.09884999999997</v>
      </c>
      <c r="G16" s="51">
        <v>13.1842954950435</v>
      </c>
      <c r="H16" s="51">
        <v>19.793019999999984</v>
      </c>
      <c r="I16" s="51">
        <v>184.58872000000002</v>
      </c>
      <c r="J16" s="51">
        <v>27.502789999999997</v>
      </c>
      <c r="K16" s="51">
        <v>27.49325</v>
      </c>
      <c r="L16" s="51">
        <v>42.847529427219293</v>
      </c>
      <c r="M16" s="51">
        <v>37.353456604549329</v>
      </c>
      <c r="N16" s="51">
        <v>36.256695554991992</v>
      </c>
      <c r="O16" s="51">
        <v>34.06074792624576</v>
      </c>
      <c r="P16" s="51">
        <v>29.666075732445055</v>
      </c>
      <c r="Q16" s="51">
        <v>34.058278329798426</v>
      </c>
    </row>
    <row r="17" spans="1:17" x14ac:dyDescent="0.25">
      <c r="A17" s="53" t="s">
        <v>76</v>
      </c>
      <c r="B17" s="51">
        <v>330.68584087652198</v>
      </c>
      <c r="C17" s="51">
        <v>659.37782000000004</v>
      </c>
      <c r="D17" s="51">
        <v>309.4873</v>
      </c>
      <c r="E17" s="51">
        <v>235.04754000000003</v>
      </c>
      <c r="F17" s="51">
        <v>196.3125</v>
      </c>
      <c r="G17" s="51">
        <v>199.45150253163848</v>
      </c>
      <c r="H17" s="51">
        <v>168.93629999999999</v>
      </c>
      <c r="I17" s="51">
        <v>160.74136000000001</v>
      </c>
      <c r="J17" s="51">
        <v>52.893470000000001</v>
      </c>
      <c r="K17" s="51">
        <v>81.340360000000004</v>
      </c>
      <c r="L17" s="51">
        <v>170.91851440209871</v>
      </c>
      <c r="M17" s="51">
        <v>89.541919092064688</v>
      </c>
      <c r="N17" s="51">
        <v>153.6436910219202</v>
      </c>
      <c r="O17" s="51">
        <v>167.90270816044529</v>
      </c>
      <c r="P17" s="51">
        <v>145.45697106011298</v>
      </c>
      <c r="Q17" s="51">
        <v>163.8245166800383</v>
      </c>
    </row>
    <row r="18" spans="1:17" x14ac:dyDescent="0.25">
      <c r="A18" s="53" t="s">
        <v>29</v>
      </c>
      <c r="B18" s="51">
        <v>147.13426158084548</v>
      </c>
      <c r="C18" s="51">
        <v>288.53622000000001</v>
      </c>
      <c r="D18" s="51">
        <v>45.867980000000003</v>
      </c>
      <c r="E18" s="51">
        <v>170.99763999999999</v>
      </c>
      <c r="F18" s="51">
        <v>51.583820000000003</v>
      </c>
      <c r="G18" s="51">
        <v>115.60071397060256</v>
      </c>
      <c r="H18" s="51">
        <v>169.98113999999998</v>
      </c>
      <c r="I18" s="51">
        <v>79.327979999999997</v>
      </c>
      <c r="J18" s="51">
        <v>162.36369999999999</v>
      </c>
      <c r="K18" s="51">
        <v>168.08777000000001</v>
      </c>
      <c r="L18" s="51">
        <v>90.760006624005683</v>
      </c>
      <c r="M18" s="51">
        <v>20.063175616521015</v>
      </c>
      <c r="N18" s="51">
        <v>39.171549331508842</v>
      </c>
      <c r="O18" s="51">
        <v>15.287139532443884</v>
      </c>
      <c r="P18" s="51">
        <v>11.463720379506734</v>
      </c>
      <c r="Q18" s="51">
        <v>12.420716185414548</v>
      </c>
    </row>
    <row r="19" spans="1:17" x14ac:dyDescent="0.25">
      <c r="A19" s="53" t="s">
        <v>28</v>
      </c>
      <c r="B19" s="51">
        <v>95.060694653449261</v>
      </c>
      <c r="C19" s="51">
        <v>58.173789999999997</v>
      </c>
      <c r="D19" s="51">
        <v>76.198800000000006</v>
      </c>
      <c r="E19" s="51">
        <v>59.659910000000004</v>
      </c>
      <c r="F19" s="51">
        <v>21.97416000000003</v>
      </c>
      <c r="G19" s="51">
        <v>22.857507205635173</v>
      </c>
      <c r="H19" s="51">
        <v>23.934079999999877</v>
      </c>
      <c r="I19" s="51">
        <v>8.3969200000000299</v>
      </c>
      <c r="J19" s="51">
        <v>30.024770000000085</v>
      </c>
      <c r="K19" s="51">
        <v>8.6016399999997653</v>
      </c>
      <c r="L19" s="51">
        <v>6.2816866123956885</v>
      </c>
      <c r="M19" s="51">
        <v>6.2816433752546956</v>
      </c>
      <c r="N19" s="51">
        <v>6.2816631905688851</v>
      </c>
      <c r="O19" s="51">
        <v>6.2816368390749631</v>
      </c>
      <c r="P19" s="51">
        <v>7.3086858833929043</v>
      </c>
      <c r="Q19" s="51">
        <v>8.3357010544988484</v>
      </c>
    </row>
    <row r="20" spans="1:17" x14ac:dyDescent="0.25">
      <c r="A20" s="52" t="s">
        <v>27</v>
      </c>
      <c r="B20" s="51">
        <v>996.9190930424453</v>
      </c>
      <c r="C20" s="51">
        <v>1038.6627599999999</v>
      </c>
      <c r="D20" s="51">
        <v>1183.05996</v>
      </c>
      <c r="E20" s="51">
        <v>179.82240999999999</v>
      </c>
      <c r="F20" s="51">
        <v>111.58732999999999</v>
      </c>
      <c r="G20" s="51">
        <v>154.65386299778129</v>
      </c>
      <c r="H20" s="51">
        <v>361.79420999999996</v>
      </c>
      <c r="I20" s="51">
        <v>356.59620999999999</v>
      </c>
      <c r="J20" s="51">
        <v>429.41830000000004</v>
      </c>
      <c r="K20" s="51">
        <v>249.38714999999999</v>
      </c>
      <c r="L20" s="51">
        <v>221.9563634317513</v>
      </c>
      <c r="M20" s="51">
        <v>201.26698775455316</v>
      </c>
      <c r="N20" s="51">
        <v>233.07317399595144</v>
      </c>
      <c r="O20" s="51">
        <v>256.6501379097308</v>
      </c>
      <c r="P20" s="51">
        <v>241.28546034937989</v>
      </c>
      <c r="Q20" s="51">
        <v>255.76027462587354</v>
      </c>
    </row>
    <row r="21" spans="1:17" x14ac:dyDescent="0.25">
      <c r="A21" s="53" t="s">
        <v>66</v>
      </c>
      <c r="B21" s="51">
        <v>996.9190930424453</v>
      </c>
      <c r="C21" s="51">
        <v>1038.6627599999999</v>
      </c>
      <c r="D21" s="51">
        <v>1183.05996</v>
      </c>
      <c r="E21" s="51">
        <v>179.82240999999999</v>
      </c>
      <c r="F21" s="51">
        <v>111.58732999999999</v>
      </c>
      <c r="G21" s="51">
        <v>154.65386299778129</v>
      </c>
      <c r="H21" s="51">
        <v>361.79420999999996</v>
      </c>
      <c r="I21" s="51">
        <v>356.59620999999999</v>
      </c>
      <c r="J21" s="51">
        <v>429.41830000000004</v>
      </c>
      <c r="K21" s="51">
        <v>249.38714999999999</v>
      </c>
      <c r="L21" s="51">
        <v>221.9563634317513</v>
      </c>
      <c r="M21" s="51">
        <v>201.26698775455316</v>
      </c>
      <c r="N21" s="51">
        <v>233.07317399595144</v>
      </c>
      <c r="O21" s="51">
        <v>256.6501379097308</v>
      </c>
      <c r="P21" s="51">
        <v>241.28546034937989</v>
      </c>
      <c r="Q21" s="51">
        <v>255.76027462587354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9.4342795755178379</v>
      </c>
      <c r="O23" s="51">
        <v>1.3136892223225936</v>
      </c>
      <c r="P23" s="51">
        <v>22.190452561764594</v>
      </c>
      <c r="Q23" s="51">
        <v>23.357906137995709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9.4342795755178379</v>
      </c>
      <c r="O24" s="51">
        <v>0</v>
      </c>
      <c r="P24" s="51">
        <v>20.828927930521925</v>
      </c>
      <c r="Q24" s="51">
        <v>21.853164930867873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1.3136892223225936</v>
      </c>
      <c r="P25" s="51">
        <v>1.3615246312426703</v>
      </c>
      <c r="Q25" s="51">
        <v>1.5047412071278345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272.0686359847806</v>
      </c>
      <c r="C29" s="51">
        <v>268.22098</v>
      </c>
      <c r="D29" s="51">
        <v>263.67088999999999</v>
      </c>
      <c r="E29" s="51">
        <v>304.11187999999999</v>
      </c>
      <c r="F29" s="51">
        <v>257.53715</v>
      </c>
      <c r="G29" s="51">
        <v>239.25140159038409</v>
      </c>
      <c r="H29" s="51">
        <v>37.387720000000002</v>
      </c>
      <c r="I29" s="51">
        <v>13.101739999999999</v>
      </c>
      <c r="J29" s="51">
        <v>14.79832</v>
      </c>
      <c r="K29" s="51">
        <v>14.099500000000001</v>
      </c>
      <c r="L29" s="51">
        <v>0.47766889408587221</v>
      </c>
      <c r="M29" s="51">
        <v>4.776600738964256E-2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222.53547894721311</v>
      </c>
      <c r="C30" s="62">
        <v>221.90622999999999</v>
      </c>
      <c r="D30" s="62">
        <v>216.67825000000002</v>
      </c>
      <c r="E30" s="62">
        <v>224.73606000000001</v>
      </c>
      <c r="F30" s="62">
        <v>227.60649000000001</v>
      </c>
      <c r="G30" s="62">
        <v>227.97514265626086</v>
      </c>
      <c r="H30" s="62">
        <v>278.82405999999997</v>
      </c>
      <c r="I30" s="62">
        <v>154.70162999999999</v>
      </c>
      <c r="J30" s="62">
        <v>212.55507</v>
      </c>
      <c r="K30" s="62">
        <v>315.75073999999995</v>
      </c>
      <c r="L30" s="62">
        <v>311.44081825299497</v>
      </c>
      <c r="M30" s="62">
        <v>260.59960564704329</v>
      </c>
      <c r="N30" s="62">
        <v>240.85777664343999</v>
      </c>
      <c r="O30" s="62">
        <v>293.96925252137748</v>
      </c>
      <c r="P30" s="62">
        <v>275.31978870179239</v>
      </c>
      <c r="Q30" s="62">
        <v>300.58989587233566</v>
      </c>
    </row>
    <row r="32" spans="1:17" x14ac:dyDescent="0.25">
      <c r="A32" s="31" t="s">
        <v>63</v>
      </c>
      <c r="B32" s="70">
        <v>4529.925611732483</v>
      </c>
      <c r="C32" s="70">
        <v>5859.5727933844919</v>
      </c>
      <c r="D32" s="70">
        <v>4286.8221021475565</v>
      </c>
      <c r="E32" s="70">
        <v>2046.8826614696763</v>
      </c>
      <c r="F32" s="70">
        <v>1192.8798530893441</v>
      </c>
      <c r="G32" s="70">
        <v>1610.5577640631591</v>
      </c>
      <c r="H32" s="70">
        <v>2261.7560244399479</v>
      </c>
      <c r="I32" s="70">
        <v>2202.7893591178081</v>
      </c>
      <c r="J32" s="70">
        <v>1938.5104648546803</v>
      </c>
      <c r="K32" s="70">
        <v>1489.5013314582716</v>
      </c>
      <c r="L32" s="70">
        <v>1543.0607272327748</v>
      </c>
      <c r="M32" s="70">
        <v>1039.8520857112289</v>
      </c>
      <c r="N32" s="70">
        <v>1351.2404994751662</v>
      </c>
      <c r="O32" s="70">
        <v>1344.3940978487194</v>
      </c>
      <c r="P32" s="70">
        <v>1227.0601029098887</v>
      </c>
      <c r="Q32" s="70">
        <v>1355.7138036776835</v>
      </c>
    </row>
    <row r="34" spans="1:17" x14ac:dyDescent="0.25">
      <c r="A34" s="184" t="s">
        <v>252</v>
      </c>
      <c r="B34" s="190">
        <f t="shared" ref="B34:Q34" si="2">IF(B$12=0,"",B$12/B$3*1000)</f>
        <v>642.52862348630288</v>
      </c>
      <c r="C34" s="190">
        <f t="shared" si="2"/>
        <v>723.73579625979369</v>
      </c>
      <c r="D34" s="190">
        <f t="shared" si="2"/>
        <v>601.15355348684193</v>
      </c>
      <c r="E34" s="190">
        <f t="shared" si="2"/>
        <v>374.79298465765987</v>
      </c>
      <c r="F34" s="190">
        <f t="shared" si="2"/>
        <v>263.13920199986842</v>
      </c>
      <c r="G34" s="190">
        <f t="shared" si="2"/>
        <v>297.59346541732054</v>
      </c>
      <c r="H34" s="190">
        <f t="shared" si="2"/>
        <v>327.80839501927329</v>
      </c>
      <c r="I34" s="190">
        <f t="shared" si="2"/>
        <v>283.96857388917476</v>
      </c>
      <c r="J34" s="190">
        <f t="shared" si="2"/>
        <v>277.77982000000009</v>
      </c>
      <c r="K34" s="190">
        <f t="shared" si="2"/>
        <v>271.75764310452138</v>
      </c>
      <c r="L34" s="190">
        <f t="shared" si="2"/>
        <v>269.73044308000107</v>
      </c>
      <c r="M34" s="190">
        <f t="shared" si="2"/>
        <v>198.284441878926</v>
      </c>
      <c r="N34" s="190">
        <f t="shared" si="2"/>
        <v>239.82788249005992</v>
      </c>
      <c r="O34" s="190">
        <f t="shared" si="2"/>
        <v>262.03750470846592</v>
      </c>
      <c r="P34" s="190">
        <f t="shared" si="2"/>
        <v>245.55450110939952</v>
      </c>
      <c r="Q34" s="190">
        <f t="shared" si="2"/>
        <v>253.43651981079879</v>
      </c>
    </row>
    <row r="35" spans="1:17" x14ac:dyDescent="0.25">
      <c r="A35" s="286" t="s">
        <v>251</v>
      </c>
      <c r="B35" s="285">
        <f t="shared" ref="B35:Q35" si="3">IF(B$12=0,"",B$12/B$5*1000)</f>
        <v>210.11074746350073</v>
      </c>
      <c r="C35" s="285">
        <f t="shared" si="3"/>
        <v>212.68221220990705</v>
      </c>
      <c r="D35" s="285">
        <f t="shared" si="3"/>
        <v>207.51367362645527</v>
      </c>
      <c r="E35" s="285">
        <f t="shared" si="3"/>
        <v>206.24601044872446</v>
      </c>
      <c r="F35" s="285">
        <f t="shared" si="3"/>
        <v>199.10621559262574</v>
      </c>
      <c r="G35" s="285">
        <f t="shared" si="3"/>
        <v>206.36296737425539</v>
      </c>
      <c r="H35" s="285">
        <f t="shared" si="3"/>
        <v>203.39844508796679</v>
      </c>
      <c r="I35" s="285">
        <f t="shared" si="3"/>
        <v>202.5996541548534</v>
      </c>
      <c r="J35" s="285">
        <f t="shared" si="3"/>
        <v>200.18066060140941</v>
      </c>
      <c r="K35" s="285">
        <f t="shared" si="3"/>
        <v>192.26998900898482</v>
      </c>
      <c r="L35" s="285">
        <f t="shared" si="3"/>
        <v>183.11754703987668</v>
      </c>
      <c r="M35" s="285">
        <f t="shared" si="3"/>
        <v>183.90046530477417</v>
      </c>
      <c r="N35" s="285">
        <f t="shared" si="3"/>
        <v>187.67867994273129</v>
      </c>
      <c r="O35" s="285">
        <f t="shared" si="3"/>
        <v>184.44022469975513</v>
      </c>
      <c r="P35" s="285">
        <f t="shared" si="3"/>
        <v>185.26800412049872</v>
      </c>
      <c r="Q35" s="285">
        <f t="shared" si="3"/>
        <v>182.55245082722169</v>
      </c>
    </row>
    <row r="36" spans="1:17" x14ac:dyDescent="0.25">
      <c r="A36" s="286" t="s">
        <v>250</v>
      </c>
      <c r="B36" s="285">
        <f>IF(OIS_ued!B$5=0,"",OIS_ued!B$5/B$5*1000)</f>
        <v>48.374702318002441</v>
      </c>
      <c r="C36" s="285">
        <f>IF(OIS_ued!C$5=0,"",OIS_ued!C$5/C$5*1000)</f>
        <v>48.374702318002441</v>
      </c>
      <c r="D36" s="285">
        <f>IF(OIS_ued!D$5=0,"",OIS_ued!D$5/D$5*1000)</f>
        <v>48.374702318002456</v>
      </c>
      <c r="E36" s="285">
        <f>IF(OIS_ued!E$5=0,"",OIS_ued!E$5/E$5*1000)</f>
        <v>48.374702318002448</v>
      </c>
      <c r="F36" s="285">
        <f>IF(OIS_ued!F$5=0,"",OIS_ued!F$5/F$5*1000)</f>
        <v>48.374702318002441</v>
      </c>
      <c r="G36" s="285">
        <f>IF(OIS_ued!G$5=0,"",OIS_ued!G$5/G$5*1000)</f>
        <v>48.374702318002441</v>
      </c>
      <c r="H36" s="285">
        <f>IF(OIS_ued!H$5=0,"",OIS_ued!H$5/H$5*1000)</f>
        <v>48.374702318002448</v>
      </c>
      <c r="I36" s="285">
        <f>IF(OIS_ued!I$5=0,"",OIS_ued!I$5/I$5*1000)</f>
        <v>48.374702318002441</v>
      </c>
      <c r="J36" s="285">
        <f>IF(OIS_ued!J$5=0,"",OIS_ued!J$5/J$5*1000)</f>
        <v>48.374702318002441</v>
      </c>
      <c r="K36" s="285">
        <f>IF(OIS_ued!K$5=0,"",OIS_ued!K$5/K$5*1000)</f>
        <v>48.374702318002448</v>
      </c>
      <c r="L36" s="285">
        <f>IF(OIS_ued!L$5=0,"",OIS_ued!L$5/L$5*1000)</f>
        <v>48.374702318002448</v>
      </c>
      <c r="M36" s="285">
        <f>IF(OIS_ued!M$5=0,"",OIS_ued!M$5/M$5*1000)</f>
        <v>48.374702318002448</v>
      </c>
      <c r="N36" s="285">
        <f>IF(OIS_ued!N$5=0,"",OIS_ued!N$5/N$5*1000)</f>
        <v>48.374702318002448</v>
      </c>
      <c r="O36" s="285">
        <f>IF(OIS_ued!O$5=0,"",OIS_ued!O$5/O$5*1000)</f>
        <v>48.374702318002441</v>
      </c>
      <c r="P36" s="285">
        <f>IF(OIS_ued!P$5=0,"",OIS_ued!P$5/P$5*1000)</f>
        <v>48.374702318002448</v>
      </c>
      <c r="Q36" s="285">
        <f>IF(OIS_ued!Q$5=0,"",OIS_ued!Q$5/Q$5*1000)</f>
        <v>48.374702318002441</v>
      </c>
    </row>
    <row r="37" spans="1:17" x14ac:dyDescent="0.25">
      <c r="A37" s="284" t="s">
        <v>60</v>
      </c>
      <c r="B37" s="283">
        <f t="shared" ref="B37:Q37" si="4">IF(B$12=0,"",B$32/B$12)</f>
        <v>2.1022892218588805</v>
      </c>
      <c r="C37" s="283">
        <f t="shared" si="4"/>
        <v>2.2527577710361943</v>
      </c>
      <c r="D37" s="283">
        <f t="shared" si="4"/>
        <v>2.0173205388903974</v>
      </c>
      <c r="E37" s="283">
        <f t="shared" si="4"/>
        <v>1.6979965217277964</v>
      </c>
      <c r="F37" s="283">
        <f t="shared" si="4"/>
        <v>1.3415200612304703</v>
      </c>
      <c r="G37" s="283">
        <f t="shared" si="4"/>
        <v>1.6043695559932794</v>
      </c>
      <c r="H37" s="283">
        <f t="shared" si="4"/>
        <v>2.0469114791675089</v>
      </c>
      <c r="I37" s="283">
        <f t="shared" si="4"/>
        <v>2.2482919554482157</v>
      </c>
      <c r="J37" s="283">
        <f t="shared" si="4"/>
        <v>2.0586343307611639</v>
      </c>
      <c r="K37" s="283">
        <f t="shared" si="4"/>
        <v>1.7196599879745964</v>
      </c>
      <c r="L37" s="283">
        <f t="shared" si="4"/>
        <v>1.7928330858444117</v>
      </c>
      <c r="M37" s="283">
        <f t="shared" si="4"/>
        <v>1.6214563763364798</v>
      </c>
      <c r="N37" s="283">
        <f t="shared" si="4"/>
        <v>1.8266501492903453</v>
      </c>
      <c r="O37" s="283">
        <f t="shared" si="4"/>
        <v>1.6999416590656165</v>
      </c>
      <c r="P37" s="283">
        <f t="shared" si="4"/>
        <v>1.6351775257713488</v>
      </c>
      <c r="Q37" s="283">
        <f t="shared" si="4"/>
        <v>1.6510300128172068</v>
      </c>
    </row>
    <row r="39" spans="1:17" x14ac:dyDescent="0.25">
      <c r="A39" s="331" t="s">
        <v>348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2154.7585197278636</v>
      </c>
      <c r="C5" s="96">
        <v>2601.0665099999997</v>
      </c>
      <c r="D5" s="96">
        <v>2125.0079099999998</v>
      </c>
      <c r="E5" s="96">
        <v>1205.46929</v>
      </c>
      <c r="F5" s="96">
        <v>889.20015999999998</v>
      </c>
      <c r="G5" s="96">
        <v>1003.8570964194398</v>
      </c>
      <c r="H5" s="96">
        <v>1104.9603499999998</v>
      </c>
      <c r="I5" s="96">
        <v>979.76126000000011</v>
      </c>
      <c r="J5" s="96">
        <v>941.64876000000004</v>
      </c>
      <c r="K5" s="96">
        <v>866.16036999999972</v>
      </c>
      <c r="L5" s="96">
        <v>860.68287082397546</v>
      </c>
      <c r="M5" s="96">
        <v>641.3074695605884</v>
      </c>
      <c r="N5" s="96">
        <v>739.73688940935085</v>
      </c>
      <c r="O5" s="96">
        <v>790.84719800776816</v>
      </c>
      <c r="P5" s="96">
        <v>750.41399699464296</v>
      </c>
      <c r="Q5" s="96">
        <v>821.13213760686529</v>
      </c>
    </row>
    <row r="6" spans="1:17" x14ac:dyDescent="0.25">
      <c r="A6" s="132" t="s">
        <v>83</v>
      </c>
      <c r="B6" s="160">
        <v>22.405311694615122</v>
      </c>
      <c r="C6" s="160">
        <v>26.529792612479142</v>
      </c>
      <c r="D6" s="160">
        <v>22.510859328964301</v>
      </c>
      <c r="E6" s="160">
        <v>13.241482545738759</v>
      </c>
      <c r="F6" s="160">
        <v>10.438671247733184</v>
      </c>
      <c r="G6" s="160">
        <v>12.559128826926779</v>
      </c>
      <c r="H6" s="160">
        <v>13.955422452576171</v>
      </c>
      <c r="I6" s="160">
        <v>8.0332422726285984</v>
      </c>
      <c r="J6" s="160">
        <v>13.655736534770098</v>
      </c>
      <c r="K6" s="160">
        <v>14.949185928677407</v>
      </c>
      <c r="L6" s="160">
        <v>12.794389012228326</v>
      </c>
      <c r="M6" s="160">
        <v>9.7220317750096612</v>
      </c>
      <c r="N6" s="160">
        <v>10.163482628835864</v>
      </c>
      <c r="O6" s="160">
        <v>11.147554792797663</v>
      </c>
      <c r="P6" s="160">
        <v>10.297155043396574</v>
      </c>
      <c r="Q6" s="160">
        <v>11.592108911204445</v>
      </c>
    </row>
    <row r="7" spans="1:17" x14ac:dyDescent="0.25">
      <c r="A7" s="76" t="s">
        <v>82</v>
      </c>
      <c r="B7" s="159">
        <v>5.7232967462254436</v>
      </c>
      <c r="C7" s="159">
        <v>6.3825732368172847</v>
      </c>
      <c r="D7" s="159">
        <v>6.0703454855112859</v>
      </c>
      <c r="E7" s="159">
        <v>3.9204223155920257</v>
      </c>
      <c r="F7" s="159">
        <v>3.569822332774311</v>
      </c>
      <c r="G7" s="159">
        <v>4.8254064517599904</v>
      </c>
      <c r="H7" s="159">
        <v>5.4268930902990258</v>
      </c>
      <c r="I7" s="159">
        <v>4.8941925359163783</v>
      </c>
      <c r="J7" s="159">
        <v>6.4345605547248317</v>
      </c>
      <c r="K7" s="159">
        <v>8.3677213168780344</v>
      </c>
      <c r="L7" s="159">
        <v>6.1800905286461365</v>
      </c>
      <c r="M7" s="159">
        <v>4.8160582148945474</v>
      </c>
      <c r="N7" s="159">
        <v>4.4814053150744311</v>
      </c>
      <c r="O7" s="159">
        <v>5.081311207945201</v>
      </c>
      <c r="P7" s="159">
        <v>4.5325828359306337</v>
      </c>
      <c r="Q7" s="159">
        <v>5.2948294110582843</v>
      </c>
    </row>
    <row r="8" spans="1:17" x14ac:dyDescent="0.25">
      <c r="A8" s="76" t="s">
        <v>81</v>
      </c>
      <c r="B8" s="159">
        <v>12.611747498828226</v>
      </c>
      <c r="C8" s="159">
        <v>13.933112120129838</v>
      </c>
      <c r="D8" s="159">
        <v>13.147493566716602</v>
      </c>
      <c r="E8" s="159">
        <v>9.0237682763601974</v>
      </c>
      <c r="F8" s="159">
        <v>8.9649662531637873</v>
      </c>
      <c r="G8" s="159">
        <v>11.449508851348142</v>
      </c>
      <c r="H8" s="159">
        <v>14.814065114360563</v>
      </c>
      <c r="I8" s="159">
        <v>12.212168964032207</v>
      </c>
      <c r="J8" s="159">
        <v>15.705037176737301</v>
      </c>
      <c r="K8" s="159">
        <v>18.88959493853087</v>
      </c>
      <c r="L8" s="159">
        <v>17.183016155732641</v>
      </c>
      <c r="M8" s="159">
        <v>11.353297926781515</v>
      </c>
      <c r="N8" s="159">
        <v>10.769541390916737</v>
      </c>
      <c r="O8" s="159">
        <v>11.910838840606711</v>
      </c>
      <c r="P8" s="159">
        <v>10.91608513078833</v>
      </c>
      <c r="Q8" s="159">
        <v>12.316387133295782</v>
      </c>
    </row>
    <row r="9" spans="1:17" x14ac:dyDescent="0.25">
      <c r="A9" s="76" t="s">
        <v>80</v>
      </c>
      <c r="B9" s="159">
        <v>8.2867222121392317</v>
      </c>
      <c r="C9" s="159">
        <v>8.7924655847268554</v>
      </c>
      <c r="D9" s="159">
        <v>8.9164302431884952</v>
      </c>
      <c r="E9" s="159">
        <v>6.4338902297866705</v>
      </c>
      <c r="F9" s="159">
        <v>6.7603504711441209</v>
      </c>
      <c r="G9" s="159">
        <v>9.0234934826140769</v>
      </c>
      <c r="H9" s="159">
        <v>11.555897043213204</v>
      </c>
      <c r="I9" s="159">
        <v>10.743616849383974</v>
      </c>
      <c r="J9" s="159">
        <v>13.054593232043514</v>
      </c>
      <c r="K9" s="159">
        <v>16.541029972314814</v>
      </c>
      <c r="L9" s="159">
        <v>14.095247684409291</v>
      </c>
      <c r="M9" s="159">
        <v>9.6024191559428349</v>
      </c>
      <c r="N9" s="159">
        <v>8.8224856790298141</v>
      </c>
      <c r="O9" s="159">
        <v>9.8781468588477424</v>
      </c>
      <c r="P9" s="159">
        <v>8.9358182106443564</v>
      </c>
      <c r="Q9" s="159">
        <v>10.231660724406094</v>
      </c>
    </row>
    <row r="10" spans="1:17" x14ac:dyDescent="0.25">
      <c r="A10" s="129" t="s">
        <v>79</v>
      </c>
      <c r="B10" s="158">
        <v>23.600708917123491</v>
      </c>
      <c r="C10" s="158">
        <v>27.775527859466628</v>
      </c>
      <c r="D10" s="158">
        <v>23.891218545017168</v>
      </c>
      <c r="E10" s="158">
        <v>14.154074359994251</v>
      </c>
      <c r="F10" s="158">
        <v>11.285696394719448</v>
      </c>
      <c r="G10" s="158">
        <v>13.890976822564891</v>
      </c>
      <c r="H10" s="158">
        <v>15.224803524386449</v>
      </c>
      <c r="I10" s="158">
        <v>14.551049433966769</v>
      </c>
      <c r="J10" s="158">
        <v>15.585128618864086</v>
      </c>
      <c r="K10" s="158">
        <v>17.836707155345962</v>
      </c>
      <c r="L10" s="158">
        <v>14.409190697039634</v>
      </c>
      <c r="M10" s="158">
        <v>11.249302015881664</v>
      </c>
      <c r="N10" s="158">
        <v>11.484239645120118</v>
      </c>
      <c r="O10" s="158">
        <v>12.707575568249705</v>
      </c>
      <c r="P10" s="158">
        <v>11.628896942983197</v>
      </c>
      <c r="Q10" s="158">
        <v>13.23103907642035</v>
      </c>
    </row>
    <row r="11" spans="1:17" x14ac:dyDescent="0.25">
      <c r="A11" s="92" t="s">
        <v>125</v>
      </c>
      <c r="B11" s="91">
        <v>6.4489701066352056</v>
      </c>
      <c r="C11" s="91">
        <v>7.6786739772520551</v>
      </c>
      <c r="D11" s="91">
        <v>6.4665638671668102</v>
      </c>
      <c r="E11" s="91">
        <v>3.7399596235306474</v>
      </c>
      <c r="F11" s="91">
        <v>2.8554346618778079</v>
      </c>
      <c r="G11" s="91">
        <v>3.4224429899098707</v>
      </c>
      <c r="H11" s="91">
        <v>3.671076543278168</v>
      </c>
      <c r="I11" s="91">
        <v>3.4605168318012738</v>
      </c>
      <c r="J11" s="91">
        <v>3.5773936305140079</v>
      </c>
      <c r="K11" s="91">
        <v>3.8810418303501035</v>
      </c>
      <c r="L11" s="91">
        <v>3.2003334957045526</v>
      </c>
      <c r="M11" s="91">
        <v>2.548993398981322</v>
      </c>
      <c r="N11" s="91">
        <v>2.7047140946625738</v>
      </c>
      <c r="O11" s="91">
        <v>2.969586889024006</v>
      </c>
      <c r="P11" s="91">
        <v>2.7395310730254923</v>
      </c>
      <c r="Q11" s="91">
        <v>3.0931258549065808</v>
      </c>
    </row>
    <row r="12" spans="1:17" x14ac:dyDescent="0.25">
      <c r="A12" s="92" t="s">
        <v>26</v>
      </c>
      <c r="B12" s="91">
        <v>8.8217661074079565</v>
      </c>
      <c r="C12" s="91">
        <v>10.797620230797575</v>
      </c>
      <c r="D12" s="91">
        <v>8.6077150312448261</v>
      </c>
      <c r="E12" s="91">
        <v>4.7151135309410313</v>
      </c>
      <c r="F12" s="91">
        <v>3.2324554816092861</v>
      </c>
      <c r="G12" s="91">
        <v>7.639230966993579</v>
      </c>
      <c r="H12" s="91">
        <v>8.408331537601379</v>
      </c>
      <c r="I12" s="91">
        <v>8.1065583274915767</v>
      </c>
      <c r="J12" s="91">
        <v>8.8113699738748963</v>
      </c>
      <c r="K12" s="91">
        <v>10.317719448572412</v>
      </c>
      <c r="L12" s="91">
        <v>8.2042081593039367</v>
      </c>
      <c r="M12" s="91">
        <v>6.3997050288713302</v>
      </c>
      <c r="N12" s="91">
        <v>6.4314657166113429</v>
      </c>
      <c r="O12" s="91">
        <v>7.1448696466423272</v>
      </c>
      <c r="P12" s="91">
        <v>6.5112770403566378</v>
      </c>
      <c r="Q12" s="91">
        <v>7.4400226374016487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8.3299727030803314</v>
      </c>
      <c r="C14" s="157">
        <v>9.2992336514169978</v>
      </c>
      <c r="D14" s="157">
        <v>8.8169396466055332</v>
      </c>
      <c r="E14" s="157">
        <v>5.6990012055225723</v>
      </c>
      <c r="F14" s="157">
        <v>5.197806251232354</v>
      </c>
      <c r="G14" s="157">
        <v>2.8293028656614423</v>
      </c>
      <c r="H14" s="157">
        <v>3.145395443506902</v>
      </c>
      <c r="I14" s="157">
        <v>2.9839742746739186</v>
      </c>
      <c r="J14" s="157">
        <v>3.1963650144751812</v>
      </c>
      <c r="K14" s="157">
        <v>3.6379458764234496</v>
      </c>
      <c r="L14" s="157">
        <v>3.004649042031144</v>
      </c>
      <c r="M14" s="157">
        <v>2.3006035880290119</v>
      </c>
      <c r="N14" s="157">
        <v>2.3480598338462024</v>
      </c>
      <c r="O14" s="157">
        <v>2.5931190325833713</v>
      </c>
      <c r="P14" s="157">
        <v>2.3780888296010665</v>
      </c>
      <c r="Q14" s="157">
        <v>2.6978905841121215</v>
      </c>
    </row>
    <row r="15" spans="1:17" x14ac:dyDescent="0.25">
      <c r="A15" s="156" t="s">
        <v>324</v>
      </c>
      <c r="B15" s="204">
        <v>941.78647877255003</v>
      </c>
      <c r="C15" s="204">
        <v>1193.0746040060881</v>
      </c>
      <c r="D15" s="204">
        <v>922.33286451471213</v>
      </c>
      <c r="E15" s="204">
        <v>426.21750508778575</v>
      </c>
      <c r="F15" s="204">
        <v>256.39032832199462</v>
      </c>
      <c r="G15" s="204">
        <v>286.49150500272299</v>
      </c>
      <c r="H15" s="204">
        <v>329.33170834757459</v>
      </c>
      <c r="I15" s="204">
        <v>371.89632456057831</v>
      </c>
      <c r="J15" s="204">
        <v>272.30034328435153</v>
      </c>
      <c r="K15" s="204">
        <v>94.506227770039288</v>
      </c>
      <c r="L15" s="204">
        <v>193.80122220430195</v>
      </c>
      <c r="M15" s="204">
        <v>77.753731754700695</v>
      </c>
      <c r="N15" s="204">
        <v>157.22344189475155</v>
      </c>
      <c r="O15" s="204">
        <v>129.05051792711123</v>
      </c>
      <c r="P15" s="204">
        <v>129.27535230138517</v>
      </c>
      <c r="Q15" s="204">
        <v>130.35316069442013</v>
      </c>
    </row>
    <row r="16" spans="1:17" x14ac:dyDescent="0.25">
      <c r="A16" s="88" t="s">
        <v>33</v>
      </c>
      <c r="B16" s="87">
        <v>41.568385452613008</v>
      </c>
      <c r="C16" s="87">
        <v>22.451129813903407</v>
      </c>
      <c r="D16" s="87">
        <v>6.4187156039022826</v>
      </c>
      <c r="E16" s="87">
        <v>6.7040498306989686</v>
      </c>
      <c r="F16" s="87">
        <v>2.8678507686403831</v>
      </c>
      <c r="G16" s="87">
        <v>12.88898144229586</v>
      </c>
      <c r="H16" s="87">
        <v>39.98955158234719</v>
      </c>
      <c r="I16" s="87">
        <v>20.620819749198244</v>
      </c>
      <c r="J16" s="87">
        <v>11.018644615646258</v>
      </c>
      <c r="K16" s="87">
        <v>0.6648480768550501</v>
      </c>
      <c r="L16" s="87">
        <v>14.383467232413787</v>
      </c>
      <c r="M16" s="87">
        <v>21.231980564916654</v>
      </c>
      <c r="N16" s="87">
        <v>18.355101497633253</v>
      </c>
      <c r="O16" s="87">
        <v>12.968594039370901</v>
      </c>
      <c r="P16" s="87">
        <v>15.013277109627742</v>
      </c>
      <c r="Q16" s="87">
        <v>19.124189861501915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1.0430250531681901E-13</v>
      </c>
      <c r="C18" s="87">
        <v>0</v>
      </c>
      <c r="D18" s="87">
        <v>2.0864920761659287E-13</v>
      </c>
      <c r="E18" s="87">
        <v>0</v>
      </c>
      <c r="F18" s="87">
        <v>0</v>
      </c>
      <c r="G18" s="87">
        <v>0</v>
      </c>
      <c r="H18" s="87">
        <v>0</v>
      </c>
      <c r="I18" s="87">
        <v>5.254734650382611E-14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2.4076442804888318E-14</v>
      </c>
      <c r="Q18" s="87">
        <v>0</v>
      </c>
    </row>
    <row r="19" spans="1:17" x14ac:dyDescent="0.25">
      <c r="A19" s="88" t="s">
        <v>125</v>
      </c>
      <c r="B19" s="87">
        <v>87.994410421908711</v>
      </c>
      <c r="C19" s="87">
        <v>229.63288786896652</v>
      </c>
      <c r="D19" s="87">
        <v>84.794918905247286</v>
      </c>
      <c r="E19" s="87">
        <v>5.0825363572886415</v>
      </c>
      <c r="F19" s="87">
        <v>0.41820290964892914</v>
      </c>
      <c r="G19" s="87">
        <v>3.7552637359022842</v>
      </c>
      <c r="H19" s="87">
        <v>43.474450823115767</v>
      </c>
      <c r="I19" s="87">
        <v>100.70498998594356</v>
      </c>
      <c r="J19" s="87">
        <v>9.1053382545201647</v>
      </c>
      <c r="K19" s="87">
        <v>4.4735574106916278</v>
      </c>
      <c r="L19" s="87">
        <v>54.541589904591937</v>
      </c>
      <c r="M19" s="87">
        <v>15.12999948902384</v>
      </c>
      <c r="N19" s="87">
        <v>41.868330135548817</v>
      </c>
      <c r="O19" s="87">
        <v>45.174166081695191</v>
      </c>
      <c r="P19" s="87">
        <v>35.461341901678011</v>
      </c>
      <c r="Q19" s="87">
        <v>32.564021659234555</v>
      </c>
    </row>
    <row r="20" spans="1:17" x14ac:dyDescent="0.25">
      <c r="A20" s="88" t="s">
        <v>29</v>
      </c>
      <c r="B20" s="87">
        <v>103.4294801235482</v>
      </c>
      <c r="C20" s="87">
        <v>227.63872336644056</v>
      </c>
      <c r="D20" s="87">
        <v>10.549622333364505</v>
      </c>
      <c r="E20" s="87">
        <v>80.924420964103348</v>
      </c>
      <c r="F20" s="87">
        <v>3.478780233375562</v>
      </c>
      <c r="G20" s="87">
        <v>33.591636317355167</v>
      </c>
      <c r="H20" s="87">
        <v>101.67928548082298</v>
      </c>
      <c r="I20" s="87">
        <v>33.568385713569619</v>
      </c>
      <c r="J20" s="87">
        <v>124.44735333430874</v>
      </c>
      <c r="K20" s="87">
        <v>66.644496135688925</v>
      </c>
      <c r="L20" s="87">
        <v>61.833587928759158</v>
      </c>
      <c r="M20" s="87">
        <v>0</v>
      </c>
      <c r="N20" s="87">
        <v>24.195374990580564</v>
      </c>
      <c r="O20" s="87">
        <v>1.6109915745184054</v>
      </c>
      <c r="P20" s="87">
        <v>0.80938755998238876</v>
      </c>
      <c r="Q20" s="87">
        <v>1.6036672361189404</v>
      </c>
    </row>
    <row r="21" spans="1:17" x14ac:dyDescent="0.25">
      <c r="A21" s="88" t="s">
        <v>28</v>
      </c>
      <c r="B21" s="87">
        <v>87.213865810841199</v>
      </c>
      <c r="C21" s="87">
        <v>53.521228968357946</v>
      </c>
      <c r="D21" s="87">
        <v>70.008870336301797</v>
      </c>
      <c r="E21" s="87">
        <v>54.013543863792933</v>
      </c>
      <c r="F21" s="87">
        <v>20.24477310179774</v>
      </c>
      <c r="G21" s="87">
        <v>20.98913432819095</v>
      </c>
      <c r="H21" s="87">
        <v>22.219659681090452</v>
      </c>
      <c r="I21" s="87">
        <v>8.1628064522094057</v>
      </c>
      <c r="J21" s="87">
        <v>27.918288077258996</v>
      </c>
      <c r="K21" s="87">
        <v>8.0356380186093759</v>
      </c>
      <c r="L21" s="87">
        <v>6.1779049994381916</v>
      </c>
      <c r="M21" s="87">
        <v>6.0883942184223239</v>
      </c>
      <c r="N21" s="87">
        <v>6.1515389039004749</v>
      </c>
      <c r="O21" s="87">
        <v>6.120503386110034</v>
      </c>
      <c r="P21" s="87">
        <v>6.9946473341669231</v>
      </c>
      <c r="Q21" s="87">
        <v>7.8406846980049067</v>
      </c>
    </row>
    <row r="22" spans="1:17" x14ac:dyDescent="0.25">
      <c r="A22" s="88" t="s">
        <v>26</v>
      </c>
      <c r="B22" s="87">
        <v>371.96973190107326</v>
      </c>
      <c r="C22" s="87">
        <v>413.06114407384888</v>
      </c>
      <c r="D22" s="87">
        <v>508.60342999669507</v>
      </c>
      <c r="E22" s="87">
        <v>4.6539603976893824</v>
      </c>
      <c r="F22" s="87">
        <v>0.28697831279728631</v>
      </c>
      <c r="G22" s="87">
        <v>1.409249348503377</v>
      </c>
      <c r="H22" s="87">
        <v>88.226394923456894</v>
      </c>
      <c r="I22" s="87">
        <v>196.727776848719</v>
      </c>
      <c r="J22" s="87">
        <v>86.326362047006569</v>
      </c>
      <c r="K22" s="87">
        <v>3.0052586129243712</v>
      </c>
      <c r="L22" s="87">
        <v>56.435271308564623</v>
      </c>
      <c r="M22" s="87">
        <v>35.264579131144608</v>
      </c>
      <c r="N22" s="87">
        <v>58.41412672006792</v>
      </c>
      <c r="O22" s="87">
        <v>63.176262845416694</v>
      </c>
      <c r="P22" s="87">
        <v>53.35221106365551</v>
      </c>
      <c r="Q22" s="87">
        <v>50.878405007706526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8.2389696470205234</v>
      </c>
      <c r="O24" s="87">
        <v>0</v>
      </c>
      <c r="P24" s="87">
        <v>17.644487332274561</v>
      </c>
      <c r="Q24" s="87">
        <v>18.342192231853282</v>
      </c>
    </row>
    <row r="25" spans="1:17" x14ac:dyDescent="0.25">
      <c r="A25" s="88" t="s">
        <v>22</v>
      </c>
      <c r="B25" s="87">
        <v>249.61060506256553</v>
      </c>
      <c r="C25" s="87">
        <v>246.76948991457078</v>
      </c>
      <c r="D25" s="87">
        <v>241.9573073392009</v>
      </c>
      <c r="E25" s="87">
        <v>274.83899367421247</v>
      </c>
      <c r="F25" s="87">
        <v>229.09374299573471</v>
      </c>
      <c r="G25" s="87">
        <v>213.85723983047535</v>
      </c>
      <c r="H25" s="87">
        <v>33.742365856741316</v>
      </c>
      <c r="I25" s="87">
        <v>12.111545810938445</v>
      </c>
      <c r="J25" s="87">
        <v>13.484356955610769</v>
      </c>
      <c r="K25" s="87">
        <v>11.682429515269947</v>
      </c>
      <c r="L25" s="87">
        <v>0.42940083053422934</v>
      </c>
      <c r="M25" s="87">
        <v>3.8778351193277487E-2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323</v>
      </c>
      <c r="B26" s="204">
        <v>798.65817588898233</v>
      </c>
      <c r="C26" s="204">
        <v>961.86449292490033</v>
      </c>
      <c r="D26" s="204">
        <v>790.35010206246648</v>
      </c>
      <c r="E26" s="204">
        <v>441.3469389850419</v>
      </c>
      <c r="F26" s="204">
        <v>319.08068312157252</v>
      </c>
      <c r="G26" s="204">
        <v>406.61620746426365</v>
      </c>
      <c r="H26" s="204">
        <v>418.11754793109958</v>
      </c>
      <c r="I26" s="204">
        <v>370.79761028665604</v>
      </c>
      <c r="J26" s="204">
        <v>392.3626162007946</v>
      </c>
      <c r="K26" s="204">
        <v>395.9075842195449</v>
      </c>
      <c r="L26" s="204">
        <v>287.2920505170913</v>
      </c>
      <c r="M26" s="204">
        <v>244.69521618244431</v>
      </c>
      <c r="N26" s="204">
        <v>274.1685527245026</v>
      </c>
      <c r="O26" s="204">
        <v>295.23284370490649</v>
      </c>
      <c r="P26" s="204">
        <v>279.888743302828</v>
      </c>
      <c r="Q26" s="204">
        <v>307.38119667870171</v>
      </c>
    </row>
    <row r="27" spans="1:17" x14ac:dyDescent="0.25">
      <c r="A27" s="152" t="s">
        <v>332</v>
      </c>
      <c r="B27" s="151">
        <v>733.00874333938998</v>
      </c>
      <c r="C27" s="151">
        <v>881.51123571911182</v>
      </c>
      <c r="D27" s="151">
        <v>726.29358543420403</v>
      </c>
      <c r="E27" s="151">
        <v>406.25821367262995</v>
      </c>
      <c r="F27" s="151">
        <v>295.02553752762287</v>
      </c>
      <c r="G27" s="151">
        <v>380.74289087303202</v>
      </c>
      <c r="H27" s="151">
        <v>391.08348665589915</v>
      </c>
      <c r="I27" s="151">
        <v>359.57667675941548</v>
      </c>
      <c r="J27" s="151">
        <v>372.28076930998486</v>
      </c>
      <c r="K27" s="151">
        <v>381.60806943464718</v>
      </c>
      <c r="L27" s="151">
        <v>270.871582593813</v>
      </c>
      <c r="M27" s="151">
        <v>231.67675001414128</v>
      </c>
      <c r="N27" s="151">
        <v>257.08681735838331</v>
      </c>
      <c r="O27" s="151">
        <v>277.38469586482989</v>
      </c>
      <c r="P27" s="151">
        <v>262.54717697382159</v>
      </c>
      <c r="Q27" s="151">
        <v>288.82886841188201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3.5512955824969281</v>
      </c>
      <c r="F28" s="83">
        <v>6.655554992730532</v>
      </c>
      <c r="G28" s="83">
        <v>15.059449642833325</v>
      </c>
      <c r="H28" s="83">
        <v>0</v>
      </c>
      <c r="I28" s="83">
        <v>0</v>
      </c>
      <c r="J28" s="83">
        <v>0</v>
      </c>
      <c r="K28" s="83">
        <v>0.5466048514466193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41.205212998231012</v>
      </c>
      <c r="C29" s="83">
        <v>38.22299117935318</v>
      </c>
      <c r="D29" s="83">
        <v>21.178147624958953</v>
      </c>
      <c r="E29" s="83">
        <v>18.105718392682132</v>
      </c>
      <c r="F29" s="83">
        <v>11.06722639660239</v>
      </c>
      <c r="G29" s="83">
        <v>12.060120021601373</v>
      </c>
      <c r="H29" s="83">
        <v>18.105343351845789</v>
      </c>
      <c r="I29" s="83">
        <v>168.84953152564518</v>
      </c>
      <c r="J29" s="83">
        <v>25.251512799738641</v>
      </c>
      <c r="K29" s="83">
        <v>25.149003593596863</v>
      </c>
      <c r="L29" s="83">
        <v>39.194081148714154</v>
      </c>
      <c r="M29" s="83">
        <v>34.168467328565214</v>
      </c>
      <c r="N29" s="83">
        <v>33.165222983984833</v>
      </c>
      <c r="O29" s="83">
        <v>31.156515581015398</v>
      </c>
      <c r="P29" s="83">
        <v>27.136560617721685</v>
      </c>
      <c r="Q29" s="83">
        <v>31.154256557803201</v>
      </c>
    </row>
    <row r="30" spans="1:17" x14ac:dyDescent="0.25">
      <c r="A30" s="154" t="s">
        <v>125</v>
      </c>
      <c r="B30" s="83">
        <v>161.74305990148409</v>
      </c>
      <c r="C30" s="83">
        <v>318.31882996940402</v>
      </c>
      <c r="D30" s="83">
        <v>139.83281595098495</v>
      </c>
      <c r="E30" s="83">
        <v>171.31279186893789</v>
      </c>
      <c r="F30" s="83">
        <v>145.20640953534905</v>
      </c>
      <c r="G30" s="83">
        <v>154.39943709640181</v>
      </c>
      <c r="H30" s="83">
        <v>92.40094208213219</v>
      </c>
      <c r="I30" s="83">
        <v>30.193621540035082</v>
      </c>
      <c r="J30" s="83">
        <v>22.792992492697827</v>
      </c>
      <c r="K30" s="83">
        <v>48.857320451709612</v>
      </c>
      <c r="L30" s="83">
        <v>74.681184252811562</v>
      </c>
      <c r="M30" s="83">
        <v>40.3091400499925</v>
      </c>
      <c r="N30" s="83">
        <v>70.637180023416775</v>
      </c>
      <c r="O30" s="83">
        <v>75.895991895601583</v>
      </c>
      <c r="P30" s="83">
        <v>70.568238925099266</v>
      </c>
      <c r="Q30" s="83">
        <v>78.11423486299617</v>
      </c>
    </row>
    <row r="31" spans="1:17" x14ac:dyDescent="0.25">
      <c r="A31" s="154" t="s">
        <v>29</v>
      </c>
      <c r="B31" s="83">
        <v>34.398997104500822</v>
      </c>
      <c r="C31" s="83">
        <v>41.109029999999997</v>
      </c>
      <c r="D31" s="83">
        <v>34.37162</v>
      </c>
      <c r="E31" s="83">
        <v>77.768307258936872</v>
      </c>
      <c r="F31" s="83">
        <v>46.949534559603002</v>
      </c>
      <c r="G31" s="83">
        <v>74.544788741540415</v>
      </c>
      <c r="H31" s="83">
        <v>57.316940000000002</v>
      </c>
      <c r="I31" s="83">
        <v>43.015169999999998</v>
      </c>
      <c r="J31" s="83">
        <v>25.789760000000001</v>
      </c>
      <c r="K31" s="83">
        <v>82.866372391330941</v>
      </c>
      <c r="L31" s="83">
        <v>21.975832344357926</v>
      </c>
      <c r="M31" s="83">
        <v>20.063175616521015</v>
      </c>
      <c r="N31" s="83">
        <v>11.465908714398712</v>
      </c>
      <c r="O31" s="83">
        <v>13.376362735542413</v>
      </c>
      <c r="P31" s="83">
        <v>10.508256225901263</v>
      </c>
      <c r="Q31" s="83">
        <v>10.51008281279749</v>
      </c>
    </row>
    <row r="32" spans="1:17" x14ac:dyDescent="0.25">
      <c r="A32" s="154" t="s">
        <v>26</v>
      </c>
      <c r="B32" s="83">
        <v>495.66147333517404</v>
      </c>
      <c r="C32" s="83">
        <v>483.8603845703546</v>
      </c>
      <c r="D32" s="83">
        <v>530.91100185826019</v>
      </c>
      <c r="E32" s="83">
        <v>135.5201005695761</v>
      </c>
      <c r="F32" s="83">
        <v>85.146812043337903</v>
      </c>
      <c r="G32" s="83">
        <v>124.67909537065506</v>
      </c>
      <c r="H32" s="83">
        <v>223.26026122192116</v>
      </c>
      <c r="I32" s="83">
        <v>117.51835369373522</v>
      </c>
      <c r="J32" s="83">
        <v>298.44650401754842</v>
      </c>
      <c r="K32" s="83">
        <v>224.18876814656315</v>
      </c>
      <c r="L32" s="83">
        <v>135.02048484792937</v>
      </c>
      <c r="M32" s="83">
        <v>137.13596701906255</v>
      </c>
      <c r="N32" s="83">
        <v>141.81850563658298</v>
      </c>
      <c r="O32" s="83">
        <v>156.95582565267048</v>
      </c>
      <c r="P32" s="83">
        <v>154.33412120509939</v>
      </c>
      <c r="Q32" s="83">
        <v>169.05029417828518</v>
      </c>
    </row>
    <row r="33" spans="1:17" x14ac:dyDescent="0.25">
      <c r="A33" s="152" t="s">
        <v>331</v>
      </c>
      <c r="B33" s="151">
        <v>65.649432549592376</v>
      </c>
      <c r="C33" s="151">
        <v>80.353257205788523</v>
      </c>
      <c r="D33" s="151">
        <v>64.056516628262415</v>
      </c>
      <c r="E33" s="151">
        <v>35.088725312411974</v>
      </c>
      <c r="F33" s="151">
        <v>24.055145593949661</v>
      </c>
      <c r="G33" s="151">
        <v>25.87331659123161</v>
      </c>
      <c r="H33" s="151">
        <v>27.034061275200411</v>
      </c>
      <c r="I33" s="151">
        <v>11.220933527240543</v>
      </c>
      <c r="J33" s="151">
        <v>20.081846890809715</v>
      </c>
      <c r="K33" s="151">
        <v>14.299514784897715</v>
      </c>
      <c r="L33" s="151">
        <v>16.420467923278281</v>
      </c>
      <c r="M33" s="151">
        <v>13.018466168303027</v>
      </c>
      <c r="N33" s="151">
        <v>17.081735366119283</v>
      </c>
      <c r="O33" s="151">
        <v>17.848147840076596</v>
      </c>
      <c r="P33" s="151">
        <v>17.341566329006429</v>
      </c>
      <c r="Q33" s="151">
        <v>18.552328266819725</v>
      </c>
    </row>
    <row r="34" spans="1:17" x14ac:dyDescent="0.25">
      <c r="A34" s="156" t="s">
        <v>322</v>
      </c>
      <c r="B34" s="204">
        <v>135.9881102812985</v>
      </c>
      <c r="C34" s="204">
        <v>166.4460327834191</v>
      </c>
      <c r="D34" s="204">
        <v>132.68849872997214</v>
      </c>
      <c r="E34" s="204">
        <v>72.683788147139083</v>
      </c>
      <c r="F34" s="204">
        <v>49.828515873181438</v>
      </c>
      <c r="G34" s="204">
        <v>53.594727224694061</v>
      </c>
      <c r="H34" s="204">
        <v>55.999126927200848</v>
      </c>
      <c r="I34" s="204">
        <v>48.100505163569693</v>
      </c>
      <c r="J34" s="204">
        <v>41.598111416677249</v>
      </c>
      <c r="K34" s="204">
        <v>29.620423483002412</v>
      </c>
      <c r="L34" s="204">
        <v>34.013826412505018</v>
      </c>
      <c r="M34" s="204">
        <v>26.966822777199123</v>
      </c>
      <c r="N34" s="204">
        <v>35.383594686961366</v>
      </c>
      <c r="O34" s="204">
        <v>36.971163383015806</v>
      </c>
      <c r="P34" s="204">
        <v>35.921815967227609</v>
      </c>
      <c r="Q34" s="204">
        <v>38.429822838412285</v>
      </c>
    </row>
    <row r="35" spans="1:17" x14ac:dyDescent="0.25">
      <c r="A35" s="152" t="s">
        <v>330</v>
      </c>
      <c r="B35" s="151">
        <v>61.194649626584336</v>
      </c>
      <c r="C35" s="151">
        <v>74.900714752538605</v>
      </c>
      <c r="D35" s="151">
        <v>59.709824428487465</v>
      </c>
      <c r="E35" s="151">
        <v>32.707704666212592</v>
      </c>
      <c r="F35" s="151">
        <v>22.422832142931647</v>
      </c>
      <c r="G35" s="151">
        <v>24.117627251112328</v>
      </c>
      <c r="H35" s="151">
        <v>25.199607117240383</v>
      </c>
      <c r="I35" s="151">
        <v>21.64522732360636</v>
      </c>
      <c r="J35" s="151">
        <v>18.719150137504762</v>
      </c>
      <c r="K35" s="151">
        <v>13.329190567351088</v>
      </c>
      <c r="L35" s="151">
        <v>15.306221885627259</v>
      </c>
      <c r="M35" s="151">
        <v>12.135070249739606</v>
      </c>
      <c r="N35" s="151">
        <v>15.922617609132613</v>
      </c>
      <c r="O35" s="151">
        <v>16.637023522357115</v>
      </c>
      <c r="P35" s="151">
        <v>16.164817185252424</v>
      </c>
      <c r="Q35" s="151">
        <v>17.293420277285527</v>
      </c>
    </row>
    <row r="36" spans="1:17" x14ac:dyDescent="0.25">
      <c r="A36" s="154" t="s">
        <v>33</v>
      </c>
      <c r="B36" s="83">
        <v>0</v>
      </c>
      <c r="C36" s="83">
        <v>0</v>
      </c>
      <c r="D36" s="83">
        <v>0</v>
      </c>
      <c r="E36" s="83">
        <v>0.33103148108274938</v>
      </c>
      <c r="F36" s="83">
        <v>0.62039280467952473</v>
      </c>
      <c r="G36" s="83">
        <v>1.403755841706964</v>
      </c>
      <c r="H36" s="83">
        <v>0</v>
      </c>
      <c r="I36" s="83">
        <v>0</v>
      </c>
      <c r="J36" s="83">
        <v>0</v>
      </c>
      <c r="K36" s="83">
        <v>5.0951380795559872E-2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3.8409144973351053</v>
      </c>
      <c r="C37" s="83">
        <v>3.5629288206468503</v>
      </c>
      <c r="D37" s="83">
        <v>1.8718423750408169</v>
      </c>
      <c r="E37" s="83">
        <v>1.68771160731787</v>
      </c>
      <c r="F37" s="83">
        <v>1.0316236033975801</v>
      </c>
      <c r="G37" s="83">
        <v>1.1241754734421283</v>
      </c>
      <c r="H37" s="83">
        <v>1.6876766481541969</v>
      </c>
      <c r="I37" s="83">
        <v>15.739188474354783</v>
      </c>
      <c r="J37" s="83">
        <v>2.2512772002613528</v>
      </c>
      <c r="K37" s="83">
        <v>2.3442464064031365</v>
      </c>
      <c r="L37" s="83">
        <v>3.6534482785051412</v>
      </c>
      <c r="M37" s="83">
        <v>3.1849892759841141</v>
      </c>
      <c r="N37" s="83">
        <v>3.0914725710071584</v>
      </c>
      <c r="O37" s="83">
        <v>2.9042323452303642</v>
      </c>
      <c r="P37" s="83">
        <v>2.5295151147233428</v>
      </c>
      <c r="Q37" s="83">
        <v>2.9040217719952275</v>
      </c>
    </row>
    <row r="38" spans="1:17" x14ac:dyDescent="0.25">
      <c r="A38" s="154" t="s">
        <v>125</v>
      </c>
      <c r="B38" s="83">
        <v>11.151004936220506</v>
      </c>
      <c r="C38" s="83">
        <v>26.235085798726551</v>
      </c>
      <c r="D38" s="83">
        <v>8.3494922373730986</v>
      </c>
      <c r="E38" s="83">
        <v>14.370837230225582</v>
      </c>
      <c r="F38" s="83">
        <v>12.110323372937549</v>
      </c>
      <c r="G38" s="83">
        <v>13.433666300300322</v>
      </c>
      <c r="H38" s="83">
        <v>7.9439786557966876</v>
      </c>
      <c r="I38" s="83">
        <v>2.1763884320656044</v>
      </c>
      <c r="J38" s="83">
        <v>1.5251859482799606</v>
      </c>
      <c r="K38" s="83">
        <v>3.7782046465027941</v>
      </c>
      <c r="L38" s="83">
        <v>5.9042951055482318</v>
      </c>
      <c r="M38" s="83">
        <v>2.7466606817204196</v>
      </c>
      <c r="N38" s="83">
        <v>5.5118705299105164</v>
      </c>
      <c r="O38" s="83">
        <v>5.893577262426148</v>
      </c>
      <c r="P38" s="83">
        <v>5.5913679498532938</v>
      </c>
      <c r="Q38" s="83">
        <v>5.7609467144265238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3.685714973065187</v>
      </c>
      <c r="F39" s="83">
        <v>0.72359309644870839</v>
      </c>
      <c r="G39" s="83">
        <v>3.4754997217822443</v>
      </c>
      <c r="H39" s="83">
        <v>0</v>
      </c>
      <c r="I39" s="83">
        <v>0</v>
      </c>
      <c r="J39" s="83">
        <v>0</v>
      </c>
      <c r="K39" s="83">
        <v>4.7882931729062053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46.202730193028721</v>
      </c>
      <c r="C40" s="83">
        <v>45.1027001331652</v>
      </c>
      <c r="D40" s="83">
        <v>49.488489816073546</v>
      </c>
      <c r="E40" s="83">
        <v>12.632409374521199</v>
      </c>
      <c r="F40" s="83">
        <v>7.9368992654682842</v>
      </c>
      <c r="G40" s="83">
        <v>4.6805299138806697</v>
      </c>
      <c r="H40" s="83">
        <v>15.567951813289499</v>
      </c>
      <c r="I40" s="83">
        <v>3.7296504171859728</v>
      </c>
      <c r="J40" s="83">
        <v>14.94268698896345</v>
      </c>
      <c r="K40" s="83">
        <v>2.3674949607433922</v>
      </c>
      <c r="L40" s="83">
        <v>5.7484785015738868</v>
      </c>
      <c r="M40" s="83">
        <v>6.2034202920350712</v>
      </c>
      <c r="N40" s="83">
        <v>7.3192745082149386</v>
      </c>
      <c r="O40" s="83">
        <v>7.8392139147006015</v>
      </c>
      <c r="P40" s="83">
        <v>8.0439341206757877</v>
      </c>
      <c r="Q40" s="83">
        <v>8.6284517908637781</v>
      </c>
    </row>
    <row r="41" spans="1:17" x14ac:dyDescent="0.25">
      <c r="A41" s="152" t="s">
        <v>329</v>
      </c>
      <c r="B41" s="151">
        <v>72.073698449088184</v>
      </c>
      <c r="C41" s="151">
        <v>88.216397375212097</v>
      </c>
      <c r="D41" s="151">
        <v>70.324904326885232</v>
      </c>
      <c r="E41" s="151">
        <v>38.522407717983711</v>
      </c>
      <c r="F41" s="151">
        <v>26.409113412786159</v>
      </c>
      <c r="G41" s="151">
        <v>28.40520542908785</v>
      </c>
      <c r="H41" s="151">
        <v>29.67953727141645</v>
      </c>
      <c r="I41" s="151">
        <v>25.493267736691941</v>
      </c>
      <c r="J41" s="151">
        <v>22.046999050838945</v>
      </c>
      <c r="K41" s="151">
        <v>15.698824445991278</v>
      </c>
      <c r="L41" s="151">
        <v>18.027327998627658</v>
      </c>
      <c r="M41" s="151">
        <v>14.292416071915536</v>
      </c>
      <c r="N41" s="151">
        <v>18.753305184089527</v>
      </c>
      <c r="O41" s="151">
        <v>19.594716592998374</v>
      </c>
      <c r="P41" s="151">
        <v>19.03856246263063</v>
      </c>
      <c r="Q41" s="151">
        <v>20.367806104358511</v>
      </c>
    </row>
    <row r="42" spans="1:17" x14ac:dyDescent="0.25">
      <c r="A42" s="150" t="s">
        <v>33</v>
      </c>
      <c r="B42" s="87">
        <v>3.1811746565228103</v>
      </c>
      <c r="C42" s="87">
        <v>1.6600452163976063</v>
      </c>
      <c r="D42" s="87">
        <v>0.48995544925411866</v>
      </c>
      <c r="E42" s="87">
        <v>0.60735155146304465</v>
      </c>
      <c r="F42" s="87">
        <v>0.30285911675731858</v>
      </c>
      <c r="G42" s="87">
        <v>1.3017999117658414</v>
      </c>
      <c r="H42" s="87">
        <v>3.6747385489387798</v>
      </c>
      <c r="I42" s="87">
        <v>1.4339778336924718</v>
      </c>
      <c r="J42" s="87">
        <v>0.91326497274582141</v>
      </c>
      <c r="K42" s="87">
        <v>0.11700226724823407</v>
      </c>
      <c r="L42" s="87">
        <v>1.3752330440257439</v>
      </c>
      <c r="M42" s="87">
        <v>4.1856540889213507</v>
      </c>
      <c r="N42" s="87">
        <v>2.2650621830916768</v>
      </c>
      <c r="O42" s="87">
        <v>2.0527003784364415</v>
      </c>
      <c r="P42" s="87">
        <v>2.3047048909496786</v>
      </c>
      <c r="Q42" s="87">
        <v>3.1136871427286326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7.9821355319164303E-15</v>
      </c>
      <c r="C44" s="87">
        <v>0</v>
      </c>
      <c r="D44" s="87">
        <v>1.5926677946621165E-14</v>
      </c>
      <c r="E44" s="87">
        <v>0</v>
      </c>
      <c r="F44" s="87">
        <v>0</v>
      </c>
      <c r="G44" s="87">
        <v>0</v>
      </c>
      <c r="H44" s="87">
        <v>0</v>
      </c>
      <c r="I44" s="87">
        <v>3.6541578376763603E-15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3.696001551420919E-15</v>
      </c>
      <c r="Q44" s="87">
        <v>0</v>
      </c>
    </row>
    <row r="45" spans="1:17" x14ac:dyDescent="0.25">
      <c r="A45" s="150" t="s">
        <v>125</v>
      </c>
      <c r="B45" s="87">
        <v>6.7340981686419186</v>
      </c>
      <c r="C45" s="87">
        <v>16.97914448823764</v>
      </c>
      <c r="D45" s="87">
        <v>6.4725928286071914</v>
      </c>
      <c r="E45" s="87">
        <v>0.46045098409489998</v>
      </c>
      <c r="F45" s="87">
        <v>4.4164279824665316E-2</v>
      </c>
      <c r="G45" s="87">
        <v>0.37928536261312756</v>
      </c>
      <c r="H45" s="87">
        <v>3.9949745374031478</v>
      </c>
      <c r="I45" s="87">
        <v>7.0030544439282121</v>
      </c>
      <c r="J45" s="87">
        <v>0.75468324670784592</v>
      </c>
      <c r="K45" s="87">
        <v>0.78727212717827388</v>
      </c>
      <c r="L45" s="87">
        <v>5.2148341911234883</v>
      </c>
      <c r="M45" s="87">
        <v>2.9827148735833995</v>
      </c>
      <c r="N45" s="87">
        <v>5.1666492430705109</v>
      </c>
      <c r="O45" s="87">
        <v>7.1502760846652746</v>
      </c>
      <c r="P45" s="87">
        <v>5.4437100923172492</v>
      </c>
      <c r="Q45" s="87">
        <v>5.3018808268583237</v>
      </c>
    </row>
    <row r="46" spans="1:17" x14ac:dyDescent="0.25">
      <c r="A46" s="150" t="s">
        <v>29</v>
      </c>
      <c r="B46" s="87">
        <v>7.9153240455163862</v>
      </c>
      <c r="C46" s="87">
        <v>16.831695194123359</v>
      </c>
      <c r="D46" s="87">
        <v>0.80527714090689273</v>
      </c>
      <c r="E46" s="87">
        <v>7.3313256710492469</v>
      </c>
      <c r="F46" s="87">
        <v>0.3673762667129406</v>
      </c>
      <c r="G46" s="87">
        <v>3.3927885915408549</v>
      </c>
      <c r="H46" s="87">
        <v>9.3435603851549942</v>
      </c>
      <c r="I46" s="87">
        <v>2.3343553559731527</v>
      </c>
      <c r="J46" s="87">
        <v>10.314645105239304</v>
      </c>
      <c r="K46" s="87">
        <v>11.728329251363389</v>
      </c>
      <c r="L46" s="87">
        <v>5.9120372005068038</v>
      </c>
      <c r="M46" s="87">
        <v>0</v>
      </c>
      <c r="N46" s="87">
        <v>2.9857655052440175</v>
      </c>
      <c r="O46" s="87">
        <v>0.25499163630479904</v>
      </c>
      <c r="P46" s="87">
        <v>0.12424998583213993</v>
      </c>
      <c r="Q46" s="87">
        <v>0.2610995859422281</v>
      </c>
    </row>
    <row r="47" spans="1:17" x14ac:dyDescent="0.25">
      <c r="A47" s="150" t="s">
        <v>28</v>
      </c>
      <c r="B47" s="87">
        <v>6.6743641013218395</v>
      </c>
      <c r="C47" s="87">
        <v>3.9573803572959849</v>
      </c>
      <c r="D47" s="87">
        <v>5.2650370188733584</v>
      </c>
      <c r="E47" s="87">
        <v>4.8026921700887009</v>
      </c>
      <c r="F47" s="87">
        <v>1.4709837645472712</v>
      </c>
      <c r="G47" s="87">
        <v>1.5892026079865922</v>
      </c>
      <c r="H47" s="87">
        <v>1.4582534754641856</v>
      </c>
      <c r="I47" s="87">
        <v>0.19913255282467415</v>
      </c>
      <c r="J47" s="87">
        <v>1.7917336553696992</v>
      </c>
      <c r="K47" s="87">
        <v>0.48143057299226866</v>
      </c>
      <c r="L47" s="87">
        <v>8.8274675769603517E-2</v>
      </c>
      <c r="M47" s="87">
        <v>0.16437407529128698</v>
      </c>
      <c r="N47" s="87">
        <v>0.11068125545619595</v>
      </c>
      <c r="O47" s="87">
        <v>0.13705706541621204</v>
      </c>
      <c r="P47" s="87">
        <v>0.26711524635325506</v>
      </c>
      <c r="Q47" s="87">
        <v>0.42105154395749139</v>
      </c>
    </row>
    <row r="48" spans="1:17" x14ac:dyDescent="0.25">
      <c r="A48" s="150" t="s">
        <v>26</v>
      </c>
      <c r="B48" s="87">
        <v>28.466361424265898</v>
      </c>
      <c r="C48" s="87">
        <v>30.541900651916357</v>
      </c>
      <c r="D48" s="87">
        <v>38.822879437861147</v>
      </c>
      <c r="E48" s="87">
        <v>0.42162426285090909</v>
      </c>
      <c r="F48" s="87">
        <v>3.030631833869675E-2</v>
      </c>
      <c r="G48" s="87">
        <v>0.14233558219872669</v>
      </c>
      <c r="H48" s="87">
        <v>8.1073410836204793</v>
      </c>
      <c r="I48" s="87">
        <v>13.680507113866339</v>
      </c>
      <c r="J48" s="87">
        <v>7.1550399738054695</v>
      </c>
      <c r="K48" s="87">
        <v>0.52887581933412886</v>
      </c>
      <c r="L48" s="87">
        <v>5.3958929858855393</v>
      </c>
      <c r="M48" s="87">
        <v>6.9520283038628232</v>
      </c>
      <c r="N48" s="87">
        <v>7.208438994957965</v>
      </c>
      <c r="O48" s="87">
        <v>9.9996914281756446</v>
      </c>
      <c r="P48" s="87">
        <v>8.1901573442971802</v>
      </c>
      <c r="Q48" s="87">
        <v>8.283720077154392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1.0167080022691599</v>
      </c>
      <c r="O50" s="87">
        <v>0</v>
      </c>
      <c r="P50" s="87">
        <v>2.7086249028811227</v>
      </c>
      <c r="Q50" s="87">
        <v>2.9863669277174445</v>
      </c>
    </row>
    <row r="51" spans="1:17" x14ac:dyDescent="0.25">
      <c r="A51" s="150" t="s">
        <v>22</v>
      </c>
      <c r="B51" s="87">
        <v>19.10237605281932</v>
      </c>
      <c r="C51" s="87">
        <v>18.246231467241163</v>
      </c>
      <c r="D51" s="87">
        <v>18.469162451382509</v>
      </c>
      <c r="E51" s="87">
        <v>24.898963078436914</v>
      </c>
      <c r="F51" s="87">
        <v>24.193423666605266</v>
      </c>
      <c r="G51" s="87">
        <v>21.599793372982706</v>
      </c>
      <c r="H51" s="87">
        <v>3.1006692408348622</v>
      </c>
      <c r="I51" s="87">
        <v>0.84224043640708868</v>
      </c>
      <c r="J51" s="87">
        <v>1.1176320969708051</v>
      </c>
      <c r="K51" s="87">
        <v>2.0559144078749836</v>
      </c>
      <c r="L51" s="87">
        <v>4.1055901316477683E-2</v>
      </c>
      <c r="M51" s="87">
        <v>7.6447302566757603E-3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2.7197622056259703</v>
      </c>
      <c r="C52" s="151">
        <v>3.3289206556683824</v>
      </c>
      <c r="D52" s="151">
        <v>2.6537699745994434</v>
      </c>
      <c r="E52" s="151">
        <v>1.4536757629427819</v>
      </c>
      <c r="F52" s="151">
        <v>0.9965703174636289</v>
      </c>
      <c r="G52" s="151">
        <v>1.0718945444938812</v>
      </c>
      <c r="H52" s="151">
        <v>1.1199825385440172</v>
      </c>
      <c r="I52" s="151">
        <v>0.96201010327139402</v>
      </c>
      <c r="J52" s="151">
        <v>0.83196222833354538</v>
      </c>
      <c r="K52" s="151">
        <v>0.59240846966004823</v>
      </c>
      <c r="L52" s="151">
        <v>0.68027652825010043</v>
      </c>
      <c r="M52" s="151">
        <v>0.53933645554398268</v>
      </c>
      <c r="N52" s="151">
        <v>0.70767189373922756</v>
      </c>
      <c r="O52" s="151">
        <v>0.73942326766031619</v>
      </c>
      <c r="P52" s="151">
        <v>0.71843631934455221</v>
      </c>
      <c r="Q52" s="151">
        <v>0.76859645676824584</v>
      </c>
    </row>
    <row r="53" spans="1:17" x14ac:dyDescent="0.25">
      <c r="A53" s="156" t="s">
        <v>321</v>
      </c>
      <c r="B53" s="204">
        <v>70.338677731706113</v>
      </c>
      <c r="C53" s="204">
        <v>86.092775577630576</v>
      </c>
      <c r="D53" s="204">
        <v>68.631982101709738</v>
      </c>
      <c r="E53" s="204">
        <v>37.595062834727116</v>
      </c>
      <c r="F53" s="204">
        <v>25.773370279231781</v>
      </c>
      <c r="G53" s="204">
        <v>27.72141063346244</v>
      </c>
      <c r="H53" s="204">
        <v>28.96506565200044</v>
      </c>
      <c r="I53" s="204">
        <v>24.879571636329157</v>
      </c>
      <c r="J53" s="204">
        <v>21.516264525867552</v>
      </c>
      <c r="K53" s="204">
        <v>15.320908698104695</v>
      </c>
      <c r="L53" s="204">
        <v>17.593358489226731</v>
      </c>
      <c r="M53" s="204">
        <v>13.948356608896102</v>
      </c>
      <c r="N53" s="204">
        <v>18.301859320842091</v>
      </c>
      <c r="O53" s="204">
        <v>19.123015542939207</v>
      </c>
      <c r="P53" s="204">
        <v>18.580249638221176</v>
      </c>
      <c r="Q53" s="204">
        <v>19.877494571592564</v>
      </c>
    </row>
    <row r="54" spans="1:17" x14ac:dyDescent="0.25">
      <c r="A54" s="152" t="s">
        <v>327</v>
      </c>
      <c r="B54" s="151">
        <v>40.796433084389548</v>
      </c>
      <c r="C54" s="151">
        <v>49.933809835025734</v>
      </c>
      <c r="D54" s="151">
        <v>39.806549618991646</v>
      </c>
      <c r="E54" s="151">
        <v>21.805136444141727</v>
      </c>
      <c r="F54" s="151">
        <v>14.948554761954432</v>
      </c>
      <c r="G54" s="151">
        <v>16.078418167408216</v>
      </c>
      <c r="H54" s="151">
        <v>16.799738078160257</v>
      </c>
      <c r="I54" s="151">
        <v>14.43015154907091</v>
      </c>
      <c r="J54" s="151">
        <v>12.47943342500318</v>
      </c>
      <c r="K54" s="151">
        <v>8.8861270449007232</v>
      </c>
      <c r="L54" s="151">
        <v>10.204147923751504</v>
      </c>
      <c r="M54" s="151">
        <v>8.0900468331597395</v>
      </c>
      <c r="N54" s="151">
        <v>10.615078406088413</v>
      </c>
      <c r="O54" s="151">
        <v>11.091349014904742</v>
      </c>
      <c r="P54" s="151">
        <v>10.776544790168282</v>
      </c>
      <c r="Q54" s="151">
        <v>11.528946851523687</v>
      </c>
    </row>
    <row r="55" spans="1:17" x14ac:dyDescent="0.25">
      <c r="A55" s="152" t="s">
        <v>326</v>
      </c>
      <c r="B55" s="151">
        <v>12.660961991707099</v>
      </c>
      <c r="C55" s="151">
        <v>15.496699603973504</v>
      </c>
      <c r="D55" s="151">
        <v>12.353756778307753</v>
      </c>
      <c r="E55" s="151">
        <v>6.7671113102508809</v>
      </c>
      <c r="F55" s="151">
        <v>4.6392066502617197</v>
      </c>
      <c r="G55" s="151">
        <v>4.9898539140232394</v>
      </c>
      <c r="H55" s="151">
        <v>5.2137118173600792</v>
      </c>
      <c r="I55" s="151">
        <v>4.4783228945392484</v>
      </c>
      <c r="J55" s="151">
        <v>3.8729276146561591</v>
      </c>
      <c r="K55" s="151">
        <v>2.7577635656588453</v>
      </c>
      <c r="L55" s="151">
        <v>3.1668045280608119</v>
      </c>
      <c r="M55" s="151">
        <v>2.5107041896012983</v>
      </c>
      <c r="N55" s="151">
        <v>3.2943346777515758</v>
      </c>
      <c r="O55" s="151">
        <v>3.4421427977290575</v>
      </c>
      <c r="P55" s="151">
        <v>3.3444449348798111</v>
      </c>
      <c r="Q55" s="151">
        <v>3.5779490228866608</v>
      </c>
    </row>
    <row r="56" spans="1:17" x14ac:dyDescent="0.25">
      <c r="A56" s="150" t="s">
        <v>33</v>
      </c>
      <c r="B56" s="87">
        <v>0.55882703790576371</v>
      </c>
      <c r="C56" s="87">
        <v>0.29161496969899398</v>
      </c>
      <c r="D56" s="87">
        <v>8.6068946843599253E-2</v>
      </c>
      <c r="E56" s="87">
        <v>0.10669155425830974</v>
      </c>
      <c r="F56" s="87">
        <v>5.3202317192242041E-2</v>
      </c>
      <c r="G56" s="87">
        <v>0.22868313349172226</v>
      </c>
      <c r="H56" s="87">
        <v>0.64552986871403428</v>
      </c>
      <c r="I56" s="87">
        <v>0.25190241710928257</v>
      </c>
      <c r="J56" s="87">
        <v>0.16043041160791921</v>
      </c>
      <c r="K56" s="87">
        <v>2.0553423654536888E-2</v>
      </c>
      <c r="L56" s="87">
        <v>0.24158290298435323</v>
      </c>
      <c r="M56" s="87">
        <v>0.73528080937460305</v>
      </c>
      <c r="N56" s="87">
        <v>0.39789641472657955</v>
      </c>
      <c r="O56" s="87">
        <v>0.36059147831999955</v>
      </c>
      <c r="P56" s="87">
        <v>0.40486032567105601</v>
      </c>
      <c r="Q56" s="87">
        <v>0.54697171667972067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1.4021968728805701E-15</v>
      </c>
      <c r="C58" s="87">
        <v>0</v>
      </c>
      <c r="D58" s="87">
        <v>2.7977898800180319E-15</v>
      </c>
      <c r="E58" s="87">
        <v>0</v>
      </c>
      <c r="F58" s="87">
        <v>0</v>
      </c>
      <c r="G58" s="87">
        <v>0</v>
      </c>
      <c r="H58" s="87">
        <v>0</v>
      </c>
      <c r="I58" s="87">
        <v>6.4191451930554147E-16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6.492650740947612E-16</v>
      </c>
      <c r="Q58" s="87">
        <v>0</v>
      </c>
    </row>
    <row r="59" spans="1:17" x14ac:dyDescent="0.25">
      <c r="A59" s="150" t="s">
        <v>125</v>
      </c>
      <c r="B59" s="87">
        <v>1.1829580387334535</v>
      </c>
      <c r="C59" s="87">
        <v>2.9826733974132487</v>
      </c>
      <c r="D59" s="87">
        <v>1.1370202106206519</v>
      </c>
      <c r="E59" s="87">
        <v>8.0885989398583616E-2</v>
      </c>
      <c r="F59" s="87">
        <v>7.7582014005592934E-3</v>
      </c>
      <c r="G59" s="87">
        <v>6.6627877622345108E-2</v>
      </c>
      <c r="H59" s="87">
        <v>0.70178472680471693</v>
      </c>
      <c r="I59" s="87">
        <v>1.2302047494213515</v>
      </c>
      <c r="J59" s="87">
        <v>0.13257285400853508</v>
      </c>
      <c r="K59" s="87">
        <v>0.13829764107881193</v>
      </c>
      <c r="L59" s="87">
        <v>0.9160736705291751</v>
      </c>
      <c r="M59" s="87">
        <v>0.52396422632889916</v>
      </c>
      <c r="N59" s="87">
        <v>0.9076091708712023</v>
      </c>
      <c r="O59" s="87">
        <v>1.2560667162391832</v>
      </c>
      <c r="P59" s="87">
        <v>0.95627958680914582</v>
      </c>
      <c r="Q59" s="87">
        <v>0.9313648817512995</v>
      </c>
    </row>
    <row r="60" spans="1:17" x14ac:dyDescent="0.25">
      <c r="A60" s="150" t="s">
        <v>29</v>
      </c>
      <c r="B60" s="87">
        <v>1.3904603072800419</v>
      </c>
      <c r="C60" s="87">
        <v>2.9567714394361144</v>
      </c>
      <c r="D60" s="87">
        <v>0.14146052572860188</v>
      </c>
      <c r="E60" s="87">
        <v>1.287871132845346</v>
      </c>
      <c r="F60" s="87">
        <v>6.4535843859787875E-2</v>
      </c>
      <c r="G60" s="87">
        <v>0.59600059838388464</v>
      </c>
      <c r="H60" s="87">
        <v>1.6413541340220223</v>
      </c>
      <c r="I60" s="87">
        <v>0.41006893045722265</v>
      </c>
      <c r="J60" s="87">
        <v>1.8119415604519276</v>
      </c>
      <c r="K60" s="87">
        <v>2.0602790487105498</v>
      </c>
      <c r="L60" s="87">
        <v>1.038549150381807</v>
      </c>
      <c r="M60" s="87">
        <v>0</v>
      </c>
      <c r="N60" s="87">
        <v>0.52450012128554635</v>
      </c>
      <c r="O60" s="87">
        <v>4.4793586078266591E-2</v>
      </c>
      <c r="P60" s="87">
        <v>2.1826607790941952E-2</v>
      </c>
      <c r="Q60" s="87">
        <v>4.5866550555889125E-2</v>
      </c>
    </row>
    <row r="61" spans="1:17" x14ac:dyDescent="0.25">
      <c r="A61" s="150" t="s">
        <v>28</v>
      </c>
      <c r="B61" s="87">
        <v>1.1724647412862048</v>
      </c>
      <c r="C61" s="87">
        <v>0.69518067434607422</v>
      </c>
      <c r="D61" s="87">
        <v>0.92489264482485811</v>
      </c>
      <c r="E61" s="87">
        <v>0.84367396611837953</v>
      </c>
      <c r="F61" s="87">
        <v>0.25840313365501838</v>
      </c>
      <c r="G61" s="87">
        <v>0.27917026945763163</v>
      </c>
      <c r="H61" s="87">
        <v>0.25616684344523755</v>
      </c>
      <c r="I61" s="87">
        <v>3.4980994965947962E-2</v>
      </c>
      <c r="J61" s="87">
        <v>0.31474826737138512</v>
      </c>
      <c r="K61" s="87">
        <v>8.457140839812137E-2</v>
      </c>
      <c r="L61" s="87">
        <v>1.5506937187893919E-2</v>
      </c>
      <c r="M61" s="87">
        <v>2.8875081541084903E-2</v>
      </c>
      <c r="N61" s="87">
        <v>1.9443031212213992E-2</v>
      </c>
      <c r="O61" s="87">
        <v>2.40763875487165E-2</v>
      </c>
      <c r="P61" s="87">
        <v>4.6923302872725343E-2</v>
      </c>
      <c r="Q61" s="87">
        <v>7.3964812536449362E-2</v>
      </c>
    </row>
    <row r="62" spans="1:17" x14ac:dyDescent="0.25">
      <c r="A62" s="150" t="s">
        <v>26</v>
      </c>
      <c r="B62" s="87">
        <v>5.0005969971059159</v>
      </c>
      <c r="C62" s="87">
        <v>5.3652005048909679</v>
      </c>
      <c r="D62" s="87">
        <v>6.8198942408734622</v>
      </c>
      <c r="E62" s="87">
        <v>7.4065420279600169E-2</v>
      </c>
      <c r="F62" s="87">
        <v>5.323816494110685E-3</v>
      </c>
      <c r="G62" s="87">
        <v>2.5003648141611063E-2</v>
      </c>
      <c r="H62" s="87">
        <v>1.4241913419502472</v>
      </c>
      <c r="I62" s="87">
        <v>2.4032120499309766</v>
      </c>
      <c r="J62" s="87">
        <v>1.2569035737979681</v>
      </c>
      <c r="K62" s="87">
        <v>9.2905966961753281E-2</v>
      </c>
      <c r="L62" s="87">
        <v>0.94787970474241767</v>
      </c>
      <c r="M62" s="87">
        <v>1.2212411464170219</v>
      </c>
      <c r="N62" s="87">
        <v>1.2662840134278794</v>
      </c>
      <c r="O62" s="87">
        <v>1.7566146295428915</v>
      </c>
      <c r="P62" s="87">
        <v>1.4387394163697063</v>
      </c>
      <c r="Q62" s="87">
        <v>1.4551752900661588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0.17860192622815432</v>
      </c>
      <c r="O64" s="87">
        <v>0</v>
      </c>
      <c r="P64" s="87">
        <v>0.47581569536623491</v>
      </c>
      <c r="Q64" s="87">
        <v>0.52460577129714381</v>
      </c>
    </row>
    <row r="65" spans="1:17" x14ac:dyDescent="0.25">
      <c r="A65" s="150" t="s">
        <v>22</v>
      </c>
      <c r="B65" s="87">
        <v>3.3556548693957171</v>
      </c>
      <c r="C65" s="87">
        <v>3.2052586181881031</v>
      </c>
      <c r="D65" s="87">
        <v>3.2444202094165764</v>
      </c>
      <c r="E65" s="87">
        <v>4.3739232473506613</v>
      </c>
      <c r="F65" s="87">
        <v>4.2499833376600016</v>
      </c>
      <c r="G65" s="87">
        <v>3.7943683869260441</v>
      </c>
      <c r="H65" s="87">
        <v>0.54468490242382106</v>
      </c>
      <c r="I65" s="87">
        <v>0.14795375265446578</v>
      </c>
      <c r="J65" s="87">
        <v>0.19633094741842383</v>
      </c>
      <c r="K65" s="87">
        <v>0.36115607685507195</v>
      </c>
      <c r="L65" s="87">
        <v>7.2121622351652417E-3</v>
      </c>
      <c r="M65" s="87">
        <v>1.342925939689301E-3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16.881282655609471</v>
      </c>
      <c r="C66" s="151">
        <v>20.662266138631338</v>
      </c>
      <c r="D66" s="151">
        <v>16.471675704410337</v>
      </c>
      <c r="E66" s="151">
        <v>9.0228150803345084</v>
      </c>
      <c r="F66" s="151">
        <v>6.1856088670156275</v>
      </c>
      <c r="G66" s="151">
        <v>6.6531385520309865</v>
      </c>
      <c r="H66" s="151">
        <v>6.9516157564801064</v>
      </c>
      <c r="I66" s="151">
        <v>5.9710971927189975</v>
      </c>
      <c r="J66" s="151">
        <v>5.1639034862082127</v>
      </c>
      <c r="K66" s="151">
        <v>3.677018087545127</v>
      </c>
      <c r="L66" s="151">
        <v>4.2224060374144159</v>
      </c>
      <c r="M66" s="151">
        <v>3.3476055861350646</v>
      </c>
      <c r="N66" s="151">
        <v>4.392446237002102</v>
      </c>
      <c r="O66" s="151">
        <v>4.5895237303054106</v>
      </c>
      <c r="P66" s="151">
        <v>4.4592599131730823</v>
      </c>
      <c r="Q66" s="151">
        <v>4.7705986971822156</v>
      </c>
    </row>
    <row r="67" spans="1:17" x14ac:dyDescent="0.25">
      <c r="A67" s="156" t="s">
        <v>333</v>
      </c>
      <c r="B67" s="204">
        <v>55.431339302898088</v>
      </c>
      <c r="C67" s="204">
        <v>57.550524499999995</v>
      </c>
      <c r="D67" s="204">
        <v>62.43389599999999</v>
      </c>
      <c r="E67" s="204">
        <v>40.000077946523774</v>
      </c>
      <c r="F67" s="204">
        <v>35.670207038961436</v>
      </c>
      <c r="G67" s="204">
        <v>23.994779168888737</v>
      </c>
      <c r="H67" s="204">
        <v>16.749092631469313</v>
      </c>
      <c r="I67" s="204">
        <v>15.972584016804925</v>
      </c>
      <c r="J67" s="204">
        <v>15.005303573271661</v>
      </c>
      <c r="K67" s="204">
        <v>19.424665892488775</v>
      </c>
      <c r="L67" s="204">
        <v>26.460203781789762</v>
      </c>
      <c r="M67" s="204">
        <v>25.300446372434301</v>
      </c>
      <c r="N67" s="204">
        <v>26.847337824439798</v>
      </c>
      <c r="O67" s="204">
        <v>29.563043230793888</v>
      </c>
      <c r="P67" s="204">
        <v>24.696501531330515</v>
      </c>
      <c r="Q67" s="204">
        <v>38.05894187986484</v>
      </c>
    </row>
    <row r="68" spans="1:17" x14ac:dyDescent="0.25">
      <c r="A68" s="72" t="s">
        <v>319</v>
      </c>
      <c r="B68" s="306">
        <v>79.927950681496924</v>
      </c>
      <c r="C68" s="306">
        <v>52.62460879434164</v>
      </c>
      <c r="D68" s="306">
        <v>74.034219421741625</v>
      </c>
      <c r="E68" s="306">
        <v>140.85227927131052</v>
      </c>
      <c r="F68" s="306">
        <v>161.43754866552331</v>
      </c>
      <c r="G68" s="306">
        <v>153.68995249019397</v>
      </c>
      <c r="H68" s="306">
        <v>194.8207272858196</v>
      </c>
      <c r="I68" s="306">
        <v>97.68039428013401</v>
      </c>
      <c r="J68" s="306">
        <v>134.43106488189761</v>
      </c>
      <c r="K68" s="306">
        <v>234.79632062507255</v>
      </c>
      <c r="L68" s="306">
        <v>236.86027534100464</v>
      </c>
      <c r="M68" s="306">
        <v>205.89978677640363</v>
      </c>
      <c r="N68" s="306">
        <v>182.09094829887633</v>
      </c>
      <c r="O68" s="306">
        <v>230.18118695055443</v>
      </c>
      <c r="P68" s="306">
        <v>215.74079608990732</v>
      </c>
      <c r="Q68" s="306">
        <v>234.36549568748873</v>
      </c>
    </row>
    <row r="70" spans="1:17" ht="12.75" x14ac:dyDescent="0.25">
      <c r="A70" s="98" t="str">
        <f>FBT_fec!$A$81</f>
        <v>Market shares of energy uses (%)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</v>
      </c>
      <c r="C72" s="77">
        <f t="shared" si="0"/>
        <v>0.99999999999999989</v>
      </c>
      <c r="D72" s="77">
        <f t="shared" si="0"/>
        <v>1</v>
      </c>
      <c r="E72" s="77">
        <f t="shared" si="0"/>
        <v>1</v>
      </c>
      <c r="F72" s="77">
        <f t="shared" si="0"/>
        <v>1.0000000000000002</v>
      </c>
      <c r="G72" s="77">
        <f t="shared" si="0"/>
        <v>0.99999999999999978</v>
      </c>
      <c r="H72" s="77">
        <f t="shared" si="0"/>
        <v>0.99999999999999978</v>
      </c>
      <c r="I72" s="77">
        <f t="shared" si="0"/>
        <v>1</v>
      </c>
      <c r="J72" s="77">
        <f t="shared" si="0"/>
        <v>0.99999999999999978</v>
      </c>
      <c r="K72" s="77">
        <f t="shared" si="0"/>
        <v>1</v>
      </c>
      <c r="L72" s="77">
        <f t="shared" si="0"/>
        <v>0.99999999999999978</v>
      </c>
      <c r="M72" s="77">
        <f t="shared" si="0"/>
        <v>1</v>
      </c>
      <c r="N72" s="77">
        <f t="shared" si="0"/>
        <v>1</v>
      </c>
      <c r="O72" s="77">
        <f t="shared" si="0"/>
        <v>0.99999999999999978</v>
      </c>
      <c r="P72" s="77">
        <f t="shared" si="0"/>
        <v>0.99999999999999978</v>
      </c>
      <c r="Q72" s="77">
        <f t="shared" si="0"/>
        <v>1</v>
      </c>
    </row>
    <row r="73" spans="1:17" x14ac:dyDescent="0.25">
      <c r="A73" s="132" t="s">
        <v>83</v>
      </c>
      <c r="B73" s="203">
        <f t="shared" ref="B73:Q73" si="1">IF(B$6=0,0,B$6/B$5)</f>
        <v>1.0398061541227745E-2</v>
      </c>
      <c r="C73" s="203">
        <f t="shared" si="1"/>
        <v>1.0199582559878158E-2</v>
      </c>
      <c r="D73" s="203">
        <f t="shared" si="1"/>
        <v>1.059330613454719E-2</v>
      </c>
      <c r="E73" s="203">
        <f t="shared" si="1"/>
        <v>1.0984504255383195E-2</v>
      </c>
      <c r="F73" s="203">
        <f t="shared" si="1"/>
        <v>1.1739394252620451E-2</v>
      </c>
      <c r="G73" s="203">
        <f t="shared" si="1"/>
        <v>1.2510873182769453E-2</v>
      </c>
      <c r="H73" s="203">
        <f t="shared" si="1"/>
        <v>1.2629794772795397E-2</v>
      </c>
      <c r="I73" s="203">
        <f t="shared" si="1"/>
        <v>8.1991834139559638E-3</v>
      </c>
      <c r="J73" s="203">
        <f t="shared" si="1"/>
        <v>1.450194288448922E-2</v>
      </c>
      <c r="K73" s="203">
        <f t="shared" si="1"/>
        <v>1.7259143279295279E-2</v>
      </c>
      <c r="L73" s="203">
        <f t="shared" si="1"/>
        <v>1.486539287110432E-2</v>
      </c>
      <c r="M73" s="203">
        <f t="shared" si="1"/>
        <v>1.5159704566782936E-2</v>
      </c>
      <c r="N73" s="203">
        <f t="shared" si="1"/>
        <v>1.3739321067185093E-2</v>
      </c>
      <c r="O73" s="203">
        <f t="shared" si="1"/>
        <v>1.4095712573654672E-2</v>
      </c>
      <c r="P73" s="203">
        <f t="shared" si="1"/>
        <v>1.3721965587843483E-2</v>
      </c>
      <c r="Q73" s="203">
        <f t="shared" si="1"/>
        <v>1.4117227155411151E-2</v>
      </c>
    </row>
    <row r="74" spans="1:17" x14ac:dyDescent="0.25">
      <c r="A74" s="76" t="s">
        <v>82</v>
      </c>
      <c r="B74" s="202">
        <f t="shared" ref="B74:Q74" si="2">IF(B$7=0,0,B$7/B$5)</f>
        <v>2.6561197896775323E-3</v>
      </c>
      <c r="C74" s="202">
        <f t="shared" si="2"/>
        <v>2.4538293089696062E-3</v>
      </c>
      <c r="D74" s="202">
        <f t="shared" si="2"/>
        <v>2.8566225362950705E-3</v>
      </c>
      <c r="E74" s="202">
        <f t="shared" si="2"/>
        <v>3.2521959274400308E-3</v>
      </c>
      <c r="F74" s="202">
        <f t="shared" si="2"/>
        <v>4.0146442762384466E-3</v>
      </c>
      <c r="G74" s="202">
        <f t="shared" si="2"/>
        <v>4.8068659064833662E-3</v>
      </c>
      <c r="H74" s="202">
        <f t="shared" si="2"/>
        <v>4.9113916986243235E-3</v>
      </c>
      <c r="I74" s="202">
        <f t="shared" si="2"/>
        <v>4.9952909302786452E-3</v>
      </c>
      <c r="J74" s="202">
        <f t="shared" si="2"/>
        <v>6.8332915924243683E-3</v>
      </c>
      <c r="K74" s="202">
        <f t="shared" si="2"/>
        <v>9.6607067313389527E-3</v>
      </c>
      <c r="L74" s="202">
        <f t="shared" si="2"/>
        <v>7.180450242642359E-3</v>
      </c>
      <c r="M74" s="202">
        <f t="shared" si="2"/>
        <v>7.5097491351448289E-3</v>
      </c>
      <c r="N74" s="202">
        <f t="shared" si="2"/>
        <v>6.0581071178600369E-3</v>
      </c>
      <c r="O74" s="202">
        <f t="shared" si="2"/>
        <v>6.4251491574422821E-3</v>
      </c>
      <c r="P74" s="202">
        <f t="shared" si="2"/>
        <v>6.0401096649093967E-3</v>
      </c>
      <c r="Q74" s="202">
        <f t="shared" si="2"/>
        <v>6.4482062856408354E-3</v>
      </c>
    </row>
    <row r="75" spans="1:17" x14ac:dyDescent="0.25">
      <c r="A75" s="76" t="s">
        <v>81</v>
      </c>
      <c r="B75" s="202">
        <f t="shared" ref="B75:Q75" si="3">IF(B$8=0,0,B$8/B$5)</f>
        <v>5.8529748848242325E-3</v>
      </c>
      <c r="C75" s="202">
        <f t="shared" si="3"/>
        <v>5.3566919825244457E-3</v>
      </c>
      <c r="D75" s="202">
        <f t="shared" si="3"/>
        <v>6.1870327657823181E-3</v>
      </c>
      <c r="E75" s="202">
        <f t="shared" si="3"/>
        <v>7.4856890600342027E-3</v>
      </c>
      <c r="F75" s="202">
        <f t="shared" si="3"/>
        <v>1.0082056500263998E-2</v>
      </c>
      <c r="G75" s="202">
        <f t="shared" si="3"/>
        <v>1.1405516673823675E-2</v>
      </c>
      <c r="H75" s="202">
        <f t="shared" si="3"/>
        <v>1.3406874838866902E-2</v>
      </c>
      <c r="I75" s="202">
        <f t="shared" si="3"/>
        <v>1.2464433390673362E-2</v>
      </c>
      <c r="J75" s="202">
        <f t="shared" si="3"/>
        <v>1.6678232738008704E-2</v>
      </c>
      <c r="K75" s="202">
        <f t="shared" si="3"/>
        <v>2.1808426698777358E-2</v>
      </c>
      <c r="L75" s="202">
        <f t="shared" si="3"/>
        <v>1.9964398895591436E-2</v>
      </c>
      <c r="M75" s="202">
        <f t="shared" si="3"/>
        <v>1.7703361438407349E-2</v>
      </c>
      <c r="N75" s="202">
        <f t="shared" si="3"/>
        <v>1.4558610696724572E-2</v>
      </c>
      <c r="O75" s="202">
        <f t="shared" si="3"/>
        <v>1.5060859886222567E-2</v>
      </c>
      <c r="P75" s="202">
        <f t="shared" si="3"/>
        <v>1.454675042643995E-2</v>
      </c>
      <c r="Q75" s="202">
        <f t="shared" si="3"/>
        <v>1.4999275474944958E-2</v>
      </c>
    </row>
    <row r="76" spans="1:17" x14ac:dyDescent="0.25">
      <c r="A76" s="76" t="s">
        <v>80</v>
      </c>
      <c r="B76" s="202">
        <f t="shared" ref="B76:Q76" si="4">IF(B$9=0,0,B$9/B$5)</f>
        <v>3.845777675906722E-3</v>
      </c>
      <c r="C76" s="202">
        <f t="shared" si="4"/>
        <v>3.3803309338394645E-3</v>
      </c>
      <c r="D76" s="202">
        <f t="shared" si="4"/>
        <v>4.1959515544525644E-3</v>
      </c>
      <c r="E76" s="202">
        <f t="shared" si="4"/>
        <v>5.3372493875697745E-3</v>
      </c>
      <c r="F76" s="202">
        <f t="shared" si="4"/>
        <v>7.6027319553610079E-3</v>
      </c>
      <c r="G76" s="202">
        <f t="shared" si="4"/>
        <v>8.9888227266600972E-3</v>
      </c>
      <c r="H76" s="202">
        <f t="shared" si="4"/>
        <v>1.0458200643320103E-2</v>
      </c>
      <c r="I76" s="202">
        <f t="shared" si="4"/>
        <v>1.0965545677305075E-2</v>
      </c>
      <c r="J76" s="202">
        <f t="shared" si="4"/>
        <v>1.3863548476444139E-2</v>
      </c>
      <c r="K76" s="202">
        <f t="shared" si="4"/>
        <v>1.9096960037914015E-2</v>
      </c>
      <c r="L76" s="202">
        <f t="shared" si="4"/>
        <v>1.6376819107501456E-2</v>
      </c>
      <c r="M76" s="202">
        <f t="shared" si="4"/>
        <v>1.4973190882249085E-2</v>
      </c>
      <c r="N76" s="202">
        <f t="shared" si="4"/>
        <v>1.1926518476149273E-2</v>
      </c>
      <c r="O76" s="202">
        <f t="shared" si="4"/>
        <v>1.2490588426856528E-2</v>
      </c>
      <c r="P76" s="202">
        <f t="shared" si="4"/>
        <v>1.1907851194716117E-2</v>
      </c>
      <c r="Q76" s="202">
        <f t="shared" si="4"/>
        <v>1.2460431465056994E-2</v>
      </c>
    </row>
    <row r="77" spans="1:17" x14ac:dyDescent="0.25">
      <c r="A77" s="129" t="s">
        <v>79</v>
      </c>
      <c r="B77" s="201">
        <f t="shared" ref="B77:Q77" si="5">IF(B$10=0,0,B$10/B$5)</f>
        <v>1.0952832394464394E-2</v>
      </c>
      <c r="C77" s="201">
        <f t="shared" si="5"/>
        <v>1.0678515044763939E-2</v>
      </c>
      <c r="D77" s="201">
        <f t="shared" si="5"/>
        <v>1.1242884524141451E-2</v>
      </c>
      <c r="E77" s="201">
        <f t="shared" si="5"/>
        <v>1.1741547028538779E-2</v>
      </c>
      <c r="F77" s="201">
        <f t="shared" si="5"/>
        <v>1.2691963972115623E-2</v>
      </c>
      <c r="G77" s="201">
        <f t="shared" si="5"/>
        <v>1.3837603850300272E-2</v>
      </c>
      <c r="H77" s="201">
        <f t="shared" si="5"/>
        <v>1.3778597145487122E-2</v>
      </c>
      <c r="I77" s="201">
        <f t="shared" si="5"/>
        <v>1.4851627664852525E-2</v>
      </c>
      <c r="J77" s="201">
        <f t="shared" si="5"/>
        <v>1.6550893794905104E-2</v>
      </c>
      <c r="K77" s="201">
        <f t="shared" si="5"/>
        <v>2.0592846051529657E-2</v>
      </c>
      <c r="L77" s="201">
        <f t="shared" si="5"/>
        <v>1.6741579489371019E-2</v>
      </c>
      <c r="M77" s="201">
        <f t="shared" si="5"/>
        <v>1.7541199112477937E-2</v>
      </c>
      <c r="N77" s="201">
        <f t="shared" si="5"/>
        <v>1.5524762668372272E-2</v>
      </c>
      <c r="O77" s="201">
        <f t="shared" si="5"/>
        <v>1.6068307000722135E-2</v>
      </c>
      <c r="P77" s="201">
        <f t="shared" si="5"/>
        <v>1.5496641839779293E-2</v>
      </c>
      <c r="Q77" s="201">
        <f t="shared" si="5"/>
        <v>1.6113166773597889E-2</v>
      </c>
    </row>
    <row r="78" spans="1:17" x14ac:dyDescent="0.25">
      <c r="A78" s="127" t="s">
        <v>324</v>
      </c>
      <c r="B78" s="200">
        <f t="shared" ref="B78:Q78" si="6">IF(B$15=0,0,B$15/B$5)</f>
        <v>0.43707286461570344</v>
      </c>
      <c r="C78" s="200">
        <f t="shared" si="6"/>
        <v>0.45868669617605751</v>
      </c>
      <c r="D78" s="200">
        <f t="shared" si="6"/>
        <v>0.43403737942543102</v>
      </c>
      <c r="E78" s="200">
        <f t="shared" si="6"/>
        <v>0.35356977454629784</v>
      </c>
      <c r="F78" s="200">
        <f t="shared" si="6"/>
        <v>0.28833814910918887</v>
      </c>
      <c r="G78" s="200">
        <f t="shared" si="6"/>
        <v>0.28539072545741984</v>
      </c>
      <c r="H78" s="200">
        <f t="shared" si="6"/>
        <v>0.29804843979023737</v>
      </c>
      <c r="I78" s="200">
        <f t="shared" si="6"/>
        <v>0.37957851544424021</v>
      </c>
      <c r="J78" s="200">
        <f t="shared" si="6"/>
        <v>0.28917400505508178</v>
      </c>
      <c r="K78" s="200">
        <f t="shared" si="6"/>
        <v>0.10910938787240904</v>
      </c>
      <c r="L78" s="200">
        <f t="shared" si="6"/>
        <v>0.22517146416399131</v>
      </c>
      <c r="M78" s="200">
        <f t="shared" si="6"/>
        <v>0.12124251695988519</v>
      </c>
      <c r="N78" s="200">
        <f t="shared" si="6"/>
        <v>0.21253968018316341</v>
      </c>
      <c r="O78" s="200">
        <f t="shared" si="6"/>
        <v>0.16318009123912156</v>
      </c>
      <c r="P78" s="200">
        <f t="shared" si="6"/>
        <v>0.17227204292447124</v>
      </c>
      <c r="Q78" s="200">
        <f t="shared" si="6"/>
        <v>0.1587480926934923</v>
      </c>
    </row>
    <row r="79" spans="1:17" x14ac:dyDescent="0.25">
      <c r="A79" s="127" t="s">
        <v>323</v>
      </c>
      <c r="B79" s="200">
        <f t="shared" ref="B79:Q79" si="7">IF(B$26=0,0,B$26/B$5)</f>
        <v>0.37064857550248798</v>
      </c>
      <c r="C79" s="200">
        <f t="shared" si="7"/>
        <v>0.36979619291815052</v>
      </c>
      <c r="D79" s="200">
        <f t="shared" si="7"/>
        <v>0.37192807534653671</v>
      </c>
      <c r="E79" s="200">
        <f t="shared" si="7"/>
        <v>0.36612043346624112</v>
      </c>
      <c r="F79" s="200">
        <f t="shared" si="7"/>
        <v>0.35884010988209059</v>
      </c>
      <c r="G79" s="200">
        <f t="shared" si="7"/>
        <v>0.4050538756109644</v>
      </c>
      <c r="H79" s="200">
        <f t="shared" si="7"/>
        <v>0.37840049910487705</v>
      </c>
      <c r="I79" s="200">
        <f t="shared" si="7"/>
        <v>0.37845710524077669</v>
      </c>
      <c r="J79" s="200">
        <f t="shared" si="7"/>
        <v>0.41667618847689514</v>
      </c>
      <c r="K79" s="200">
        <f t="shared" si="7"/>
        <v>0.45708346621716833</v>
      </c>
      <c r="L79" s="200">
        <f t="shared" si="7"/>
        <v>0.33379547828348438</v>
      </c>
      <c r="M79" s="200">
        <f t="shared" si="7"/>
        <v>0.38155678484472477</v>
      </c>
      <c r="N79" s="200">
        <f t="shared" si="7"/>
        <v>0.37062982345441065</v>
      </c>
      <c r="O79" s="200">
        <f t="shared" si="7"/>
        <v>0.37331211952021931</v>
      </c>
      <c r="P79" s="200">
        <f t="shared" si="7"/>
        <v>0.37297910809734813</v>
      </c>
      <c r="Q79" s="200">
        <f t="shared" si="7"/>
        <v>0.3743382856437012</v>
      </c>
    </row>
    <row r="80" spans="1:17" x14ac:dyDescent="0.25">
      <c r="A80" s="142" t="s">
        <v>332</v>
      </c>
      <c r="B80" s="199">
        <f t="shared" ref="B80:Q80" si="8">IF(B$27=0,0,B$27/B$5)</f>
        <v>0.34018138767213957</v>
      </c>
      <c r="C80" s="199">
        <f t="shared" si="8"/>
        <v>0.33890376594757354</v>
      </c>
      <c r="D80" s="199">
        <f t="shared" si="8"/>
        <v>0.34178394443444876</v>
      </c>
      <c r="E80" s="199">
        <f t="shared" si="8"/>
        <v>0.33701249550092638</v>
      </c>
      <c r="F80" s="199">
        <f t="shared" si="8"/>
        <v>0.33178754435629304</v>
      </c>
      <c r="G80" s="199">
        <f t="shared" si="8"/>
        <v>0.37927997145317477</v>
      </c>
      <c r="H80" s="199">
        <f t="shared" si="8"/>
        <v>0.35393440738022791</v>
      </c>
      <c r="I80" s="199">
        <f t="shared" si="8"/>
        <v>0.3670043830467592</v>
      </c>
      <c r="J80" s="199">
        <f t="shared" si="8"/>
        <v>0.39534992783294787</v>
      </c>
      <c r="K80" s="199">
        <f t="shared" si="8"/>
        <v>0.44057438166404139</v>
      </c>
      <c r="L80" s="199">
        <f t="shared" si="8"/>
        <v>0.31471705987885396</v>
      </c>
      <c r="M80" s="199">
        <f t="shared" si="8"/>
        <v>0.36125690251648207</v>
      </c>
      <c r="N80" s="199">
        <f t="shared" si="8"/>
        <v>0.34753818694057076</v>
      </c>
      <c r="O80" s="199">
        <f t="shared" si="8"/>
        <v>0.35074372971617362</v>
      </c>
      <c r="P80" s="199">
        <f t="shared" si="8"/>
        <v>0.34986977591743385</v>
      </c>
      <c r="Q80" s="199">
        <f t="shared" si="8"/>
        <v>0.35174468905047906</v>
      </c>
    </row>
    <row r="81" spans="1:17" x14ac:dyDescent="0.25">
      <c r="A81" s="142" t="s">
        <v>331</v>
      </c>
      <c r="B81" s="199">
        <f t="shared" ref="B81:Q81" si="9">IF(B$33=0,0,B$33/B$5)</f>
        <v>3.0467187830348436E-2</v>
      </c>
      <c r="C81" s="199">
        <f t="shared" si="9"/>
        <v>3.0892426970576977E-2</v>
      </c>
      <c r="D81" s="199">
        <f t="shared" si="9"/>
        <v>3.0144130912087955E-2</v>
      </c>
      <c r="E81" s="199">
        <f t="shared" si="9"/>
        <v>2.9107937965314714E-2</v>
      </c>
      <c r="F81" s="199">
        <f t="shared" si="9"/>
        <v>2.7052565525797545E-2</v>
      </c>
      <c r="G81" s="199">
        <f t="shared" si="9"/>
        <v>2.5773904157789615E-2</v>
      </c>
      <c r="H81" s="199">
        <f t="shared" si="9"/>
        <v>2.4466091724649138E-2</v>
      </c>
      <c r="I81" s="199">
        <f t="shared" si="9"/>
        <v>1.1452722194017492E-2</v>
      </c>
      <c r="J81" s="199">
        <f t="shared" si="9"/>
        <v>2.1326260643947232E-2</v>
      </c>
      <c r="K81" s="199">
        <f t="shared" si="9"/>
        <v>1.6509084553126944E-2</v>
      </c>
      <c r="L81" s="199">
        <f t="shared" si="9"/>
        <v>1.9078418404630423E-2</v>
      </c>
      <c r="M81" s="199">
        <f t="shared" si="9"/>
        <v>2.0299882328242692E-2</v>
      </c>
      <c r="N81" s="199">
        <f t="shared" si="9"/>
        <v>2.3091636513839858E-2</v>
      </c>
      <c r="O81" s="199">
        <f t="shared" si="9"/>
        <v>2.2568389804045661E-2</v>
      </c>
      <c r="P81" s="199">
        <f t="shared" si="9"/>
        <v>2.3109332179914319E-2</v>
      </c>
      <c r="Q81" s="199">
        <f t="shared" si="9"/>
        <v>2.2593596593222187E-2</v>
      </c>
    </row>
    <row r="82" spans="1:17" x14ac:dyDescent="0.25">
      <c r="A82" s="127" t="s">
        <v>322</v>
      </c>
      <c r="B82" s="200">
        <f t="shared" ref="B82:Q82" si="10">IF(B$34=0,0,B$34/B$5)</f>
        <v>6.3110603362864628E-2</v>
      </c>
      <c r="C82" s="200">
        <f t="shared" si="10"/>
        <v>6.3991455867623753E-2</v>
      </c>
      <c r="D82" s="200">
        <f t="shared" si="10"/>
        <v>6.2441414032182188E-2</v>
      </c>
      <c r="E82" s="200">
        <f t="shared" si="10"/>
        <v>6.0295014356723332E-2</v>
      </c>
      <c r="F82" s="200">
        <f t="shared" si="10"/>
        <v>5.6037457160580624E-2</v>
      </c>
      <c r="G82" s="200">
        <f t="shared" si="10"/>
        <v>5.3388801469707071E-2</v>
      </c>
      <c r="H82" s="200">
        <f t="shared" si="10"/>
        <v>5.0679761429630356E-2</v>
      </c>
      <c r="I82" s="200">
        <f t="shared" si="10"/>
        <v>4.9094108051965318E-2</v>
      </c>
      <c r="J82" s="200">
        <f t="shared" si="10"/>
        <v>4.4175825619604966E-2</v>
      </c>
      <c r="K82" s="200">
        <f t="shared" si="10"/>
        <v>3.4197389431477244E-2</v>
      </c>
      <c r="L82" s="200">
        <f t="shared" si="10"/>
        <v>3.9519580981020166E-2</v>
      </c>
      <c r="M82" s="200">
        <f t="shared" si="10"/>
        <v>4.2049756251359857E-2</v>
      </c>
      <c r="N82" s="200">
        <f t="shared" si="10"/>
        <v>4.7832675635811124E-2</v>
      </c>
      <c r="O82" s="200">
        <f t="shared" si="10"/>
        <v>4.6748807451237447E-2</v>
      </c>
      <c r="P82" s="200">
        <f t="shared" si="10"/>
        <v>4.7869330944108238E-2</v>
      </c>
      <c r="Q82" s="200">
        <f t="shared" si="10"/>
        <v>4.6801021514531672E-2</v>
      </c>
    </row>
    <row r="83" spans="1:17" x14ac:dyDescent="0.25">
      <c r="A83" s="142" t="s">
        <v>330</v>
      </c>
      <c r="B83" s="199">
        <f t="shared" ref="B83:Q83" si="11">IF(B$35=0,0,B$35/B$5)</f>
        <v>2.8399771513289086E-2</v>
      </c>
      <c r="C83" s="199">
        <f t="shared" si="11"/>
        <v>2.8796155140430688E-2</v>
      </c>
      <c r="D83" s="199">
        <f t="shared" si="11"/>
        <v>2.8098636314481989E-2</v>
      </c>
      <c r="E83" s="199">
        <f t="shared" si="11"/>
        <v>2.7132756460525504E-2</v>
      </c>
      <c r="F83" s="199">
        <f t="shared" si="11"/>
        <v>2.5216855722261282E-2</v>
      </c>
      <c r="G83" s="199">
        <f t="shared" si="11"/>
        <v>2.4024960661368184E-2</v>
      </c>
      <c r="H83" s="199">
        <f t="shared" si="11"/>
        <v>2.2805892643333662E-2</v>
      </c>
      <c r="I83" s="199">
        <f t="shared" si="11"/>
        <v>2.209234862338439E-2</v>
      </c>
      <c r="J83" s="199">
        <f t="shared" si="11"/>
        <v>1.9879121528822236E-2</v>
      </c>
      <c r="K83" s="199">
        <f t="shared" si="11"/>
        <v>1.5388825244164763E-2</v>
      </c>
      <c r="L83" s="199">
        <f t="shared" si="11"/>
        <v>1.7783811441459078E-2</v>
      </c>
      <c r="M83" s="199">
        <f t="shared" si="11"/>
        <v>1.8922390313111936E-2</v>
      </c>
      <c r="N83" s="199">
        <f t="shared" si="11"/>
        <v>2.1524704036115005E-2</v>
      </c>
      <c r="O83" s="199">
        <f t="shared" si="11"/>
        <v>2.1036963353056853E-2</v>
      </c>
      <c r="P83" s="199">
        <f t="shared" si="11"/>
        <v>2.1541198924848709E-2</v>
      </c>
      <c r="Q83" s="199">
        <f t="shared" si="11"/>
        <v>2.1060459681539252E-2</v>
      </c>
    </row>
    <row r="84" spans="1:17" x14ac:dyDescent="0.25">
      <c r="A84" s="142" t="s">
        <v>329</v>
      </c>
      <c r="B84" s="199">
        <f t="shared" ref="B84:Q84" si="12">IF(B$41=0,0,B$41/B$5)</f>
        <v>3.3448619782318237E-2</v>
      </c>
      <c r="C84" s="199">
        <f t="shared" si="12"/>
        <v>3.3915471609840576E-2</v>
      </c>
      <c r="D84" s="199">
        <f t="shared" si="12"/>
        <v>3.3093949437056562E-2</v>
      </c>
      <c r="E84" s="199">
        <f t="shared" si="12"/>
        <v>3.1956357609063367E-2</v>
      </c>
      <c r="F84" s="199">
        <f t="shared" si="12"/>
        <v>2.9699852295107729E-2</v>
      </c>
      <c r="G84" s="199">
        <f t="shared" si="12"/>
        <v>2.8296064778944745E-2</v>
      </c>
      <c r="H84" s="199">
        <f t="shared" si="12"/>
        <v>2.6860273557704088E-2</v>
      </c>
      <c r="I84" s="199">
        <f t="shared" si="12"/>
        <v>2.6019877267541625E-2</v>
      </c>
      <c r="J84" s="199">
        <f t="shared" si="12"/>
        <v>2.3413187578390636E-2</v>
      </c>
      <c r="K84" s="199">
        <f t="shared" si="12"/>
        <v>1.812461639868294E-2</v>
      </c>
      <c r="L84" s="199">
        <f t="shared" si="12"/>
        <v>2.0945377919940687E-2</v>
      </c>
      <c r="M84" s="199">
        <f t="shared" si="12"/>
        <v>2.2286370813220727E-2</v>
      </c>
      <c r="N84" s="199">
        <f t="shared" si="12"/>
        <v>2.53513180869799E-2</v>
      </c>
      <c r="O84" s="199">
        <f t="shared" si="12"/>
        <v>2.4776867949155842E-2</v>
      </c>
      <c r="P84" s="199">
        <f t="shared" si="12"/>
        <v>2.5370745400377363E-2</v>
      </c>
      <c r="Q84" s="199">
        <f t="shared" si="12"/>
        <v>2.4804541402701788E-2</v>
      </c>
    </row>
    <row r="85" spans="1:17" x14ac:dyDescent="0.25">
      <c r="A85" s="142" t="s">
        <v>328</v>
      </c>
      <c r="B85" s="199">
        <f t="shared" ref="B85:Q85" si="13">IF(B$52=0,0,B$52/B$5)</f>
        <v>1.2622120672572926E-3</v>
      </c>
      <c r="C85" s="199">
        <f t="shared" si="13"/>
        <v>1.2798291173524751E-3</v>
      </c>
      <c r="D85" s="199">
        <f t="shared" si="13"/>
        <v>1.2488282806436442E-3</v>
      </c>
      <c r="E85" s="199">
        <f t="shared" si="13"/>
        <v>1.2059002871344668E-3</v>
      </c>
      <c r="F85" s="199">
        <f t="shared" si="13"/>
        <v>1.1207491432116126E-3</v>
      </c>
      <c r="G85" s="199">
        <f t="shared" si="13"/>
        <v>1.0677760293941415E-3</v>
      </c>
      <c r="H85" s="199">
        <f t="shared" si="13"/>
        <v>1.0135952285926072E-3</v>
      </c>
      <c r="I85" s="199">
        <f t="shared" si="13"/>
        <v>9.8188216103930657E-4</v>
      </c>
      <c r="J85" s="199">
        <f t="shared" si="13"/>
        <v>8.8351651239209977E-4</v>
      </c>
      <c r="K85" s="199">
        <f t="shared" si="13"/>
        <v>6.8394778862954488E-4</v>
      </c>
      <c r="L85" s="199">
        <f t="shared" si="13"/>
        <v>7.9039161962040348E-4</v>
      </c>
      <c r="M85" s="199">
        <f t="shared" si="13"/>
        <v>8.4099512502719745E-4</v>
      </c>
      <c r="N85" s="199">
        <f t="shared" si="13"/>
        <v>9.566535127162229E-4</v>
      </c>
      <c r="O85" s="199">
        <f t="shared" si="13"/>
        <v>9.3497614902474894E-4</v>
      </c>
      <c r="P85" s="199">
        <f t="shared" si="13"/>
        <v>9.5738661888216477E-4</v>
      </c>
      <c r="Q85" s="199">
        <f t="shared" si="13"/>
        <v>9.3602043029063361E-4</v>
      </c>
    </row>
    <row r="86" spans="1:17" x14ac:dyDescent="0.25">
      <c r="A86" s="127" t="s">
        <v>321</v>
      </c>
      <c r="B86" s="200">
        <f t="shared" ref="B86:Q86" si="14">IF(B$53=0,0,B$53/B$5)</f>
        <v>3.2643415532516179E-2</v>
      </c>
      <c r="C86" s="200">
        <f t="shared" si="14"/>
        <v>3.3099028897046766E-2</v>
      </c>
      <c r="D86" s="200">
        <f t="shared" si="14"/>
        <v>3.2297283120094243E-2</v>
      </c>
      <c r="E86" s="200">
        <f t="shared" si="14"/>
        <v>3.1187076391408625E-2</v>
      </c>
      <c r="F86" s="200">
        <f t="shared" si="14"/>
        <v>2.8984891634783086E-2</v>
      </c>
      <c r="G86" s="200">
        <f t="shared" si="14"/>
        <v>2.7614897311917446E-2</v>
      </c>
      <c r="H86" s="200">
        <f t="shared" si="14"/>
        <v>2.6213669704981218E-2</v>
      </c>
      <c r="I86" s="200">
        <f t="shared" si="14"/>
        <v>2.5393504164809653E-2</v>
      </c>
      <c r="J86" s="200">
        <f t="shared" si="14"/>
        <v>2.2849564975657752E-2</v>
      </c>
      <c r="K86" s="200">
        <f t="shared" si="14"/>
        <v>1.7688304878350301E-2</v>
      </c>
      <c r="L86" s="200">
        <f t="shared" si="14"/>
        <v>2.0441162576389737E-2</v>
      </c>
      <c r="M86" s="200">
        <f t="shared" si="14"/>
        <v>2.1749873923117172E-2</v>
      </c>
      <c r="N86" s="200">
        <f t="shared" si="14"/>
        <v>2.474103912197128E-2</v>
      </c>
      <c r="O86" s="200">
        <f t="shared" si="14"/>
        <v>2.4180417647191779E-2</v>
      </c>
      <c r="P86" s="200">
        <f t="shared" si="14"/>
        <v>2.4759998764193915E-2</v>
      </c>
      <c r="Q86" s="200">
        <f t="shared" si="14"/>
        <v>2.4207424921309489E-2</v>
      </c>
    </row>
    <row r="87" spans="1:17" x14ac:dyDescent="0.25">
      <c r="A87" s="142" t="s">
        <v>327</v>
      </c>
      <c r="B87" s="199">
        <f t="shared" ref="B87:Q87" si="15">IF(B$54=0,0,B$54/B$5)</f>
        <v>1.8933181008859386E-2</v>
      </c>
      <c r="C87" s="199">
        <f t="shared" si="15"/>
        <v>1.9197436760287127E-2</v>
      </c>
      <c r="D87" s="199">
        <f t="shared" si="15"/>
        <v>1.8732424209654659E-2</v>
      </c>
      <c r="E87" s="199">
        <f t="shared" si="15"/>
        <v>1.8088504307017E-2</v>
      </c>
      <c r="F87" s="199">
        <f t="shared" si="15"/>
        <v>1.6811237148174188E-2</v>
      </c>
      <c r="G87" s="199">
        <f t="shared" si="15"/>
        <v>1.6016640440912118E-2</v>
      </c>
      <c r="H87" s="199">
        <f t="shared" si="15"/>
        <v>1.5203928428889108E-2</v>
      </c>
      <c r="I87" s="199">
        <f t="shared" si="15"/>
        <v>1.4728232415589598E-2</v>
      </c>
      <c r="J87" s="199">
        <f t="shared" si="15"/>
        <v>1.3252747685881494E-2</v>
      </c>
      <c r="K87" s="199">
        <f t="shared" si="15"/>
        <v>1.0259216829443174E-2</v>
      </c>
      <c r="L87" s="199">
        <f t="shared" si="15"/>
        <v>1.1855874294306049E-2</v>
      </c>
      <c r="M87" s="199">
        <f t="shared" si="15"/>
        <v>1.2614926875407962E-2</v>
      </c>
      <c r="N87" s="199">
        <f t="shared" si="15"/>
        <v>1.4349802690743343E-2</v>
      </c>
      <c r="O87" s="199">
        <f t="shared" si="15"/>
        <v>1.4024642235371233E-2</v>
      </c>
      <c r="P87" s="199">
        <f t="shared" si="15"/>
        <v>1.4360799283232471E-2</v>
      </c>
      <c r="Q87" s="199">
        <f t="shared" si="15"/>
        <v>1.4040306454359504E-2</v>
      </c>
    </row>
    <row r="88" spans="1:17" x14ac:dyDescent="0.25">
      <c r="A88" s="142" t="s">
        <v>326</v>
      </c>
      <c r="B88" s="199">
        <f t="shared" ref="B88:Q88" si="16">IF(B$55=0,0,B$55/B$5)</f>
        <v>5.8758147958529114E-3</v>
      </c>
      <c r="C88" s="199">
        <f t="shared" si="16"/>
        <v>5.9578252014684183E-3</v>
      </c>
      <c r="D88" s="199">
        <f t="shared" si="16"/>
        <v>5.813510961616964E-3</v>
      </c>
      <c r="E88" s="199">
        <f t="shared" si="16"/>
        <v>5.6136737504535522E-3</v>
      </c>
      <c r="F88" s="199">
        <f t="shared" si="16"/>
        <v>5.2172804942609546E-3</v>
      </c>
      <c r="G88" s="199">
        <f t="shared" si="16"/>
        <v>4.9706815161451407E-3</v>
      </c>
      <c r="H88" s="199">
        <f t="shared" si="16"/>
        <v>4.718460546896619E-3</v>
      </c>
      <c r="I88" s="199">
        <f t="shared" si="16"/>
        <v>4.570830749665738E-3</v>
      </c>
      <c r="J88" s="199">
        <f t="shared" si="16"/>
        <v>4.1129216956183948E-3</v>
      </c>
      <c r="K88" s="199">
        <f t="shared" si="16"/>
        <v>3.1838948781030539E-3</v>
      </c>
      <c r="L88" s="199">
        <f t="shared" si="16"/>
        <v>3.6794092637501535E-3</v>
      </c>
      <c r="M88" s="199">
        <f t="shared" si="16"/>
        <v>3.9149773061610913E-3</v>
      </c>
      <c r="N88" s="199">
        <f t="shared" si="16"/>
        <v>4.4533870419548299E-3</v>
      </c>
      <c r="O88" s="199">
        <f t="shared" si="16"/>
        <v>4.3524751764945201E-3</v>
      </c>
      <c r="P88" s="199">
        <f t="shared" si="16"/>
        <v>4.4567997775549041E-3</v>
      </c>
      <c r="Q88" s="199">
        <f t="shared" si="16"/>
        <v>4.3573364858357074E-3</v>
      </c>
    </row>
    <row r="89" spans="1:17" x14ac:dyDescent="0.25">
      <c r="A89" s="142" t="s">
        <v>325</v>
      </c>
      <c r="B89" s="199">
        <f t="shared" ref="B89:Q89" si="17">IF(B$66=0,0,B$66/B$5)</f>
        <v>7.8344197278038853E-3</v>
      </c>
      <c r="C89" s="199">
        <f t="shared" si="17"/>
        <v>7.9437669352912244E-3</v>
      </c>
      <c r="D89" s="199">
        <f t="shared" si="17"/>
        <v>7.7513479488226181E-3</v>
      </c>
      <c r="E89" s="199">
        <f t="shared" si="17"/>
        <v>7.4848983339380702E-3</v>
      </c>
      <c r="F89" s="199">
        <f t="shared" si="17"/>
        <v>6.9563739923479409E-3</v>
      </c>
      <c r="G89" s="199">
        <f t="shared" si="17"/>
        <v>6.6275753548601874E-3</v>
      </c>
      <c r="H89" s="199">
        <f t="shared" si="17"/>
        <v>6.2912807291954937E-3</v>
      </c>
      <c r="I89" s="199">
        <f t="shared" si="17"/>
        <v>6.0944409995543165E-3</v>
      </c>
      <c r="J89" s="199">
        <f t="shared" si="17"/>
        <v>5.48389559415786E-3</v>
      </c>
      <c r="K89" s="199">
        <f t="shared" si="17"/>
        <v>4.2451931708040718E-3</v>
      </c>
      <c r="L89" s="199">
        <f t="shared" si="17"/>
        <v>4.905879018333538E-3</v>
      </c>
      <c r="M89" s="199">
        <f t="shared" si="17"/>
        <v>5.219969741548122E-3</v>
      </c>
      <c r="N89" s="199">
        <f t="shared" si="17"/>
        <v>5.9378493892731071E-3</v>
      </c>
      <c r="O89" s="199">
        <f t="shared" si="17"/>
        <v>5.8033002353260277E-3</v>
      </c>
      <c r="P89" s="199">
        <f t="shared" si="17"/>
        <v>5.9423997034065397E-3</v>
      </c>
      <c r="Q89" s="199">
        <f t="shared" si="17"/>
        <v>5.8097819811142775E-3</v>
      </c>
    </row>
    <row r="90" spans="1:17" x14ac:dyDescent="0.25">
      <c r="A90" s="127" t="s">
        <v>320</v>
      </c>
      <c r="B90" s="200">
        <f t="shared" ref="B90:Q90" si="18">IF(B$67=0,0,B$67/B$5)</f>
        <v>2.5725081857385496E-2</v>
      </c>
      <c r="C90" s="200">
        <f t="shared" si="18"/>
        <v>2.2125741221434587E-2</v>
      </c>
      <c r="D90" s="200">
        <f t="shared" si="18"/>
        <v>2.9380547576408785E-2</v>
      </c>
      <c r="E90" s="200">
        <f t="shared" si="18"/>
        <v>3.3182162563862388E-2</v>
      </c>
      <c r="F90" s="200">
        <f t="shared" si="18"/>
        <v>4.0114935470728474E-2</v>
      </c>
      <c r="G90" s="200">
        <f t="shared" si="18"/>
        <v>2.3902584595430345E-2</v>
      </c>
      <c r="H90" s="200">
        <f t="shared" si="18"/>
        <v>1.5158093800804089E-2</v>
      </c>
      <c r="I90" s="200">
        <f t="shared" si="18"/>
        <v>1.6302526614294714E-2</v>
      </c>
      <c r="J90" s="200">
        <f t="shared" si="18"/>
        <v>1.5935138674500735E-2</v>
      </c>
      <c r="K90" s="200">
        <f t="shared" si="18"/>
        <v>2.2426177143718525E-2</v>
      </c>
      <c r="L90" s="200">
        <f t="shared" si="18"/>
        <v>3.0743267559697179E-2</v>
      </c>
      <c r="M90" s="200">
        <f t="shared" si="18"/>
        <v>3.9451351455129131E-2</v>
      </c>
      <c r="N90" s="200">
        <f t="shared" si="18"/>
        <v>3.6293090433649026E-2</v>
      </c>
      <c r="O90" s="200">
        <f t="shared" si="18"/>
        <v>3.7381485709586472E-2</v>
      </c>
      <c r="P90" s="200">
        <f t="shared" si="18"/>
        <v>3.2910502243079585E-2</v>
      </c>
      <c r="Q90" s="200">
        <f t="shared" si="18"/>
        <v>4.6349351263713881E-2</v>
      </c>
    </row>
    <row r="91" spans="1:17" x14ac:dyDescent="0.25">
      <c r="A91" s="72" t="s">
        <v>319</v>
      </c>
      <c r="B91" s="71">
        <f t="shared" ref="B91:Q91" si="19">IF(B$68=0,0,B$68/B$5)</f>
        <v>3.7093692842941617E-2</v>
      </c>
      <c r="C91" s="71">
        <f t="shared" si="19"/>
        <v>2.02319350897112E-2</v>
      </c>
      <c r="D91" s="71">
        <f t="shared" si="19"/>
        <v>3.4839502984128481E-2</v>
      </c>
      <c r="E91" s="71">
        <f t="shared" si="19"/>
        <v>0.11684435301650076</v>
      </c>
      <c r="F91" s="71">
        <f t="shared" si="19"/>
        <v>0.18155366578602877</v>
      </c>
      <c r="G91" s="71">
        <f t="shared" si="19"/>
        <v>0.15309943321452396</v>
      </c>
      <c r="H91" s="71">
        <f t="shared" si="19"/>
        <v>0.17631467707037599</v>
      </c>
      <c r="I91" s="71">
        <f t="shared" si="19"/>
        <v>9.9698159406847744E-2</v>
      </c>
      <c r="J91" s="71">
        <f t="shared" si="19"/>
        <v>0.14276136771198808</v>
      </c>
      <c r="K91" s="71">
        <f t="shared" si="19"/>
        <v>0.2710771916580213</v>
      </c>
      <c r="L91" s="71">
        <f t="shared" si="19"/>
        <v>0.27520040582920657</v>
      </c>
      <c r="M91" s="71">
        <f t="shared" si="19"/>
        <v>0.32106251143072173</v>
      </c>
      <c r="N91" s="71">
        <f t="shared" si="19"/>
        <v>0.24615637114470307</v>
      </c>
      <c r="O91" s="71">
        <f t="shared" si="19"/>
        <v>0.29105646138774516</v>
      </c>
      <c r="P91" s="71">
        <f t="shared" si="19"/>
        <v>0.28749569831311056</v>
      </c>
      <c r="Q91" s="71">
        <f t="shared" si="19"/>
        <v>0.2854175168085995</v>
      </c>
    </row>
    <row r="93" spans="1:17" ht="12.75" x14ac:dyDescent="0.25">
      <c r="A93" s="98" t="str">
        <f>FBT_fec!$A$110</f>
        <v>Energy intensity (toe/physical output index)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 t="shared" ref="B95:Q95" si="20">SUM(B$96:B$106)</f>
        <v>210.1107474635007</v>
      </c>
      <c r="C95" s="230">
        <f t="shared" si="20"/>
        <v>212.68221220990708</v>
      </c>
      <c r="D95" s="230">
        <f t="shared" si="20"/>
        <v>207.5136736264553</v>
      </c>
      <c r="E95" s="230">
        <f t="shared" si="20"/>
        <v>206.24601044872446</v>
      </c>
      <c r="F95" s="230">
        <f t="shared" si="20"/>
        <v>199.10621559262574</v>
      </c>
      <c r="G95" s="230">
        <f t="shared" si="20"/>
        <v>206.36296737425536</v>
      </c>
      <c r="H95" s="230">
        <f t="shared" si="20"/>
        <v>203.39844508796676</v>
      </c>
      <c r="I95" s="230">
        <f t="shared" si="20"/>
        <v>202.5996541548534</v>
      </c>
      <c r="J95" s="230">
        <f t="shared" si="20"/>
        <v>200.18066060140939</v>
      </c>
      <c r="K95" s="230">
        <f t="shared" si="20"/>
        <v>192.26998900898479</v>
      </c>
      <c r="L95" s="230">
        <f t="shared" si="20"/>
        <v>183.11754703987674</v>
      </c>
      <c r="M95" s="230">
        <f t="shared" si="20"/>
        <v>183.90046530477417</v>
      </c>
      <c r="N95" s="230">
        <f t="shared" si="20"/>
        <v>187.67867994273129</v>
      </c>
      <c r="O95" s="230">
        <f t="shared" si="20"/>
        <v>184.44022469975511</v>
      </c>
      <c r="P95" s="230">
        <f t="shared" si="20"/>
        <v>185.26800412049869</v>
      </c>
      <c r="Q95" s="230">
        <f t="shared" si="20"/>
        <v>182.55245082722166</v>
      </c>
    </row>
    <row r="96" spans="1:17" x14ac:dyDescent="0.25">
      <c r="A96" s="132" t="s">
        <v>83</v>
      </c>
      <c r="B96" s="275">
        <f>IF(B$6=0,0,B$6/OIS!B$5*1000)</f>
        <v>2.1847444825988416</v>
      </c>
      <c r="C96" s="275">
        <f>IF(C$6=0,0,C$6/OIS!C$5*1000)</f>
        <v>2.1692697824524734</v>
      </c>
      <c r="D96" s="275">
        <f>IF(D$6=0,0,D$6/OIS!D$5*1000)</f>
        <v>2.1982558718295522</v>
      </c>
      <c r="E96" s="275">
        <f>IF(E$6=0,0,E$6/OIS!E$5*1000)</f>
        <v>2.2655101794298211</v>
      </c>
      <c r="F96" s="275">
        <f>IF(F$6=0,0,F$6/OIS!F$5*1000)</f>
        <v>2.3373863629890788</v>
      </c>
      <c r="G96" s="275">
        <f>IF(G$6=0,0,G$6/OIS!G$5*1000)</f>
        <v>2.5817809144392996</v>
      </c>
      <c r="H96" s="275">
        <f>IF(H$6=0,0,H$6/OIS!H$5*1000)</f>
        <v>2.5688806185667143</v>
      </c>
      <c r="I96" s="275">
        <f>IF(I$6=0,0,I$6/OIS!I$5*1000)</f>
        <v>1.6611517240196887</v>
      </c>
      <c r="J96" s="275">
        <f>IF(J$6=0,0,J$6/OIS!J$5*1000)</f>
        <v>2.9030085066209605</v>
      </c>
      <c r="K96" s="275">
        <f>IF(K$6=0,0,K$6/OIS!K$5*1000)</f>
        <v>3.3184152886145974</v>
      </c>
      <c r="L96" s="275">
        <f>IF(L$6=0,0,L$6/OIS!L$5*1000)</f>
        <v>2.7221142783406935</v>
      </c>
      <c r="M96" s="275">
        <f>IF(M$6=0,0,M$6/OIS!M$5*1000)</f>
        <v>2.7878767237142918</v>
      </c>
      <c r="N96" s="275">
        <f>IF(N$6=0,0,N$6/OIS!N$5*1000)</f>
        <v>2.5785776411986565</v>
      </c>
      <c r="O96" s="275">
        <f>IF(O$6=0,0,O$6/OIS!O$5*1000)</f>
        <v>2.5998163943880312</v>
      </c>
      <c r="P96" s="275">
        <f>IF(P$6=0,0,P$6/OIS!P$5*1000)</f>
        <v>2.5422411770699278</v>
      </c>
      <c r="Q96" s="275">
        <f>IF(Q$6=0,0,Q$6/OIS!Q$5*1000)</f>
        <v>2.5771344161049128</v>
      </c>
    </row>
    <row r="97" spans="1:17" x14ac:dyDescent="0.25">
      <c r="A97" s="76" t="s">
        <v>82</v>
      </c>
      <c r="B97" s="274">
        <f>IF(B$7=0,0,B$7/OIS!B$5*1000)</f>
        <v>0.55807931436174263</v>
      </c>
      <c r="C97" s="274">
        <f>IF(C$7=0,0,C$7/OIS!C$5*1000)</f>
        <v>0.52188584581716346</v>
      </c>
      <c r="D97" s="274">
        <f>IF(D$7=0,0,D$7/OIS!D$5*1000)</f>
        <v>0.59278823667071212</v>
      </c>
      <c r="E97" s="274">
        <f>IF(E$7=0,0,E$7/OIS!E$5*1000)</f>
        <v>0.67075243523209571</v>
      </c>
      <c r="F97" s="274">
        <f>IF(F$7=0,0,F$7/OIS!F$5*1000)</f>
        <v>0.79934062879243295</v>
      </c>
      <c r="G97" s="274">
        <f>IF(G$7=0,0,G$7/OIS!G$5*1000)</f>
        <v>0.99195911223204758</v>
      </c>
      <c r="H97" s="274">
        <f>IF(H$7=0,0,H$7/OIS!H$5*1000)</f>
        <v>0.99896943471813537</v>
      </c>
      <c r="I97" s="274">
        <f>IF(I$7=0,0,I$7/OIS!I$5*1000)</f>
        <v>1.0120442148773294</v>
      </c>
      <c r="J97" s="274">
        <f>IF(J$7=0,0,J$7/OIS!J$5*1000)</f>
        <v>1.3678928250535667</v>
      </c>
      <c r="K97" s="274">
        <f>IF(K$7=0,0,K$7/OIS!K$5*1000)</f>
        <v>1.8574639770535659</v>
      </c>
      <c r="L97" s="274">
        <f>IF(L$7=0,0,L$7/OIS!L$5*1000)</f>
        <v>1.3148664350745565</v>
      </c>
      <c r="M97" s="274">
        <f>IF(M$7=0,0,M$7/OIS!M$5*1000)</f>
        <v>1.3810463602752594</v>
      </c>
      <c r="N97" s="274">
        <f>IF(N$7=0,0,N$7/OIS!N$5*1000)</f>
        <v>1.1369775468316363</v>
      </c>
      <c r="O97" s="274">
        <f>IF(O$7=0,0,O$7/OIS!O$5*1000)</f>
        <v>1.1850559543280967</v>
      </c>
      <c r="P97" s="274">
        <f>IF(P$7=0,0,P$7/OIS!P$5*1000)</f>
        <v>1.1190390622866981</v>
      </c>
      <c r="Q97" s="274">
        <f>IF(Q$7=0,0,Q$7/OIS!Q$5*1000)</f>
        <v>1.1771358608832303</v>
      </c>
    </row>
    <row r="98" spans="1:17" x14ac:dyDescent="0.25">
      <c r="A98" s="76" t="s">
        <v>81</v>
      </c>
      <c r="B98" s="274">
        <f>IF(B$8=0,0,B$8/OIS!B$5*1000)</f>
        <v>1.2297729279355165</v>
      </c>
      <c r="C98" s="274">
        <f>IF(C$8=0,0,C$8/OIS!C$5*1000)</f>
        <v>1.1392731009703718</v>
      </c>
      <c r="D98" s="274">
        <f>IF(D$8=0,0,D$8/OIS!D$5*1000)</f>
        <v>1.283893898074737</v>
      </c>
      <c r="E98" s="274">
        <f>IF(E$8=0,0,E$8/OIS!E$5*1000)</f>
        <v>1.5438935040917166</v>
      </c>
      <c r="F98" s="274">
        <f>IF(F$8=0,0,F$8/OIS!F$5*1000)</f>
        <v>2.0074001151585974</v>
      </c>
      <c r="G98" s="274">
        <f>IF(G$8=0,0,G$8/OIS!G$5*1000)</f>
        <v>2.3536762652468011</v>
      </c>
      <c r="H98" s="274">
        <f>IF(H$8=0,0,H$8/OIS!H$5*1000)</f>
        <v>2.7269374957145129</v>
      </c>
      <c r="I98" s="274">
        <f>IF(I$8=0,0,I$8/OIS!I$5*1000)</f>
        <v>2.52528989418663</v>
      </c>
      <c r="J98" s="274">
        <f>IF(J$8=0,0,J$8/OIS!J$5*1000)</f>
        <v>3.3386596471586354</v>
      </c>
      <c r="K98" s="274">
        <f>IF(K$8=0,0,K$8/OIS!K$5*1000)</f>
        <v>4.1931059616771735</v>
      </c>
      <c r="L98" s="274">
        <f>IF(L$8=0,0,L$8/OIS!L$5*1000)</f>
        <v>3.6558317538863281</v>
      </c>
      <c r="M98" s="274">
        <f>IF(M$8=0,0,M$8/OIS!M$5*1000)</f>
        <v>3.2556564059817075</v>
      </c>
      <c r="N98" s="274">
        <f>IF(N$8=0,0,N$8/OIS!N$5*1000)</f>
        <v>2.7323408373613955</v>
      </c>
      <c r="O98" s="274">
        <f>IF(O$8=0,0,O$8/OIS!O$5*1000)</f>
        <v>2.7778283815864189</v>
      </c>
      <c r="P98" s="274">
        <f>IF(P$8=0,0,P$8/OIS!P$5*1000)</f>
        <v>2.6950474179455433</v>
      </c>
      <c r="Q98" s="274">
        <f>IF(Q$8=0,0,Q$8/OIS!Q$5*1000)</f>
        <v>2.7381544985838415</v>
      </c>
    </row>
    <row r="99" spans="1:17" x14ac:dyDescent="0.25">
      <c r="A99" s="76" t="s">
        <v>80</v>
      </c>
      <c r="B99" s="274">
        <f>IF(B$9=0,0,B$9/OIS!B$5*1000)</f>
        <v>0.808039222063206</v>
      </c>
      <c r="C99" s="274">
        <f>IF(C$9=0,0,C$9/OIS!C$5*1000)</f>
        <v>0.7189362610105583</v>
      </c>
      <c r="D99" s="274">
        <f>IF(D$9=0,0,D$9/OIS!D$5*1000)</f>
        <v>0.87071732142308722</v>
      </c>
      <c r="E99" s="274">
        <f>IF(E$9=0,0,E$9/OIS!E$5*1000)</f>
        <v>1.1007863929561641</v>
      </c>
      <c r="F99" s="274">
        <f>IF(F$9=0,0,F$9/OIS!F$5*1000)</f>
        <v>1.5137511877970538</v>
      </c>
      <c r="G99" s="274">
        <f>IF(G$9=0,0,G$9/OIS!G$5*1000)</f>
        <v>1.854960131074723</v>
      </c>
      <c r="H99" s="274">
        <f>IF(H$9=0,0,H$9/OIS!H$5*1000)</f>
        <v>2.1271817492692824</v>
      </c>
      <c r="I99" s="274">
        <f>IF(I$9=0,0,I$9/OIS!I$5*1000)</f>
        <v>2.2216157618412558</v>
      </c>
      <c r="J99" s="274">
        <f>IF(J$9=0,0,J$9/OIS!J$5*1000)</f>
        <v>2.7752142922942507</v>
      </c>
      <c r="K99" s="274">
        <f>IF(K$9=0,0,K$9/OIS!K$5*1000)</f>
        <v>3.6717722965947504</v>
      </c>
      <c r="L99" s="274">
        <f>IF(L$9=0,0,L$9/OIS!L$5*1000)</f>
        <v>2.9988829432814503</v>
      </c>
      <c r="M99" s="274">
        <f>IF(M$9=0,0,M$9/OIS!M$5*1000)</f>
        <v>2.7535767703428089</v>
      </c>
      <c r="N99" s="274">
        <f>IF(N$9=0,0,N$9/OIS!N$5*1000)</f>
        <v>2.2383532439162912</v>
      </c>
      <c r="O99" s="274">
        <f>IF(O$9=0,0,O$9/OIS!O$5*1000)</f>
        <v>2.3037669360815789</v>
      </c>
      <c r="P99" s="274">
        <f>IF(P$9=0,0,P$9/OIS!P$5*1000)</f>
        <v>2.2061438242089513</v>
      </c>
      <c r="Q99" s="274">
        <f>IF(Q$9=0,0,Q$9/OIS!Q$5*1000)</f>
        <v>2.2746823023107829</v>
      </c>
    </row>
    <row r="100" spans="1:17" x14ac:dyDescent="0.25">
      <c r="A100" s="129" t="s">
        <v>79</v>
      </c>
      <c r="B100" s="273">
        <f>IF(B$10=0,0,B$10/OIS!B$5*1000)</f>
        <v>2.3013078012433583</v>
      </c>
      <c r="C100" s="273">
        <f>IF(C$10=0,0,C$10/OIS!C$5*1000)</f>
        <v>2.2711302028371692</v>
      </c>
      <c r="D100" s="273">
        <f>IF(D$10=0,0,D$10/OIS!D$5*1000)</f>
        <v>2.3330522697626139</v>
      </c>
      <c r="E100" s="273">
        <f>IF(E$10=0,0,E$10/OIS!E$5*1000)</f>
        <v>2.4216472311321988</v>
      </c>
      <c r="F100" s="273">
        <f>IF(F$10=0,0,F$10/OIS!F$5*1000)</f>
        <v>2.5270489149258917</v>
      </c>
      <c r="G100" s="273">
        <f>IF(G$10=0,0,G$10/OIS!G$5*1000)</f>
        <v>2.8555689918973859</v>
      </c>
      <c r="H100" s="273">
        <f>IF(H$10=0,0,H$10/OIS!H$5*1000)</f>
        <v>2.8025452348855779</v>
      </c>
      <c r="I100" s="273">
        <f>IF(I$10=0,0,I$10/OIS!I$5*1000)</f>
        <v>3.0089346285357745</v>
      </c>
      <c r="J100" s="273">
        <f>IF(J$10=0,0,J$10/OIS!J$5*1000)</f>
        <v>3.3131688534078712</v>
      </c>
      <c r="K100" s="273">
        <f>IF(K$10=0,0,K$10/OIS!K$5*1000)</f>
        <v>3.9593862839913241</v>
      </c>
      <c r="L100" s="273">
        <f>IF(L$10=0,0,L$10/OIS!L$5*1000)</f>
        <v>3.065676969666733</v>
      </c>
      <c r="M100" s="273">
        <f>IF(M$10=0,0,M$10/OIS!M$5*1000)</f>
        <v>3.2258346787883845</v>
      </c>
      <c r="N100" s="273">
        <f>IF(N$10=0,0,N$10/OIS!N$5*1000)</f>
        <v>2.9136669640243031</v>
      </c>
      <c r="O100" s="273">
        <f>IF(O$10=0,0,O$10/OIS!O$5*1000)</f>
        <v>2.9636421537578386</v>
      </c>
      <c r="P100" s="273">
        <f>IF(P$10=0,0,P$10/OIS!P$5*1000)</f>
        <v>2.8710319042261228</v>
      </c>
      <c r="Q100" s="273">
        <f>IF(Q$10=0,0,Q$10/OIS!Q$5*1000)</f>
        <v>2.9414980851080501</v>
      </c>
    </row>
    <row r="101" spans="1:17" x14ac:dyDescent="0.25">
      <c r="A101" s="127" t="s">
        <v>324</v>
      </c>
      <c r="B101" s="296">
        <f>IF(B$15=0,0,B$15/OIS!B$5*1000)</f>
        <v>91.833706280418895</v>
      </c>
      <c r="C101" s="296">
        <f>IF(C$15=0,0,C$15/OIS!C$5*1000)</f>
        <v>97.554501253977421</v>
      </c>
      <c r="D101" s="296">
        <f>IF(D$15=0,0,D$15/OIS!D$5*1000)</f>
        <v>90.068691095770845</v>
      </c>
      <c r="E101" s="296">
        <f>IF(E$15=0,0,E$15/OIS!E$5*1000)</f>
        <v>72.92235541542891</v>
      </c>
      <c r="F101" s="296">
        <f>IF(F$15=0,0,F$15/OIS!F$5*1000)</f>
        <v>57.409917680112827</v>
      </c>
      <c r="G101" s="296">
        <f>IF(G$15=0,0,G$15/OIS!G$5*1000)</f>
        <v>58.894076966484612</v>
      </c>
      <c r="H101" s="296">
        <f>IF(H$15=0,0,H$15/OIS!H$5*1000)</f>
        <v>60.622589214228768</v>
      </c>
      <c r="I101" s="296">
        <f>IF(I$15=0,0,I$15/OIS!I$5*1000)</f>
        <v>76.902475953615749</v>
      </c>
      <c r="J101" s="296">
        <f>IF(J$15=0,0,J$15/OIS!J$5*1000)</f>
        <v>57.887043360681574</v>
      </c>
      <c r="K101" s="296">
        <f>IF(K$15=0,0,K$15/OIS!K$5*1000)</f>
        <v>20.978460807005145</v>
      </c>
      <c r="L101" s="296">
        <f>IF(L$15=0,0,L$15/OIS!L$5*1000)</f>
        <v>41.232846181087602</v>
      </c>
      <c r="M101" s="296">
        <f>IF(M$15=0,0,M$15/OIS!M$5*1000)</f>
        <v>22.29655528364486</v>
      </c>
      <c r="N101" s="296">
        <f>IF(N$15=0,0,N$15/OIS!N$5*1000)</f>
        <v>39.889166612226397</v>
      </c>
      <c r="O101" s="296">
        <f>IF(O$15=0,0,O$15/OIS!O$5*1000)</f>
        <v>30.096972694670118</v>
      </c>
      <c r="P101" s="296">
        <f>IF(P$15=0,0,P$15/OIS!P$5*1000)</f>
        <v>31.916497558377671</v>
      </c>
      <c r="Q101" s="296">
        <f>IF(Q$15=0,0,Q$15/OIS!Q$5*1000)</f>
        <v>28.979853385343983</v>
      </c>
    </row>
    <row r="102" spans="1:17" x14ac:dyDescent="0.25">
      <c r="A102" s="127" t="s">
        <v>323</v>
      </c>
      <c r="B102" s="296">
        <f>IF(B$26=0,0,B$26/OIS!B$5*1000)</f>
        <v>77.877249245109539</v>
      </c>
      <c r="C102" s="296">
        <f>IF(C$26=0,0,C$26/OIS!C$5*1000)</f>
        <v>78.649072376633825</v>
      </c>
      <c r="D102" s="296">
        <f>IF(D$26=0,0,D$26/OIS!D$5*1000)</f>
        <v>77.180161239976897</v>
      </c>
      <c r="E102" s="296">
        <f>IF(E$26=0,0,E$26/OIS!E$5*1000)</f>
        <v>75.510878746169894</v>
      </c>
      <c r="F102" s="296">
        <f>IF(F$26=0,0,F$26/OIS!F$5*1000)</f>
        <v>71.447296281465029</v>
      </c>
      <c r="G102" s="296">
        <f>IF(G$26=0,0,G$26/OIS!G$5*1000)</f>
        <v>83.588119717521138</v>
      </c>
      <c r="H102" s="296">
        <f>IF(H$26=0,0,H$26/OIS!H$5*1000)</f>
        <v>76.966073138442553</v>
      </c>
      <c r="I102" s="296">
        <f>IF(I$26=0,0,I$26/OIS!I$5*1000)</f>
        <v>76.67527863422832</v>
      </c>
      <c r="J102" s="296">
        <f>IF(J$26=0,0,J$26/OIS!J$5*1000)</f>
        <v>83.410514666182223</v>
      </c>
      <c r="K102" s="296">
        <f>IF(K$26=0,0,K$26/OIS!K$5*1000)</f>
        <v>87.883433025763637</v>
      </c>
      <c r="L102" s="296">
        <f>IF(L$26=0,0,L$26/OIS!L$5*1000)</f>
        <v>61.123809196274102</v>
      </c>
      <c r="M102" s="296">
        <f>IF(M$26=0,0,M$26/OIS!M$5*1000)</f>
        <v>70.168470273138496</v>
      </c>
      <c r="N102" s="296">
        <f>IF(N$26=0,0,N$26/OIS!N$5*1000)</f>
        <v>69.55931601333134</v>
      </c>
      <c r="O102" s="296">
        <f>IF(O$26=0,0,O$26/OIS!O$5*1000)</f>
        <v>68.853771207451089</v>
      </c>
      <c r="P102" s="296">
        <f>IF(P$26=0,0,P$26/OIS!P$5*1000)</f>
        <v>69.101094935839427</v>
      </c>
      <c r="Q102" s="296">
        <f>IF(Q$26=0,0,Q$26/OIS!Q$5*1000)</f>
        <v>68.336371482718221</v>
      </c>
    </row>
    <row r="103" spans="1:17" x14ac:dyDescent="0.25">
      <c r="A103" s="127" t="s">
        <v>322</v>
      </c>
      <c r="B103" s="296">
        <f>IF(B$34=0,0,B$34/OIS!B$5*1000)</f>
        <v>13.260216045444007</v>
      </c>
      <c r="C103" s="296">
        <f>IF(C$34=0,0,C$34/OIS!C$5*1000)</f>
        <v>13.609844396458856</v>
      </c>
      <c r="D103" s="296">
        <f>IF(D$34=0,0,D$34/OIS!D$5*1000)</f>
        <v>12.957447212248621</v>
      </c>
      <c r="E103" s="296">
        <f>IF(E$34=0,0,E$34/OIS!E$5*1000)</f>
        <v>12.435606161022752</v>
      </c>
      <c r="F103" s="296">
        <f>IF(F$34=0,0,F$34/OIS!F$5*1000)</f>
        <v>11.157406026677094</v>
      </c>
      <c r="G103" s="296">
        <f>IF(G$34=0,0,G$34/OIS!G$5*1000)</f>
        <v>11.017471495843759</v>
      </c>
      <c r="H103" s="296">
        <f>IF(H$34=0,0,H$34/OIS!H$5*1000)</f>
        <v>10.308184672215926</v>
      </c>
      <c r="I103" s="296">
        <f>IF(I$34=0,0,I$34/OIS!I$5*1000)</f>
        <v>9.9464493123691771</v>
      </c>
      <c r="J103" s="296">
        <f>IF(J$34=0,0,J$34/OIS!J$5*1000)</f>
        <v>8.8431459551451876</v>
      </c>
      <c r="K103" s="296">
        <f>IF(K$34=0,0,K$34/OIS!K$5*1000)</f>
        <v>6.5751316901261037</v>
      </c>
      <c r="L103" s="296">
        <f>IF(L$34=0,0,L$34/OIS!L$5*1000)</f>
        <v>7.2367287292881786</v>
      </c>
      <c r="M103" s="296">
        <f>IF(M$34=0,0,M$34/OIS!M$5*1000)</f>
        <v>7.7329697405774143</v>
      </c>
      <c r="N103" s="296">
        <f>IF(N$34=0,0,N$34/OIS!N$5*1000)</f>
        <v>8.9771734214578789</v>
      </c>
      <c r="O103" s="296">
        <f>IF(O$34=0,0,O$34/OIS!O$5*1000)</f>
        <v>8.6223605507518197</v>
      </c>
      <c r="P103" s="296">
        <f>IF(P$34=0,0,P$34/OIS!P$5*1000)</f>
        <v>8.8686554025985611</v>
      </c>
      <c r="Q103" s="296">
        <f>IF(Q$34=0,0,Q$34/OIS!Q$5*1000)</f>
        <v>8.5436411786952871</v>
      </c>
    </row>
    <row r="104" spans="1:17" x14ac:dyDescent="0.25">
      <c r="A104" s="127" t="s">
        <v>321</v>
      </c>
      <c r="B104" s="296">
        <f>IF(B$53=0,0,B$53/OIS!B$5*1000)</f>
        <v>6.8587324372986238</v>
      </c>
      <c r="C104" s="296">
        <f>IF(C$53=0,0,C$53/OIS!C$5*1000)</f>
        <v>7.0395746878235474</v>
      </c>
      <c r="D104" s="296">
        <f>IF(D$53=0,0,D$53/OIS!D$5*1000)</f>
        <v>6.7021278684044603</v>
      </c>
      <c r="E104" s="296">
        <f>IF(E$53=0,0,E$53/OIS!E$5*1000)</f>
        <v>6.4322100832876306</v>
      </c>
      <c r="F104" s="296">
        <f>IF(F$53=0,0,F$53/OIS!F$5*1000)</f>
        <v>5.7710720827640145</v>
      </c>
      <c r="G104" s="296">
        <f>IF(G$53=0,0,G$53/OIS!G$5*1000)</f>
        <v>5.6986921530226331</v>
      </c>
      <c r="H104" s="296">
        <f>IF(H$53=0,0,H$53/OIS!H$5*1000)</f>
        <v>5.3318196580427211</v>
      </c>
      <c r="I104" s="296">
        <f>IF(I$53=0,0,I$53/OIS!I$5*1000)</f>
        <v>5.1447151615702653</v>
      </c>
      <c r="J104" s="296">
        <f>IF(J$53=0,0,J$53/OIS!J$5*1000)</f>
        <v>4.5740410112819951</v>
      </c>
      <c r="K104" s="296">
        <f>IF(K$53=0,0,K$53/OIS!K$5*1000)</f>
        <v>3.4009301845479847</v>
      </c>
      <c r="L104" s="296">
        <f>IF(L$53=0,0,L$53/OIS!L$5*1000)</f>
        <v>3.7431355496318162</v>
      </c>
      <c r="M104" s="296">
        <f>IF(M$53=0,0,M$53/OIS!M$5*1000)</f>
        <v>3.9998119347814223</v>
      </c>
      <c r="N104" s="296">
        <f>IF(N$53=0,0,N$53/OIS!N$5*1000)</f>
        <v>4.6433655628230417</v>
      </c>
      <c r="O104" s="296">
        <f>IF(O$53=0,0,O$53/OIS!O$5*1000)</f>
        <v>4.4598416641819751</v>
      </c>
      <c r="P104" s="296">
        <f>IF(P$53=0,0,P$53/OIS!P$5*1000)</f>
        <v>4.5872355530682221</v>
      </c>
      <c r="Q104" s="296">
        <f>IF(Q$53=0,0,Q$53/OIS!Q$5*1000)</f>
        <v>4.4191247476010105</v>
      </c>
    </row>
    <row r="105" spans="1:17" x14ac:dyDescent="0.25">
      <c r="A105" s="127" t="s">
        <v>320</v>
      </c>
      <c r="B105" s="296">
        <f>IF(B$67=0,0,B$67/OIS!B$5*1000)</f>
        <v>5.4051161776150076</v>
      </c>
      <c r="C105" s="296">
        <f>IF(C$67=0,0,C$67/OIS!C$5*1000)</f>
        <v>4.7057515897586395</v>
      </c>
      <c r="D105" s="296">
        <f>IF(D$67=0,0,D$67/OIS!D$5*1000)</f>
        <v>6.0968653607374348</v>
      </c>
      <c r="E105" s="296">
        <f>IF(E$67=0,0,E$67/OIS!E$5*1000)</f>
        <v>6.843688646857637</v>
      </c>
      <c r="F105" s="296">
        <f>IF(F$67=0,0,F$67/OIS!F$5*1000)</f>
        <v>7.9871329903191333</v>
      </c>
      <c r="G105" s="296">
        <f>IF(G$67=0,0,G$67/OIS!G$5*1000)</f>
        <v>4.9326082850271717</v>
      </c>
      <c r="H105" s="296">
        <f>IF(H$67=0,0,H$67/OIS!H$5*1000)</f>
        <v>3.0831327095811001</v>
      </c>
      <c r="I105" s="296">
        <f>IF(I$67=0,0,I$67/OIS!I$5*1000)</f>
        <v>3.3028862539064021</v>
      </c>
      <c r="J105" s="296">
        <f>IF(J$67=0,0,J$67/OIS!J$5*1000)</f>
        <v>3.1899065866366239</v>
      </c>
      <c r="K105" s="296">
        <f>IF(K$67=0,0,K$67/OIS!K$5*1000)</f>
        <v>4.311880832936307</v>
      </c>
      <c r="L105" s="296">
        <f>IF(L$67=0,0,L$67/OIS!L$5*1000)</f>
        <v>5.6296317435223644</v>
      </c>
      <c r="M105" s="296">
        <f>IF(M$67=0,0,M$67/OIS!M$5*1000)</f>
        <v>7.255121889500427</v>
      </c>
      <c r="N105" s="296">
        <f>IF(N$67=0,0,N$67/OIS!N$5*1000)</f>
        <v>6.8114393036294194</v>
      </c>
      <c r="O105" s="296">
        <f>IF(O$67=0,0,O$67/OIS!O$5*1000)</f>
        <v>6.8946496238868136</v>
      </c>
      <c r="P105" s="296">
        <f>IF(P$67=0,0,P$67/OIS!P$5*1000)</f>
        <v>6.0972630651785513</v>
      </c>
      <c r="Q105" s="296">
        <f>IF(Q$67=0,0,Q$67/OIS!Q$5*1000)</f>
        <v>8.4611876674427524</v>
      </c>
    </row>
    <row r="106" spans="1:17" x14ac:dyDescent="0.25">
      <c r="A106" s="72" t="s">
        <v>319</v>
      </c>
      <c r="B106" s="295">
        <f>IF(B$68=0,0,B$68/OIS!B$5*1000)</f>
        <v>7.7937835294119706</v>
      </c>
      <c r="C106" s="295">
        <f>IF(C$68=0,0,C$68/OIS!C$5*1000)</f>
        <v>4.3029727121670227</v>
      </c>
      <c r="D106" s="295">
        <f>IF(D$68=0,0,D$68/OIS!D$5*1000)</f>
        <v>7.2296732515563527</v>
      </c>
      <c r="E106" s="295">
        <f>IF(E$68=0,0,E$68/OIS!E$5*1000)</f>
        <v>24.098681653115666</v>
      </c>
      <c r="F106" s="295">
        <f>IF(F$68=0,0,F$68/OIS!F$5*1000)</f>
        <v>36.148463321624561</v>
      </c>
      <c r="G106" s="295">
        <f>IF(G$68=0,0,G$68/OIS!G$5*1000)</f>
        <v>31.594053341465806</v>
      </c>
      <c r="H106" s="295">
        <f>IF(H$68=0,0,H$68/OIS!H$5*1000)</f>
        <v>35.862131162301466</v>
      </c>
      <c r="I106" s="295">
        <f>IF(I$68=0,0,I$68/OIS!I$5*1000)</f>
        <v>20.198812615702799</v>
      </c>
      <c r="J106" s="295">
        <f>IF(J$68=0,0,J$68/OIS!J$5*1000)</f>
        <v>28.57806489694649</v>
      </c>
      <c r="K106" s="295">
        <f>IF(K$68=0,0,K$68/OIS!K$5*1000)</f>
        <v>52.120008660674216</v>
      </c>
      <c r="L106" s="295">
        <f>IF(L$68=0,0,L$68/OIS!L$5*1000)</f>
        <v>50.394023259822902</v>
      </c>
      <c r="M106" s="295">
        <f>IF(M$68=0,0,M$68/OIS!M$5*1000)</f>
        <v>59.043545244029097</v>
      </c>
      <c r="N106" s="295">
        <f>IF(N$68=0,0,N$68/OIS!N$5*1000)</f>
        <v>46.198302795930907</v>
      </c>
      <c r="O106" s="295">
        <f>IF(O$68=0,0,O$68/OIS!O$5*1000)</f>
        <v>53.682519138671317</v>
      </c>
      <c r="P106" s="295">
        <f>IF(P$68=0,0,P$68/OIS!P$5*1000)</f>
        <v>53.263754219699017</v>
      </c>
      <c r="Q106" s="295">
        <f>IF(Q$68=0,0,Q$68/OIS!Q$5*1000)</f>
        <v>52.103667202429577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496.0993343623332</v>
      </c>
      <c r="C5" s="96">
        <v>591.61420611137669</v>
      </c>
      <c r="D5" s="96">
        <v>495.37277844492513</v>
      </c>
      <c r="E5" s="96">
        <v>282.74107184120038</v>
      </c>
      <c r="F5" s="96">
        <v>216.03942856876478</v>
      </c>
      <c r="G5" s="96">
        <v>235.31978061274424</v>
      </c>
      <c r="H5" s="96">
        <v>262.79516532846918</v>
      </c>
      <c r="I5" s="96">
        <v>233.93751333348763</v>
      </c>
      <c r="J5" s="96">
        <v>227.55434174441632</v>
      </c>
      <c r="K5" s="96">
        <v>217.92402586782714</v>
      </c>
      <c r="L5" s="96">
        <v>227.36913168264988</v>
      </c>
      <c r="M5" s="96">
        <v>168.69483110274382</v>
      </c>
      <c r="N5" s="96">
        <v>190.66924293021361</v>
      </c>
      <c r="O5" s="96">
        <v>207.42220329068442</v>
      </c>
      <c r="P5" s="96">
        <v>195.93806222615726</v>
      </c>
      <c r="Q5" s="96">
        <v>217.5923825754187</v>
      </c>
    </row>
    <row r="6" spans="1:17" x14ac:dyDescent="0.25">
      <c r="A6" s="132" t="s">
        <v>83</v>
      </c>
      <c r="B6" s="160">
        <v>6.7504156588981505</v>
      </c>
      <c r="C6" s="160">
        <v>7.9930656586956292</v>
      </c>
      <c r="D6" s="160">
        <v>6.7822157254797553</v>
      </c>
      <c r="E6" s="160">
        <v>3.989478581780423</v>
      </c>
      <c r="F6" s="160">
        <v>3.1450296612353572</v>
      </c>
      <c r="G6" s="160">
        <v>3.7838946876057742</v>
      </c>
      <c r="H6" s="160">
        <v>4.2786638370359</v>
      </c>
      <c r="I6" s="160">
        <v>2.5048048041230548</v>
      </c>
      <c r="J6" s="160">
        <v>4.3282789129962911</v>
      </c>
      <c r="K6" s="160">
        <v>4.8471165432281635</v>
      </c>
      <c r="L6" s="160">
        <v>4.148446272428914</v>
      </c>
      <c r="M6" s="160">
        <v>3.1522667037032672</v>
      </c>
      <c r="N6" s="160">
        <v>3.2954025070046642</v>
      </c>
      <c r="O6" s="160">
        <v>3.6144775715885715</v>
      </c>
      <c r="P6" s="160">
        <v>3.3387443836179944</v>
      </c>
      <c r="Q6" s="160">
        <v>3.8280276266634918</v>
      </c>
    </row>
    <row r="7" spans="1:17" x14ac:dyDescent="0.25">
      <c r="A7" s="76" t="s">
        <v>82</v>
      </c>
      <c r="B7" s="159">
        <v>0.45147002198933472</v>
      </c>
      <c r="C7" s="159">
        <v>0.5034756377912496</v>
      </c>
      <c r="D7" s="159">
        <v>0.47884621946853811</v>
      </c>
      <c r="E7" s="159">
        <v>0.30925412878427233</v>
      </c>
      <c r="F7" s="159">
        <v>0.281597799054984</v>
      </c>
      <c r="G7" s="159">
        <v>0.38064186665147398</v>
      </c>
      <c r="H7" s="159">
        <v>0.43563179862047546</v>
      </c>
      <c r="I7" s="159">
        <v>0.39954638117026336</v>
      </c>
      <c r="J7" s="159">
        <v>0.53397648282266508</v>
      </c>
      <c r="K7" s="159">
        <v>0.71035632998346721</v>
      </c>
      <c r="L7" s="159">
        <v>0.52464300143931819</v>
      </c>
      <c r="M7" s="159">
        <v>0.40884696191048886</v>
      </c>
      <c r="N7" s="159">
        <v>0.38043745868587192</v>
      </c>
      <c r="O7" s="159">
        <v>0.43136493729771086</v>
      </c>
      <c r="P7" s="159">
        <v>0.38478204361124901</v>
      </c>
      <c r="Q7" s="159">
        <v>0.45779148623717925</v>
      </c>
    </row>
    <row r="8" spans="1:17" x14ac:dyDescent="0.25">
      <c r="A8" s="76" t="s">
        <v>81</v>
      </c>
      <c r="B8" s="159">
        <v>5.4554732039057194</v>
      </c>
      <c r="C8" s="159">
        <v>6.0270569027364909</v>
      </c>
      <c r="D8" s="159">
        <v>5.6872212878040393</v>
      </c>
      <c r="E8" s="159">
        <v>3.9034183038085311</v>
      </c>
      <c r="F8" s="159">
        <v>3.8779822679290246</v>
      </c>
      <c r="G8" s="159">
        <v>4.9527227485496832</v>
      </c>
      <c r="H8" s="159">
        <v>6.5210429755934589</v>
      </c>
      <c r="I8" s="159">
        <v>5.4670552323555217</v>
      </c>
      <c r="J8" s="159">
        <v>7.1468836650558778</v>
      </c>
      <c r="K8" s="159">
        <v>8.7935897023735148</v>
      </c>
      <c r="L8" s="159">
        <v>7.9991336190356712</v>
      </c>
      <c r="M8" s="159">
        <v>5.2852506399318928</v>
      </c>
      <c r="N8" s="159">
        <v>5.0134970380585751</v>
      </c>
      <c r="O8" s="159">
        <v>5.5448001990632259</v>
      </c>
      <c r="P8" s="159">
        <v>5.0817168980436911</v>
      </c>
      <c r="Q8" s="159">
        <v>5.8394719463142568</v>
      </c>
    </row>
    <row r="9" spans="1:17" x14ac:dyDescent="0.25">
      <c r="A9" s="76" t="s">
        <v>80</v>
      </c>
      <c r="B9" s="159">
        <v>2.509248968140271</v>
      </c>
      <c r="C9" s="159">
        <v>2.6623898606816265</v>
      </c>
      <c r="D9" s="159">
        <v>2.6999268003023444</v>
      </c>
      <c r="E9" s="159">
        <v>1.9482048519220623</v>
      </c>
      <c r="F9" s="159">
        <v>2.0470581744776322</v>
      </c>
      <c r="G9" s="159">
        <v>2.7323459301074742</v>
      </c>
      <c r="H9" s="159">
        <v>3.5608222147791428</v>
      </c>
      <c r="I9" s="159">
        <v>3.3667818899956306</v>
      </c>
      <c r="J9" s="159">
        <v>4.1585784813191111</v>
      </c>
      <c r="K9" s="159">
        <v>5.3902624987891832</v>
      </c>
      <c r="L9" s="159">
        <v>4.5932499446274786</v>
      </c>
      <c r="M9" s="159">
        <v>3.1291618454573249</v>
      </c>
      <c r="N9" s="159">
        <v>2.8750031758224264</v>
      </c>
      <c r="O9" s="159">
        <v>3.2190138497964238</v>
      </c>
      <c r="P9" s="159">
        <v>2.9119351018316992</v>
      </c>
      <c r="Q9" s="159">
        <v>3.395785030477414</v>
      </c>
    </row>
    <row r="10" spans="1:17" x14ac:dyDescent="0.25">
      <c r="A10" s="129" t="s">
        <v>79</v>
      </c>
      <c r="B10" s="158">
        <v>10.753802710735549</v>
      </c>
      <c r="C10" s="158">
        <v>12.598981048083424</v>
      </c>
      <c r="D10" s="158">
        <v>10.929453773956981</v>
      </c>
      <c r="E10" s="158">
        <v>6.5291810104345629</v>
      </c>
      <c r="F10" s="158">
        <v>5.2805262690121157</v>
      </c>
      <c r="G10" s="158">
        <v>6.1260254011786621</v>
      </c>
      <c r="H10" s="158">
        <v>6.8407907752790162</v>
      </c>
      <c r="I10" s="158">
        <v>6.6488377837923984</v>
      </c>
      <c r="J10" s="158">
        <v>7.244798670439458</v>
      </c>
      <c r="K10" s="158">
        <v>8.4893925448369725</v>
      </c>
      <c r="L10" s="158">
        <v>6.8625808024384831</v>
      </c>
      <c r="M10" s="158">
        <v>5.3501981781624517</v>
      </c>
      <c r="N10" s="158">
        <v>5.4571913455107026</v>
      </c>
      <c r="O10" s="158">
        <v>6.0389920943681075</v>
      </c>
      <c r="P10" s="158">
        <v>5.5259483594583134</v>
      </c>
      <c r="Q10" s="158">
        <v>6.4035748457919546</v>
      </c>
    </row>
    <row r="11" spans="1:17" x14ac:dyDescent="0.25">
      <c r="A11" s="92" t="s">
        <v>125</v>
      </c>
      <c r="B11" s="91">
        <v>2.4990508946128083</v>
      </c>
      <c r="C11" s="91">
        <v>2.9755754415031763</v>
      </c>
      <c r="D11" s="91">
        <v>2.5058686813708624</v>
      </c>
      <c r="E11" s="91">
        <v>1.4492778363763519</v>
      </c>
      <c r="F11" s="91">
        <v>1.1065141298968353</v>
      </c>
      <c r="G11" s="91">
        <v>1.3262364492736203</v>
      </c>
      <c r="H11" s="91">
        <v>1.4476508514209281</v>
      </c>
      <c r="I11" s="91">
        <v>1.3878074042523483</v>
      </c>
      <c r="J11" s="91">
        <v>1.4583845360665213</v>
      </c>
      <c r="K11" s="91">
        <v>1.6185251558910596</v>
      </c>
      <c r="L11" s="91">
        <v>1.3346468542369012</v>
      </c>
      <c r="M11" s="91">
        <v>1.0630160969121429</v>
      </c>
      <c r="N11" s="91">
        <v>1.1279568716499988</v>
      </c>
      <c r="O11" s="91">
        <v>1.2384177477561615</v>
      </c>
      <c r="P11" s="91">
        <v>1.1424767242555078</v>
      </c>
      <c r="Q11" s="91">
        <v>1.3137581202781592</v>
      </c>
    </row>
    <row r="12" spans="1:17" x14ac:dyDescent="0.25">
      <c r="A12" s="92" t="s">
        <v>26</v>
      </c>
      <c r="B12" s="91">
        <v>3.7925859288070312</v>
      </c>
      <c r="C12" s="91">
        <v>4.6420299578717072</v>
      </c>
      <c r="D12" s="91">
        <v>3.70056273417477</v>
      </c>
      <c r="E12" s="91">
        <v>2.0270853945173215</v>
      </c>
      <c r="F12" s="91">
        <v>1.3896724335903556</v>
      </c>
      <c r="G12" s="91">
        <v>3.28419950377029</v>
      </c>
      <c r="H12" s="91">
        <v>3.6785390525218169</v>
      </c>
      <c r="I12" s="91">
        <v>3.6067820475773273</v>
      </c>
      <c r="J12" s="91">
        <v>3.9851430134696146</v>
      </c>
      <c r="K12" s="91">
        <v>4.7736436730315424</v>
      </c>
      <c r="L12" s="91">
        <v>3.7957967908609711</v>
      </c>
      <c r="M12" s="91">
        <v>2.9609170488316319</v>
      </c>
      <c r="N12" s="91">
        <v>2.9756115951252147</v>
      </c>
      <c r="O12" s="91">
        <v>3.3056783481400434</v>
      </c>
      <c r="P12" s="91">
        <v>3.0125374703180818</v>
      </c>
      <c r="Q12" s="91">
        <v>3.5058007727971381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4.4621658873157086</v>
      </c>
      <c r="C14" s="157">
        <v>4.981375648708541</v>
      </c>
      <c r="D14" s="157">
        <v>4.7230223584113489</v>
      </c>
      <c r="E14" s="157">
        <v>3.0528177795408897</v>
      </c>
      <c r="F14" s="157">
        <v>2.7843397055249244</v>
      </c>
      <c r="G14" s="157">
        <v>1.5155894481347518</v>
      </c>
      <c r="H14" s="157">
        <v>1.7146008713362715</v>
      </c>
      <c r="I14" s="157">
        <v>1.6542483319627228</v>
      </c>
      <c r="J14" s="157">
        <v>1.8012711209033216</v>
      </c>
      <c r="K14" s="157">
        <v>2.0972237159143705</v>
      </c>
      <c r="L14" s="157">
        <v>1.7321371573406104</v>
      </c>
      <c r="M14" s="157">
        <v>1.3262650324186767</v>
      </c>
      <c r="N14" s="157">
        <v>1.3536228787354891</v>
      </c>
      <c r="O14" s="157">
        <v>1.4948959984719032</v>
      </c>
      <c r="P14" s="157">
        <v>1.3709341648847233</v>
      </c>
      <c r="Q14" s="157">
        <v>1.5840159527166577</v>
      </c>
    </row>
    <row r="15" spans="1:17" x14ac:dyDescent="0.25">
      <c r="A15" s="156" t="s">
        <v>324</v>
      </c>
      <c r="B15" s="204">
        <v>250.84516259493222</v>
      </c>
      <c r="C15" s="204">
        <v>314.41891758237</v>
      </c>
      <c r="D15" s="204">
        <v>251.49439924470286</v>
      </c>
      <c r="E15" s="204">
        <v>115.40682614150897</v>
      </c>
      <c r="F15" s="204">
        <v>72.843029797016271</v>
      </c>
      <c r="G15" s="204">
        <v>79.049358153734374</v>
      </c>
      <c r="H15" s="204">
        <v>84.551225262164564</v>
      </c>
      <c r="I15" s="204">
        <v>101.066007817914</v>
      </c>
      <c r="J15" s="204">
        <v>71.481567382357397</v>
      </c>
      <c r="K15" s="204">
        <v>24.690682455174237</v>
      </c>
      <c r="L15" s="204">
        <v>52.443005831002296</v>
      </c>
      <c r="M15" s="204">
        <v>21.294106388242604</v>
      </c>
      <c r="N15" s="204">
        <v>42.935165607026512</v>
      </c>
      <c r="O15" s="204">
        <v>36.232713016403125</v>
      </c>
      <c r="P15" s="204">
        <v>35.536168755975254</v>
      </c>
      <c r="Q15" s="204">
        <v>36.248329663150763</v>
      </c>
    </row>
    <row r="16" spans="1:17" x14ac:dyDescent="0.25">
      <c r="A16" s="88" t="s">
        <v>33</v>
      </c>
      <c r="B16" s="87">
        <v>9.3861063698765967</v>
      </c>
      <c r="C16" s="87">
        <v>5.0694461731603919</v>
      </c>
      <c r="D16" s="87">
        <v>1.4493405688054304</v>
      </c>
      <c r="E16" s="87">
        <v>1.5137687965202942</v>
      </c>
      <c r="F16" s="87">
        <v>0.64755828436196616</v>
      </c>
      <c r="G16" s="87">
        <v>2.9103211370734079</v>
      </c>
      <c r="H16" s="87">
        <v>9.1887090993642708</v>
      </c>
      <c r="I16" s="87">
        <v>4.8187205183280639</v>
      </c>
      <c r="J16" s="87">
        <v>2.617405889567189</v>
      </c>
      <c r="K16" s="87">
        <v>0.16155898836518362</v>
      </c>
      <c r="L16" s="87">
        <v>3.4952021313572486</v>
      </c>
      <c r="M16" s="87">
        <v>5.1594002005439039</v>
      </c>
      <c r="N16" s="87">
        <v>4.4603146681650365</v>
      </c>
      <c r="O16" s="87">
        <v>3.1513860180365776</v>
      </c>
      <c r="P16" s="87">
        <v>3.6482467894788528</v>
      </c>
      <c r="Q16" s="87">
        <v>4.7330211692120194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2.7607450722122276E-14</v>
      </c>
      <c r="C18" s="87">
        <v>0</v>
      </c>
      <c r="D18" s="87">
        <v>5.5226599782892177E-14</v>
      </c>
      <c r="E18" s="87">
        <v>0</v>
      </c>
      <c r="F18" s="87">
        <v>0</v>
      </c>
      <c r="G18" s="87">
        <v>0</v>
      </c>
      <c r="H18" s="87">
        <v>0</v>
      </c>
      <c r="I18" s="87">
        <v>1.4394144325398264E-14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6.8582021278667281E-15</v>
      </c>
      <c r="Q18" s="87">
        <v>0</v>
      </c>
    </row>
    <row r="19" spans="1:17" x14ac:dyDescent="0.25">
      <c r="A19" s="88" t="s">
        <v>125</v>
      </c>
      <c r="B19" s="87">
        <v>22.687619698189959</v>
      </c>
      <c r="C19" s="87">
        <v>59.206301913821072</v>
      </c>
      <c r="D19" s="87">
        <v>21.862694042008432</v>
      </c>
      <c r="E19" s="87">
        <v>1.310431553816952</v>
      </c>
      <c r="F19" s="87">
        <v>0.10782535532994589</v>
      </c>
      <c r="G19" s="87">
        <v>0.96822053921441598</v>
      </c>
      <c r="H19" s="87">
        <v>11.406531542964556</v>
      </c>
      <c r="I19" s="87">
        <v>26.871278848218715</v>
      </c>
      <c r="J19" s="87">
        <v>2.4697359083966992</v>
      </c>
      <c r="K19" s="87">
        <v>1.2412899986029531</v>
      </c>
      <c r="L19" s="87">
        <v>15.133801545648838</v>
      </c>
      <c r="M19" s="87">
        <v>4.1981616240596145</v>
      </c>
      <c r="N19" s="87">
        <v>11.617318094824341</v>
      </c>
      <c r="O19" s="87">
        <v>12.534597280102355</v>
      </c>
      <c r="P19" s="87">
        <v>9.839553849111649</v>
      </c>
      <c r="Q19" s="87">
        <v>9.2024818168477953</v>
      </c>
    </row>
    <row r="20" spans="1:17" x14ac:dyDescent="0.25">
      <c r="A20" s="88" t="s">
        <v>29</v>
      </c>
      <c r="B20" s="87">
        <v>24.100141667990098</v>
      </c>
      <c r="C20" s="87">
        <v>53.042183676243546</v>
      </c>
      <c r="D20" s="87">
        <v>2.4581714272775437</v>
      </c>
      <c r="E20" s="87">
        <v>18.856229455135082</v>
      </c>
      <c r="F20" s="87">
        <v>0.8105918772482229</v>
      </c>
      <c r="G20" s="87">
        <v>7.8271996836958291</v>
      </c>
      <c r="H20" s="87">
        <v>24.109788060667086</v>
      </c>
      <c r="I20" s="87">
        <v>8.0948574953554413</v>
      </c>
      <c r="J20" s="87">
        <v>30.505735661114748</v>
      </c>
      <c r="K20" s="87">
        <v>16.711904133544937</v>
      </c>
      <c r="L20" s="87">
        <v>15.505511386786067</v>
      </c>
      <c r="M20" s="87">
        <v>0</v>
      </c>
      <c r="N20" s="87">
        <v>6.0672795318984871</v>
      </c>
      <c r="O20" s="87">
        <v>0.40397539653515008</v>
      </c>
      <c r="P20" s="87">
        <v>0.20296360680362294</v>
      </c>
      <c r="Q20" s="87">
        <v>0.40956477276208964</v>
      </c>
    </row>
    <row r="21" spans="1:17" x14ac:dyDescent="0.25">
      <c r="A21" s="88" t="s">
        <v>28</v>
      </c>
      <c r="B21" s="87">
        <v>20.651276994455088</v>
      </c>
      <c r="C21" s="87">
        <v>12.67323394317215</v>
      </c>
      <c r="D21" s="87">
        <v>16.577324717145384</v>
      </c>
      <c r="E21" s="87">
        <v>12.78980865499808</v>
      </c>
      <c r="F21" s="87">
        <v>4.7937379352257645</v>
      </c>
      <c r="G21" s="87">
        <v>4.9699944252604915</v>
      </c>
      <c r="H21" s="87">
        <v>5.3540747572636294</v>
      </c>
      <c r="I21" s="87">
        <v>2.0003425399002261</v>
      </c>
      <c r="J21" s="87">
        <v>6.954577370112343</v>
      </c>
      <c r="K21" s="87">
        <v>2.0477084977551634</v>
      </c>
      <c r="L21" s="87">
        <v>1.5743054299331118</v>
      </c>
      <c r="M21" s="87">
        <v>1.551495543959849</v>
      </c>
      <c r="N21" s="87">
        <v>1.5675866009166513</v>
      </c>
      <c r="O21" s="87">
        <v>1.5596778706621848</v>
      </c>
      <c r="P21" s="87">
        <v>1.7824345436920022</v>
      </c>
      <c r="Q21" s="87">
        <v>2.034925197294037</v>
      </c>
    </row>
    <row r="22" spans="1:17" x14ac:dyDescent="0.25">
      <c r="A22" s="88" t="s">
        <v>26</v>
      </c>
      <c r="B22" s="87">
        <v>101.66814280858181</v>
      </c>
      <c r="C22" s="87">
        <v>112.89939955529776</v>
      </c>
      <c r="D22" s="87">
        <v>139.0133704954001</v>
      </c>
      <c r="E22" s="87">
        <v>1.2720376680100598</v>
      </c>
      <c r="F22" s="87">
        <v>7.8437973808578559E-2</v>
      </c>
      <c r="G22" s="87">
        <v>0.38518124387240982</v>
      </c>
      <c r="H22" s="87">
        <v>24.539260753537569</v>
      </c>
      <c r="I22" s="87">
        <v>55.64760401955931</v>
      </c>
      <c r="J22" s="87">
        <v>24.822259531171731</v>
      </c>
      <c r="K22" s="87">
        <v>0.8839862955466401</v>
      </c>
      <c r="L22" s="87">
        <v>16.600237399763195</v>
      </c>
      <c r="M22" s="87">
        <v>10.372952442790773</v>
      </c>
      <c r="N22" s="87">
        <v>17.182310788427419</v>
      </c>
      <c r="O22" s="87">
        <v>18.583076451066855</v>
      </c>
      <c r="P22" s="87">
        <v>15.693366026656207</v>
      </c>
      <c r="Q22" s="87">
        <v>15.242066842947322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2.0403559227945771</v>
      </c>
      <c r="O24" s="87">
        <v>0</v>
      </c>
      <c r="P24" s="87">
        <v>4.369603940232917</v>
      </c>
      <c r="Q24" s="87">
        <v>4.6262698640874955</v>
      </c>
    </row>
    <row r="25" spans="1:17" x14ac:dyDescent="0.25">
      <c r="A25" s="88" t="s">
        <v>22</v>
      </c>
      <c r="B25" s="87">
        <v>72.351875055838676</v>
      </c>
      <c r="C25" s="87">
        <v>71.528352320675069</v>
      </c>
      <c r="D25" s="87">
        <v>70.13349799406592</v>
      </c>
      <c r="E25" s="87">
        <v>79.664550013028503</v>
      </c>
      <c r="F25" s="87">
        <v>66.404878371041789</v>
      </c>
      <c r="G25" s="87">
        <v>61.988441124617829</v>
      </c>
      <c r="H25" s="87">
        <v>9.9528610483674473</v>
      </c>
      <c r="I25" s="87">
        <v>3.6332043965522285</v>
      </c>
      <c r="J25" s="87">
        <v>4.1118530219946923</v>
      </c>
      <c r="K25" s="87">
        <v>3.6442345413593551</v>
      </c>
      <c r="L25" s="87">
        <v>0.13394793751384124</v>
      </c>
      <c r="M25" s="87">
        <v>1.2096576888462413E-2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323</v>
      </c>
      <c r="B26" s="204">
        <v>132.78863730510844</v>
      </c>
      <c r="C26" s="204">
        <v>158.54913953536789</v>
      </c>
      <c r="D26" s="204">
        <v>131.87238171944674</v>
      </c>
      <c r="E26" s="204">
        <v>70.877413222327604</v>
      </c>
      <c r="F26" s="204">
        <v>51.043152521812459</v>
      </c>
      <c r="G26" s="204">
        <v>64.744638196473829</v>
      </c>
      <c r="H26" s="204">
        <v>69.455850427159092</v>
      </c>
      <c r="I26" s="204">
        <v>60.959625749820049</v>
      </c>
      <c r="J26" s="204">
        <v>68.590036575503092</v>
      </c>
      <c r="K26" s="204">
        <v>68.749866316868662</v>
      </c>
      <c r="L26" s="204">
        <v>50.28996048266913</v>
      </c>
      <c r="M26" s="204">
        <v>43.067711574308831</v>
      </c>
      <c r="N26" s="204">
        <v>48.35907047205275</v>
      </c>
      <c r="O26" s="204">
        <v>52.090047651782655</v>
      </c>
      <c r="P26" s="204">
        <v>49.507560559096461</v>
      </c>
      <c r="Q26" s="204">
        <v>55.351440164788855</v>
      </c>
    </row>
    <row r="27" spans="1:17" x14ac:dyDescent="0.25">
      <c r="A27" s="152" t="s">
        <v>332</v>
      </c>
      <c r="B27" s="151">
        <v>119.16252790155278</v>
      </c>
      <c r="C27" s="151">
        <v>141.87112373087453</v>
      </c>
      <c r="D27" s="151">
        <v>118.5768958380108</v>
      </c>
      <c r="E27" s="151">
        <v>63.59444379868394</v>
      </c>
      <c r="F27" s="151">
        <v>46.050298313453382</v>
      </c>
      <c r="G27" s="151">
        <v>59.374406820313325</v>
      </c>
      <c r="H27" s="151">
        <v>63.745827631010243</v>
      </c>
      <c r="I27" s="151">
        <v>58.549313090150747</v>
      </c>
      <c r="J27" s="151">
        <v>64.20508167711111</v>
      </c>
      <c r="K27" s="151">
        <v>65.55576572528652</v>
      </c>
      <c r="L27" s="151">
        <v>46.622099922589719</v>
      </c>
      <c r="M27" s="151">
        <v>40.15976042245677</v>
      </c>
      <c r="N27" s="151">
        <v>44.54350177207175</v>
      </c>
      <c r="O27" s="151">
        <v>48.103284434135333</v>
      </c>
      <c r="P27" s="151">
        <v>45.633953090335297</v>
      </c>
      <c r="Q27" s="151">
        <v>51.130857602222918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0.4942322650630443</v>
      </c>
      <c r="F28" s="83">
        <v>0.92625070003215082</v>
      </c>
      <c r="G28" s="83">
        <v>2.0958170714551625</v>
      </c>
      <c r="H28" s="83">
        <v>0</v>
      </c>
      <c r="I28" s="83">
        <v>0</v>
      </c>
      <c r="J28" s="83">
        <v>0</v>
      </c>
      <c r="K28" s="83">
        <v>8.1866108759726761E-2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6.3623734824566958</v>
      </c>
      <c r="C29" s="83">
        <v>5.9018975465588106</v>
      </c>
      <c r="D29" s="83">
        <v>3.27005432206786</v>
      </c>
      <c r="E29" s="83">
        <v>2.7956497297411058</v>
      </c>
      <c r="F29" s="83">
        <v>1.7088572689361115</v>
      </c>
      <c r="G29" s="83">
        <v>1.8621669987235787</v>
      </c>
      <c r="H29" s="83">
        <v>2.8448502756207756</v>
      </c>
      <c r="I29" s="83">
        <v>26.981764857047182</v>
      </c>
      <c r="J29" s="83">
        <v>4.1018047306144609</v>
      </c>
      <c r="K29" s="83">
        <v>4.1790173285139565</v>
      </c>
      <c r="L29" s="83">
        <v>6.512891999322056</v>
      </c>
      <c r="M29" s="83">
        <v>5.6777842717869209</v>
      </c>
      <c r="N29" s="83">
        <v>5.5110748637926212</v>
      </c>
      <c r="O29" s="83">
        <v>5.1772873634774665</v>
      </c>
      <c r="P29" s="83">
        <v>4.5092902641519341</v>
      </c>
      <c r="Q29" s="83">
        <v>5.2725107406907412</v>
      </c>
    </row>
    <row r="30" spans="1:17" x14ac:dyDescent="0.25">
      <c r="A30" s="154" t="s">
        <v>125</v>
      </c>
      <c r="B30" s="83">
        <v>24.974261274484526</v>
      </c>
      <c r="C30" s="83">
        <v>49.150656807693842</v>
      </c>
      <c r="D30" s="83">
        <v>21.591166152253326</v>
      </c>
      <c r="E30" s="83">
        <v>26.451894915319247</v>
      </c>
      <c r="F30" s="83">
        <v>22.420886637574579</v>
      </c>
      <c r="G30" s="83">
        <v>23.840354479676165</v>
      </c>
      <c r="H30" s="83">
        <v>14.518744021674383</v>
      </c>
      <c r="I30" s="83">
        <v>4.824870932213198</v>
      </c>
      <c r="J30" s="83">
        <v>3.7024476582003243</v>
      </c>
      <c r="K30" s="83">
        <v>8.1186353181975974</v>
      </c>
      <c r="L30" s="83">
        <v>12.409794366004418</v>
      </c>
      <c r="M30" s="83">
        <v>6.6981816651099431</v>
      </c>
      <c r="N30" s="83">
        <v>11.737800993053154</v>
      </c>
      <c r="O30" s="83">
        <v>12.611659309525409</v>
      </c>
      <c r="P30" s="83">
        <v>11.726345030456333</v>
      </c>
      <c r="Q30" s="83">
        <v>13.219963748832532</v>
      </c>
    </row>
    <row r="31" spans="1:17" x14ac:dyDescent="0.25">
      <c r="A31" s="154" t="s">
        <v>29</v>
      </c>
      <c r="B31" s="83">
        <v>4.9512720895479436</v>
      </c>
      <c r="C31" s="83">
        <v>5.9170909038146728</v>
      </c>
      <c r="D31" s="83">
        <v>4.9473315242751896</v>
      </c>
      <c r="E31" s="83">
        <v>11.193699863191128</v>
      </c>
      <c r="F31" s="83">
        <v>6.7577528314572142</v>
      </c>
      <c r="G31" s="83">
        <v>10.729717811131891</v>
      </c>
      <c r="H31" s="83">
        <v>8.395366533282079</v>
      </c>
      <c r="I31" s="83">
        <v>6.4076112142372015</v>
      </c>
      <c r="J31" s="83">
        <v>3.9051605802942237</v>
      </c>
      <c r="K31" s="83">
        <v>12.836178046133481</v>
      </c>
      <c r="L31" s="83">
        <v>3.4041033599495139</v>
      </c>
      <c r="M31" s="83">
        <v>3.1078287482927096</v>
      </c>
      <c r="N31" s="83">
        <v>1.7760937455267722</v>
      </c>
      <c r="O31" s="83">
        <v>2.072027153212876</v>
      </c>
      <c r="P31" s="83">
        <v>1.6277513299733914</v>
      </c>
      <c r="Q31" s="83">
        <v>1.6580981515490227</v>
      </c>
    </row>
    <row r="32" spans="1:17" x14ac:dyDescent="0.25">
      <c r="A32" s="154" t="s">
        <v>26</v>
      </c>
      <c r="B32" s="83">
        <v>82.874621055063614</v>
      </c>
      <c r="C32" s="83">
        <v>80.901478472807199</v>
      </c>
      <c r="D32" s="83">
        <v>88.768343839414428</v>
      </c>
      <c r="E32" s="83">
        <v>22.658967025369414</v>
      </c>
      <c r="F32" s="83">
        <v>14.236550875453322</v>
      </c>
      <c r="G32" s="83">
        <v>20.846350459326533</v>
      </c>
      <c r="H32" s="83">
        <v>37.986866800433006</v>
      </c>
      <c r="I32" s="83">
        <v>20.335066086653168</v>
      </c>
      <c r="J32" s="83">
        <v>52.495668708002107</v>
      </c>
      <c r="K32" s="83">
        <v>40.340068923681756</v>
      </c>
      <c r="L32" s="83">
        <v>24.295310197313732</v>
      </c>
      <c r="M32" s="83">
        <v>24.675965737267195</v>
      </c>
      <c r="N32" s="83">
        <v>25.518532169699199</v>
      </c>
      <c r="O32" s="83">
        <v>28.242310607919585</v>
      </c>
      <c r="P32" s="83">
        <v>27.770566465753639</v>
      </c>
      <c r="Q32" s="83">
        <v>30.98028496115062</v>
      </c>
    </row>
    <row r="33" spans="1:17" x14ac:dyDescent="0.25">
      <c r="A33" s="152" t="s">
        <v>331</v>
      </c>
      <c r="B33" s="151">
        <v>13.626109403555656</v>
      </c>
      <c r="C33" s="151">
        <v>16.678015804493345</v>
      </c>
      <c r="D33" s="151">
        <v>13.295485881435932</v>
      </c>
      <c r="E33" s="151">
        <v>7.2829694236436602</v>
      </c>
      <c r="F33" s="151">
        <v>4.9928542083590806</v>
      </c>
      <c r="G33" s="151">
        <v>5.3702313761605049</v>
      </c>
      <c r="H33" s="151">
        <v>5.7100227961488441</v>
      </c>
      <c r="I33" s="151">
        <v>2.4103126596693007</v>
      </c>
      <c r="J33" s="151">
        <v>4.3849548983919888</v>
      </c>
      <c r="K33" s="151">
        <v>3.1941005915821452</v>
      </c>
      <c r="L33" s="151">
        <v>3.6678605600794141</v>
      </c>
      <c r="M33" s="151">
        <v>2.9079511518520582</v>
      </c>
      <c r="N33" s="151">
        <v>3.8155686999809992</v>
      </c>
      <c r="O33" s="151">
        <v>3.9867632176473196</v>
      </c>
      <c r="P33" s="151">
        <v>3.8736074687611617</v>
      </c>
      <c r="Q33" s="151">
        <v>4.2205825625659337</v>
      </c>
    </row>
    <row r="34" spans="1:17" x14ac:dyDescent="0.25">
      <c r="A34" s="156" t="s">
        <v>322</v>
      </c>
      <c r="B34" s="204">
        <v>23.472479592780481</v>
      </c>
      <c r="C34" s="204">
        <v>28.415163464634475</v>
      </c>
      <c r="D34" s="204">
        <v>23.222783159700921</v>
      </c>
      <c r="E34" s="204">
        <v>12.407973447750344</v>
      </c>
      <c r="F34" s="204">
        <v>8.7262725335527147</v>
      </c>
      <c r="G34" s="204">
        <v>9.1413069716598514</v>
      </c>
      <c r="H34" s="204">
        <v>9.5478829855278704</v>
      </c>
      <c r="I34" s="204">
        <v>8.3430695263982795</v>
      </c>
      <c r="J34" s="204">
        <v>7.3501430868956161</v>
      </c>
      <c r="K34" s="204">
        <v>5.0891294664843105</v>
      </c>
      <c r="L34" s="204">
        <v>6.0642449502668745</v>
      </c>
      <c r="M34" s="204">
        <v>4.8687698850226484</v>
      </c>
      <c r="N34" s="204">
        <v>6.3587277227921719</v>
      </c>
      <c r="O34" s="204">
        <v>6.7373705619982616</v>
      </c>
      <c r="P34" s="204">
        <v>6.487251886934871</v>
      </c>
      <c r="Q34" s="204">
        <v>7.0460316848831157</v>
      </c>
    </row>
    <row r="35" spans="1:17" x14ac:dyDescent="0.25">
      <c r="A35" s="152" t="s">
        <v>330</v>
      </c>
      <c r="B35" s="151">
        <v>11.952328532536731</v>
      </c>
      <c r="C35" s="151">
        <v>14.454994865972267</v>
      </c>
      <c r="D35" s="151">
        <v>11.729432640453791</v>
      </c>
      <c r="E35" s="151">
        <v>6.1527027972887121</v>
      </c>
      <c r="F35" s="151">
        <v>4.2223212514772079</v>
      </c>
      <c r="G35" s="151">
        <v>4.435748796657272</v>
      </c>
      <c r="H35" s="151">
        <v>4.9550310136888385</v>
      </c>
      <c r="I35" s="151">
        <v>4.1764722075735321</v>
      </c>
      <c r="J35" s="151">
        <v>3.8592929120791952</v>
      </c>
      <c r="K35" s="151">
        <v>2.6103805102188415</v>
      </c>
      <c r="L35" s="151">
        <v>3.1221220338521238</v>
      </c>
      <c r="M35" s="151">
        <v>2.5022557058924724</v>
      </c>
      <c r="N35" s="151">
        <v>3.2698039962055194</v>
      </c>
      <c r="O35" s="151">
        <v>3.4196508905217531</v>
      </c>
      <c r="P35" s="151">
        <v>3.3295935723518713</v>
      </c>
      <c r="Q35" s="151">
        <v>3.6282213871984466</v>
      </c>
    </row>
    <row r="36" spans="1:17" x14ac:dyDescent="0.25">
      <c r="A36" s="154" t="s">
        <v>33</v>
      </c>
      <c r="B36" s="83">
        <v>0</v>
      </c>
      <c r="C36" s="83">
        <v>0</v>
      </c>
      <c r="D36" s="83">
        <v>0</v>
      </c>
      <c r="E36" s="83">
        <v>5.4844651862863338E-2</v>
      </c>
      <c r="F36" s="83">
        <v>0.10278547309030248</v>
      </c>
      <c r="G36" s="83">
        <v>0.23257153726607044</v>
      </c>
      <c r="H36" s="83">
        <v>0</v>
      </c>
      <c r="I36" s="83">
        <v>0</v>
      </c>
      <c r="J36" s="83">
        <v>0</v>
      </c>
      <c r="K36" s="83">
        <v>9.0846319669594736E-3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0.706028690017516</v>
      </c>
      <c r="C37" s="83">
        <v>0.65492995733497017</v>
      </c>
      <c r="D37" s="83">
        <v>0.34407806289004234</v>
      </c>
      <c r="E37" s="83">
        <v>0.31023153888708704</v>
      </c>
      <c r="F37" s="83">
        <v>0.18963084489469612</v>
      </c>
      <c r="G37" s="83">
        <v>0.20664353174611147</v>
      </c>
      <c r="H37" s="83">
        <v>0.31569129334057083</v>
      </c>
      <c r="I37" s="83">
        <v>2.994149926738654</v>
      </c>
      <c r="J37" s="83">
        <v>0.43534871521930746</v>
      </c>
      <c r="K37" s="83">
        <v>0.46374299436315597</v>
      </c>
      <c r="L37" s="83">
        <v>0.72273163767987114</v>
      </c>
      <c r="M37" s="83">
        <v>0.63006024444574238</v>
      </c>
      <c r="N37" s="83">
        <v>0.61156060350759978</v>
      </c>
      <c r="O37" s="83">
        <v>0.57452040895732104</v>
      </c>
      <c r="P37" s="83">
        <v>0.50039317982298248</v>
      </c>
      <c r="Q37" s="83">
        <v>0.58508728882665129</v>
      </c>
    </row>
    <row r="38" spans="1:17" x14ac:dyDescent="0.25">
      <c r="A38" s="154" t="s">
        <v>125</v>
      </c>
      <c r="B38" s="83">
        <v>2.0497538836027194</v>
      </c>
      <c r="C38" s="83">
        <v>4.822477374027315</v>
      </c>
      <c r="D38" s="83">
        <v>1.5347858096695437</v>
      </c>
      <c r="E38" s="83">
        <v>2.6416165710407626</v>
      </c>
      <c r="F38" s="83">
        <v>2.2260937473656099</v>
      </c>
      <c r="G38" s="83">
        <v>2.4693478146191592</v>
      </c>
      <c r="H38" s="83">
        <v>1.4859747563973005</v>
      </c>
      <c r="I38" s="83">
        <v>0.41402600108905679</v>
      </c>
      <c r="J38" s="83">
        <v>0.29493824349002379</v>
      </c>
      <c r="K38" s="83">
        <v>0.74741116432991828</v>
      </c>
      <c r="L38" s="83">
        <v>1.1679981611027797</v>
      </c>
      <c r="M38" s="83">
        <v>0.54334930217294353</v>
      </c>
      <c r="N38" s="83">
        <v>1.0903680334545731</v>
      </c>
      <c r="O38" s="83">
        <v>1.1658779383100846</v>
      </c>
      <c r="P38" s="83">
        <v>1.1060943544879387</v>
      </c>
      <c r="Q38" s="83">
        <v>1.1606857519882803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0.63155833752971058</v>
      </c>
      <c r="F39" s="83">
        <v>0.12398985173318212</v>
      </c>
      <c r="G39" s="83">
        <v>0.59553732245017654</v>
      </c>
      <c r="H39" s="83">
        <v>0</v>
      </c>
      <c r="I39" s="83">
        <v>0</v>
      </c>
      <c r="J39" s="83">
        <v>0</v>
      </c>
      <c r="K39" s="83">
        <v>0.88299623568384322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9.1965459589164951</v>
      </c>
      <c r="C40" s="83">
        <v>8.9775875346099809</v>
      </c>
      <c r="D40" s="83">
        <v>9.8505687678942042</v>
      </c>
      <c r="E40" s="83">
        <v>2.5144516979682887</v>
      </c>
      <c r="F40" s="83">
        <v>1.5798213343934169</v>
      </c>
      <c r="G40" s="83">
        <v>0.931648590575754</v>
      </c>
      <c r="H40" s="83">
        <v>3.1533649639509673</v>
      </c>
      <c r="I40" s="83">
        <v>0.76829627974582115</v>
      </c>
      <c r="J40" s="83">
        <v>3.1290059533698638</v>
      </c>
      <c r="K40" s="83">
        <v>0.5071454838749645</v>
      </c>
      <c r="L40" s="83">
        <v>1.2313922350694733</v>
      </c>
      <c r="M40" s="83">
        <v>1.3288461592737864</v>
      </c>
      <c r="N40" s="83">
        <v>1.5678753592433468</v>
      </c>
      <c r="O40" s="83">
        <v>1.6792525432543473</v>
      </c>
      <c r="P40" s="83">
        <v>1.72310603804095</v>
      </c>
      <c r="Q40" s="83">
        <v>1.8824483463835149</v>
      </c>
    </row>
    <row r="41" spans="1:17" x14ac:dyDescent="0.25">
      <c r="A41" s="152" t="s">
        <v>329</v>
      </c>
      <c r="B41" s="151">
        <v>10.843674480788057</v>
      </c>
      <c r="C41" s="151">
        <v>13.132178249444284</v>
      </c>
      <c r="D41" s="151">
        <v>10.833287947833437</v>
      </c>
      <c r="E41" s="151">
        <v>5.8937031554361434</v>
      </c>
      <c r="F41" s="151">
        <v>4.2560779650074387</v>
      </c>
      <c r="G41" s="151">
        <v>4.4389497364058119</v>
      </c>
      <c r="H41" s="151">
        <v>4.3093743792736241</v>
      </c>
      <c r="I41" s="151">
        <v>3.9189663474721854</v>
      </c>
      <c r="J41" s="151">
        <v>3.273156392763148</v>
      </c>
      <c r="K41" s="151">
        <v>2.3201758684795255</v>
      </c>
      <c r="L41" s="151">
        <v>2.760029723697869</v>
      </c>
      <c r="M41" s="151">
        <v>2.2221471562207746</v>
      </c>
      <c r="N41" s="151">
        <v>2.8994974724448919</v>
      </c>
      <c r="O41" s="151">
        <v>3.1197943602449634</v>
      </c>
      <c r="P41" s="151">
        <v>2.965350690079573</v>
      </c>
      <c r="Q41" s="151">
        <v>3.2082768813090512</v>
      </c>
    </row>
    <row r="42" spans="1:17" x14ac:dyDescent="0.25">
      <c r="A42" s="150" t="s">
        <v>33</v>
      </c>
      <c r="B42" s="87">
        <v>0.40574783688911886</v>
      </c>
      <c r="C42" s="87">
        <v>0.21173303210823824</v>
      </c>
      <c r="D42" s="87">
        <v>6.2492124819135859E-2</v>
      </c>
      <c r="E42" s="87">
        <v>7.7465592067410494E-2</v>
      </c>
      <c r="F42" s="87">
        <v>3.8628634002997563E-2</v>
      </c>
      <c r="G42" s="87">
        <v>0.16604008119402938</v>
      </c>
      <c r="H42" s="87">
        <v>0.47695872507999959</v>
      </c>
      <c r="I42" s="87">
        <v>0.1892843179878069</v>
      </c>
      <c r="J42" s="87">
        <v>0.12254231614928333</v>
      </c>
      <c r="K42" s="87">
        <v>1.6060141594492528E-2</v>
      </c>
      <c r="L42" s="87">
        <v>0.18876931132983474</v>
      </c>
      <c r="M42" s="87">
        <v>0.57453756166129433</v>
      </c>
      <c r="N42" s="87">
        <v>0.31091038008352562</v>
      </c>
      <c r="O42" s="87">
        <v>0.28176085390563416</v>
      </c>
      <c r="P42" s="87">
        <v>0.31635187721313118</v>
      </c>
      <c r="Q42" s="87">
        <v>0.43528806325496783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1.1934302650217387E-15</v>
      </c>
      <c r="C44" s="87">
        <v>0</v>
      </c>
      <c r="D44" s="87">
        <v>2.3812398833308832E-15</v>
      </c>
      <c r="E44" s="87">
        <v>0</v>
      </c>
      <c r="F44" s="87">
        <v>0</v>
      </c>
      <c r="G44" s="87">
        <v>0</v>
      </c>
      <c r="H44" s="87">
        <v>0</v>
      </c>
      <c r="I44" s="87">
        <v>5.6541685314350056E-16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5.9469801322504703E-16</v>
      </c>
      <c r="Q44" s="87">
        <v>0</v>
      </c>
    </row>
    <row r="45" spans="1:17" x14ac:dyDescent="0.25">
      <c r="A45" s="150" t="s">
        <v>125</v>
      </c>
      <c r="B45" s="87">
        <v>0.98075306777335924</v>
      </c>
      <c r="C45" s="87">
        <v>2.4728401083532923</v>
      </c>
      <c r="D45" s="87">
        <v>0.94266746847626759</v>
      </c>
      <c r="E45" s="87">
        <v>6.7060013664963891E-2</v>
      </c>
      <c r="F45" s="87">
        <v>6.4320792241697993E-3</v>
      </c>
      <c r="G45" s="87">
        <v>5.5239064478826122E-2</v>
      </c>
      <c r="H45" s="87">
        <v>0.59207933165427762</v>
      </c>
      <c r="I45" s="87">
        <v>1.0555315816510651</v>
      </c>
      <c r="J45" s="87">
        <v>0.11562866871291065</v>
      </c>
      <c r="K45" s="87">
        <v>0.1233932778306934</v>
      </c>
      <c r="L45" s="87">
        <v>0.81734823572712101</v>
      </c>
      <c r="M45" s="87">
        <v>0.46749650137489945</v>
      </c>
      <c r="N45" s="87">
        <v>0.8097959568173253</v>
      </c>
      <c r="O45" s="87">
        <v>1.1207001658290299</v>
      </c>
      <c r="P45" s="87">
        <v>0.85322115271451082</v>
      </c>
      <c r="Q45" s="87">
        <v>0.84633690490373004</v>
      </c>
    </row>
    <row r="46" spans="1:17" x14ac:dyDescent="0.25">
      <c r="A46" s="150" t="s">
        <v>29</v>
      </c>
      <c r="B46" s="87">
        <v>1.0418143546605541</v>
      </c>
      <c r="C46" s="87">
        <v>2.215386453627469</v>
      </c>
      <c r="D46" s="87">
        <v>0.1059905166298316</v>
      </c>
      <c r="E46" s="87">
        <v>0.9649485326020204</v>
      </c>
      <c r="F46" s="87">
        <v>4.8354036552672362E-2</v>
      </c>
      <c r="G46" s="87">
        <v>0.44655857886172362</v>
      </c>
      <c r="H46" s="87">
        <v>1.2514678232832905</v>
      </c>
      <c r="I46" s="87">
        <v>0.31797436153206798</v>
      </c>
      <c r="J46" s="87">
        <v>1.428224609202259</v>
      </c>
      <c r="K46" s="87">
        <v>1.661285140580619</v>
      </c>
      <c r="L46" s="87">
        <v>0.83742358704843334</v>
      </c>
      <c r="M46" s="87">
        <v>0</v>
      </c>
      <c r="N46" s="87">
        <v>0.42292535968355932</v>
      </c>
      <c r="O46" s="87">
        <v>3.6118854381262888E-2</v>
      </c>
      <c r="P46" s="87">
        <v>1.7599664091651531E-2</v>
      </c>
      <c r="Q46" s="87">
        <v>3.7666989083581855E-2</v>
      </c>
    </row>
    <row r="47" spans="1:17" x14ac:dyDescent="0.25">
      <c r="A47" s="150" t="s">
        <v>28</v>
      </c>
      <c r="B47" s="87">
        <v>0.89272491055397496</v>
      </c>
      <c r="C47" s="87">
        <v>0.52931664677919554</v>
      </c>
      <c r="D47" s="87">
        <v>0.70422135058622548</v>
      </c>
      <c r="E47" s="87">
        <v>0.642380738130781</v>
      </c>
      <c r="F47" s="87">
        <v>0.1967504064352347</v>
      </c>
      <c r="G47" s="87">
        <v>0.21256268530300887</v>
      </c>
      <c r="H47" s="87">
        <v>0.19848442440501216</v>
      </c>
      <c r="I47" s="87">
        <v>2.7564715683136332E-2</v>
      </c>
      <c r="J47" s="87">
        <v>0.25211680476492548</v>
      </c>
      <c r="K47" s="87">
        <v>6.9299135737340908E-2</v>
      </c>
      <c r="L47" s="87">
        <v>1.270662704345067E-2</v>
      </c>
      <c r="M47" s="87">
        <v>2.3660693762158968E-2</v>
      </c>
      <c r="N47" s="87">
        <v>1.5931924093988525E-2</v>
      </c>
      <c r="O47" s="87">
        <v>1.9728568796548406E-2</v>
      </c>
      <c r="P47" s="87">
        <v>3.8449688808701282E-2</v>
      </c>
      <c r="Q47" s="87">
        <v>6.1727133300833778E-2</v>
      </c>
    </row>
    <row r="48" spans="1:17" x14ac:dyDescent="0.25">
      <c r="A48" s="150" t="s">
        <v>26</v>
      </c>
      <c r="B48" s="87">
        <v>4.3949671354149018</v>
      </c>
      <c r="C48" s="87">
        <v>4.7154129612032403</v>
      </c>
      <c r="D48" s="87">
        <v>5.9939265397693795</v>
      </c>
      <c r="E48" s="87">
        <v>6.5095245265300555E-2</v>
      </c>
      <c r="F48" s="87">
        <v>4.6790410305285104E-3</v>
      </c>
      <c r="G48" s="87">
        <v>2.1975418517320475E-2</v>
      </c>
      <c r="H48" s="87">
        <v>1.273760481134691</v>
      </c>
      <c r="I48" s="87">
        <v>2.185895350111009</v>
      </c>
      <c r="J48" s="87">
        <v>1.1621343052419708</v>
      </c>
      <c r="K48" s="87">
        <v>8.7874684149293864E-2</v>
      </c>
      <c r="L48" s="87">
        <v>0.89654768568369647</v>
      </c>
      <c r="M48" s="87">
        <v>1.1551053556731865</v>
      </c>
      <c r="N48" s="87">
        <v>1.1977089455307379</v>
      </c>
      <c r="O48" s="87">
        <v>1.6614859173324876</v>
      </c>
      <c r="P48" s="87">
        <v>1.3608251000570764</v>
      </c>
      <c r="Q48" s="87">
        <v>1.4017874670046915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0.14222490623575493</v>
      </c>
      <c r="O50" s="87">
        <v>0</v>
      </c>
      <c r="P50" s="87">
        <v>0.37890320719450077</v>
      </c>
      <c r="Q50" s="87">
        <v>0.42547032376124599</v>
      </c>
    </row>
    <row r="51" spans="1:17" x14ac:dyDescent="0.25">
      <c r="A51" s="150" t="s">
        <v>22</v>
      </c>
      <c r="B51" s="87">
        <v>3.1276671754961471</v>
      </c>
      <c r="C51" s="87">
        <v>2.9874890473728484</v>
      </c>
      <c r="D51" s="87">
        <v>3.0239899475525953</v>
      </c>
      <c r="E51" s="87">
        <v>4.0767530337056668</v>
      </c>
      <c r="F51" s="87">
        <v>3.9612337677618359</v>
      </c>
      <c r="G51" s="87">
        <v>3.536573908050904</v>
      </c>
      <c r="H51" s="87">
        <v>0.51662359371635325</v>
      </c>
      <c r="I51" s="87">
        <v>0.14271602050709969</v>
      </c>
      <c r="J51" s="87">
        <v>0.19250968869179858</v>
      </c>
      <c r="K51" s="87">
        <v>0.36226348858708546</v>
      </c>
      <c r="L51" s="87">
        <v>7.2342768653327755E-3</v>
      </c>
      <c r="M51" s="87">
        <v>1.347043749235211E-3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0.67647657945569506</v>
      </c>
      <c r="C52" s="151">
        <v>0.82799034921792369</v>
      </c>
      <c r="D52" s="151">
        <v>0.66006257141369418</v>
      </c>
      <c r="E52" s="151">
        <v>0.36156749502548891</v>
      </c>
      <c r="F52" s="151">
        <v>0.24787331706806717</v>
      </c>
      <c r="G52" s="151">
        <v>0.26660843859676775</v>
      </c>
      <c r="H52" s="151">
        <v>0.28347759256540717</v>
      </c>
      <c r="I52" s="151">
        <v>0.24763097135256179</v>
      </c>
      <c r="J52" s="151">
        <v>0.21769378205327355</v>
      </c>
      <c r="K52" s="151">
        <v>0.15857308778594351</v>
      </c>
      <c r="L52" s="151">
        <v>0.1820931927168816</v>
      </c>
      <c r="M52" s="151">
        <v>0.14436702290940137</v>
      </c>
      <c r="N52" s="151">
        <v>0.18942625414176001</v>
      </c>
      <c r="O52" s="151">
        <v>0.19792531123154533</v>
      </c>
      <c r="P52" s="151">
        <v>0.19230762450342603</v>
      </c>
      <c r="Q52" s="151">
        <v>0.20953341637561829</v>
      </c>
    </row>
    <row r="53" spans="1:17" x14ac:dyDescent="0.25">
      <c r="A53" s="156" t="s">
        <v>321</v>
      </c>
      <c r="B53" s="204">
        <v>25.331244102967631</v>
      </c>
      <c r="C53" s="204">
        <v>30.95686748700917</v>
      </c>
      <c r="D53" s="204">
        <v>24.803018429270473</v>
      </c>
      <c r="E53" s="204">
        <v>13.572680328636666</v>
      </c>
      <c r="F53" s="204">
        <v>9.3785085680673426</v>
      </c>
      <c r="G53" s="204">
        <v>10.039904513724396</v>
      </c>
      <c r="H53" s="204">
        <v>10.534823459768532</v>
      </c>
      <c r="I53" s="204">
        <v>9.2554974649857353</v>
      </c>
      <c r="J53" s="204">
        <v>8.0777401620898832</v>
      </c>
      <c r="K53" s="204">
        <v>5.8621039869883553</v>
      </c>
      <c r="L53" s="204">
        <v>6.7643188795429712</v>
      </c>
      <c r="M53" s="204">
        <v>5.3744888580376413</v>
      </c>
      <c r="N53" s="204">
        <v>7.0464069672656429</v>
      </c>
      <c r="O53" s="204">
        <v>7.3934030802289934</v>
      </c>
      <c r="P53" s="204">
        <v>7.1610264673035635</v>
      </c>
      <c r="Q53" s="204">
        <v>7.7947103228300119</v>
      </c>
    </row>
    <row r="54" spans="1:17" x14ac:dyDescent="0.25">
      <c r="A54" s="152" t="s">
        <v>327</v>
      </c>
      <c r="B54" s="151">
        <v>13.092832224987106</v>
      </c>
      <c r="C54" s="151">
        <v>16.02529792670931</v>
      </c>
      <c r="D54" s="151">
        <v>12.775148124812604</v>
      </c>
      <c r="E54" s="151">
        <v>6.9979400531302964</v>
      </c>
      <c r="F54" s="151">
        <v>4.7974517551435607</v>
      </c>
      <c r="G54" s="151">
        <v>5.1600597305554947</v>
      </c>
      <c r="H54" s="151">
        <v>5.4865529298715501</v>
      </c>
      <c r="I54" s="151">
        <v>4.7927612870772318</v>
      </c>
      <c r="J54" s="151">
        <v>4.2133434495836699</v>
      </c>
      <c r="K54" s="151">
        <v>3.0690949204036508</v>
      </c>
      <c r="L54" s="151">
        <v>3.5243136184739399</v>
      </c>
      <c r="M54" s="151">
        <v>2.7941443461272946</v>
      </c>
      <c r="N54" s="151">
        <v>3.6662409901631565</v>
      </c>
      <c r="O54" s="151">
        <v>3.8307355668071579</v>
      </c>
      <c r="P54" s="151">
        <v>3.7220083291502628</v>
      </c>
      <c r="Q54" s="151">
        <v>4.0554040589871008</v>
      </c>
    </row>
    <row r="55" spans="1:17" x14ac:dyDescent="0.25">
      <c r="A55" s="152" t="s">
        <v>326</v>
      </c>
      <c r="B55" s="151">
        <v>3.7076469734240645</v>
      </c>
      <c r="C55" s="151">
        <v>4.4901274957378616</v>
      </c>
      <c r="D55" s="151">
        <v>3.7040956313451612</v>
      </c>
      <c r="E55" s="151">
        <v>2.0151629141236089</v>
      </c>
      <c r="F55" s="151">
        <v>1.4552294624460067</v>
      </c>
      <c r="G55" s="151">
        <v>1.5177566040483428</v>
      </c>
      <c r="H55" s="151">
        <v>1.473452463274598</v>
      </c>
      <c r="I55" s="151">
        <v>1.3399649484959493</v>
      </c>
      <c r="J55" s="151">
        <v>1.1191509312339631</v>
      </c>
      <c r="K55" s="151">
        <v>0.79330978182909162</v>
      </c>
      <c r="L55" s="151">
        <v>0.94370371129816222</v>
      </c>
      <c r="M55" s="151">
        <v>0.75979200527108481</v>
      </c>
      <c r="N55" s="151">
        <v>0.99139023835578621</v>
      </c>
      <c r="O55" s="151">
        <v>1.0667136991212109</v>
      </c>
      <c r="P55" s="151">
        <v>1.0139066356790407</v>
      </c>
      <c r="Q55" s="151">
        <v>1.0969674615340748</v>
      </c>
    </row>
    <row r="56" spans="1:17" x14ac:dyDescent="0.25">
      <c r="A56" s="150" t="s">
        <v>33</v>
      </c>
      <c r="B56" s="87">
        <v>0.13873246952226598</v>
      </c>
      <c r="C56" s="87">
        <v>7.2395324763839489E-2</v>
      </c>
      <c r="D56" s="87">
        <v>2.1367179350414198E-2</v>
      </c>
      <c r="E56" s="87">
        <v>2.6486876610147436E-2</v>
      </c>
      <c r="F56" s="87">
        <v>1.3207823436831101E-2</v>
      </c>
      <c r="G56" s="87">
        <v>5.6772084554624992E-2</v>
      </c>
      <c r="H56" s="87">
        <v>0.16308075059096983</v>
      </c>
      <c r="I56" s="87">
        <v>6.4719706400954924E-2</v>
      </c>
      <c r="J56" s="87">
        <v>4.1899417802723098E-2</v>
      </c>
      <c r="K56" s="87">
        <v>5.4912507269634248E-3</v>
      </c>
      <c r="L56" s="87">
        <v>6.4543616379061849E-2</v>
      </c>
      <c r="M56" s="87">
        <v>0.19644470657857027</v>
      </c>
      <c r="N56" s="87">
        <v>0.10630584049393506</v>
      </c>
      <c r="O56" s="87">
        <v>9.6339094193897662E-2</v>
      </c>
      <c r="P56" s="87">
        <v>0.10816638604970791</v>
      </c>
      <c r="Q56" s="87">
        <v>0.1488328032305167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4.0805523237903014E-16</v>
      </c>
      <c r="C58" s="87">
        <v>0</v>
      </c>
      <c r="D58" s="87">
        <v>8.1418866474372411E-16</v>
      </c>
      <c r="E58" s="87">
        <v>0</v>
      </c>
      <c r="F58" s="87">
        <v>0</v>
      </c>
      <c r="G58" s="87">
        <v>0</v>
      </c>
      <c r="H58" s="87">
        <v>0</v>
      </c>
      <c r="I58" s="87">
        <v>1.9332617259902352E-16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2.0333792689384638E-16</v>
      </c>
      <c r="Q58" s="87">
        <v>0</v>
      </c>
    </row>
    <row r="59" spans="1:17" x14ac:dyDescent="0.25">
      <c r="A59" s="150" t="s">
        <v>125</v>
      </c>
      <c r="B59" s="87">
        <v>0.33533708060388001</v>
      </c>
      <c r="C59" s="87">
        <v>0.84550842610976373</v>
      </c>
      <c r="D59" s="87">
        <v>0.3223149304816974</v>
      </c>
      <c r="E59" s="87">
        <v>2.292902255072217E-2</v>
      </c>
      <c r="F59" s="87">
        <v>2.1992433570897666E-3</v>
      </c>
      <c r="G59" s="87">
        <v>1.8887227811251312E-2</v>
      </c>
      <c r="H59" s="87">
        <v>0.20244255265355302</v>
      </c>
      <c r="I59" s="87">
        <v>0.36090519694184642</v>
      </c>
      <c r="J59" s="87">
        <v>3.9535517628644351E-2</v>
      </c>
      <c r="K59" s="87">
        <v>4.2190376878280887E-2</v>
      </c>
      <c r="L59" s="87">
        <v>0.27946603504155759</v>
      </c>
      <c r="M59" s="87">
        <v>0.15984544643791423</v>
      </c>
      <c r="N59" s="87">
        <v>0.27688377530183844</v>
      </c>
      <c r="O59" s="87">
        <v>0.38318750579553329</v>
      </c>
      <c r="P59" s="87">
        <v>0.29173162935940938</v>
      </c>
      <c r="Q59" s="87">
        <v>0.28937778144511017</v>
      </c>
    </row>
    <row r="60" spans="1:17" x14ac:dyDescent="0.25">
      <c r="A60" s="150" t="s">
        <v>29</v>
      </c>
      <c r="B60" s="87">
        <v>0.35621503077859179</v>
      </c>
      <c r="C60" s="87">
        <v>0.75748039968455616</v>
      </c>
      <c r="D60" s="87">
        <v>3.6240060404846175E-2</v>
      </c>
      <c r="E60" s="87">
        <v>0.32993322630170541</v>
      </c>
      <c r="F60" s="87">
        <v>1.6533113161501252E-2</v>
      </c>
      <c r="G60" s="87">
        <v>0.15268639484767113</v>
      </c>
      <c r="H60" s="87">
        <v>0.42789931545387783</v>
      </c>
      <c r="I60" s="87">
        <v>0.10872114256560959</v>
      </c>
      <c r="J60" s="87">
        <v>0.48833563374300848</v>
      </c>
      <c r="K60" s="87">
        <v>0.56802321338407324</v>
      </c>
      <c r="L60" s="87">
        <v>0.28633015805620193</v>
      </c>
      <c r="M60" s="87">
        <v>0</v>
      </c>
      <c r="N60" s="87">
        <v>0.14460577294100724</v>
      </c>
      <c r="O60" s="87">
        <v>1.2349684727948566E-2</v>
      </c>
      <c r="P60" s="87">
        <v>6.017641106647249E-3</v>
      </c>
      <c r="Q60" s="87">
        <v>1.2879019775185111E-2</v>
      </c>
    </row>
    <row r="61" spans="1:17" x14ac:dyDescent="0.25">
      <c r="A61" s="150" t="s">
        <v>28</v>
      </c>
      <c r="B61" s="87">
        <v>0.30523867334637733</v>
      </c>
      <c r="C61" s="87">
        <v>0.18098286396284685</v>
      </c>
      <c r="D61" s="87">
        <v>0.24078592212884953</v>
      </c>
      <c r="E61" s="87">
        <v>0.21964150655169953</v>
      </c>
      <c r="F61" s="87">
        <v>6.727249607427703E-2</v>
      </c>
      <c r="G61" s="87">
        <v>7.2678998085279792E-2</v>
      </c>
      <c r="H61" s="87">
        <v>6.7865387947682002E-2</v>
      </c>
      <c r="I61" s="87">
        <v>9.4248711409536823E-3</v>
      </c>
      <c r="J61" s="87">
        <v>8.6203261615069138E-2</v>
      </c>
      <c r="K61" s="87">
        <v>2.3694618584565137E-2</v>
      </c>
      <c r="L61" s="87">
        <v>4.3446238988035764E-3</v>
      </c>
      <c r="M61" s="87">
        <v>8.0900159601625162E-3</v>
      </c>
      <c r="N61" s="87">
        <v>5.4474108617474475E-3</v>
      </c>
      <c r="O61" s="87">
        <v>6.7455518438981456E-3</v>
      </c>
      <c r="P61" s="87">
        <v>1.3146638862430893E-2</v>
      </c>
      <c r="Q61" s="87">
        <v>2.110561501698156E-2</v>
      </c>
    </row>
    <row r="62" spans="1:17" x14ac:dyDescent="0.25">
      <c r="A62" s="150" t="s">
        <v>26</v>
      </c>
      <c r="B62" s="87">
        <v>1.502718163182547</v>
      </c>
      <c r="C62" s="87">
        <v>1.6122843437457404</v>
      </c>
      <c r="D62" s="87">
        <v>2.0494310884632028</v>
      </c>
      <c r="E62" s="87">
        <v>2.2257232962847928E-2</v>
      </c>
      <c r="F62" s="87">
        <v>1.5998481276897642E-3</v>
      </c>
      <c r="G62" s="87">
        <v>7.5137900994561293E-3</v>
      </c>
      <c r="H62" s="87">
        <v>0.43552157537681846</v>
      </c>
      <c r="I62" s="87">
        <v>0.74739686196037713</v>
      </c>
      <c r="J62" s="87">
        <v>0.3973545818971812</v>
      </c>
      <c r="K62" s="87">
        <v>3.0045932059650612E-2</v>
      </c>
      <c r="L62" s="87">
        <v>0.30654574879067487</v>
      </c>
      <c r="M62" s="87">
        <v>0.39495125785409729</v>
      </c>
      <c r="N62" s="87">
        <v>0.4095181900570336</v>
      </c>
      <c r="O62" s="87">
        <v>0.56809186255993327</v>
      </c>
      <c r="P62" s="87">
        <v>0.46529053159288897</v>
      </c>
      <c r="Q62" s="87">
        <v>0.47929630021926095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4.8629248700224295E-2</v>
      </c>
      <c r="O64" s="87">
        <v>0</v>
      </c>
      <c r="P64" s="87">
        <v>0.12955380870795613</v>
      </c>
      <c r="Q64" s="87">
        <v>0.14547594184702023</v>
      </c>
    </row>
    <row r="65" spans="1:17" x14ac:dyDescent="0.25">
      <c r="A65" s="150" t="s">
        <v>22</v>
      </c>
      <c r="B65" s="87">
        <v>1.0694055559904019</v>
      </c>
      <c r="C65" s="87">
        <v>1.0214761374711152</v>
      </c>
      <c r="D65" s="87">
        <v>1.03395645051615</v>
      </c>
      <c r="E65" s="87">
        <v>1.3939150491464867</v>
      </c>
      <c r="F65" s="87">
        <v>1.3544169382886178</v>
      </c>
      <c r="G65" s="87">
        <v>1.2092181086500595</v>
      </c>
      <c r="H65" s="87">
        <v>0.17664288125169691</v>
      </c>
      <c r="I65" s="87">
        <v>4.8797169486207222E-2</v>
      </c>
      <c r="J65" s="87">
        <v>6.5822518547336922E-2</v>
      </c>
      <c r="K65" s="87">
        <v>0.12386439019555839</v>
      </c>
      <c r="L65" s="87">
        <v>2.4735291318624605E-3</v>
      </c>
      <c r="M65" s="87">
        <v>4.6057844034052685E-4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8.5307649045564595</v>
      </c>
      <c r="C66" s="151">
        <v>10.441442064561997</v>
      </c>
      <c r="D66" s="151">
        <v>8.3237746731127107</v>
      </c>
      <c r="E66" s="151">
        <v>4.559577361382761</v>
      </c>
      <c r="F66" s="151">
        <v>3.125827350477774</v>
      </c>
      <c r="G66" s="151">
        <v>3.3620881791205588</v>
      </c>
      <c r="H66" s="151">
        <v>3.5748180666223828</v>
      </c>
      <c r="I66" s="151">
        <v>3.122771229412554</v>
      </c>
      <c r="J66" s="151">
        <v>2.7452457812722502</v>
      </c>
      <c r="K66" s="151">
        <v>1.9996992847556134</v>
      </c>
      <c r="L66" s="151">
        <v>2.296301549770869</v>
      </c>
      <c r="M66" s="151">
        <v>1.8205525066392618</v>
      </c>
      <c r="N66" s="151">
        <v>2.3887757387467006</v>
      </c>
      <c r="O66" s="151">
        <v>2.4959538143006244</v>
      </c>
      <c r="P66" s="151">
        <v>2.4251115024742598</v>
      </c>
      <c r="Q66" s="151">
        <v>2.6423388023088363</v>
      </c>
    </row>
    <row r="67" spans="1:17" x14ac:dyDescent="0.25">
      <c r="A67" s="156" t="s">
        <v>333</v>
      </c>
      <c r="B67" s="204">
        <v>12.216482086271565</v>
      </c>
      <c r="C67" s="204">
        <v>12.683528135013413</v>
      </c>
      <c r="D67" s="204">
        <v>13.75977166801497</v>
      </c>
      <c r="E67" s="204">
        <v>8.8155949653849621</v>
      </c>
      <c r="F67" s="204">
        <v>7.8613371205751728</v>
      </c>
      <c r="G67" s="204">
        <v>5.2881960560069974</v>
      </c>
      <c r="H67" s="204">
        <v>3.7563645065741977</v>
      </c>
      <c r="I67" s="204">
        <v>3.6430863819280259</v>
      </c>
      <c r="J67" s="204">
        <v>3.4790138754988229</v>
      </c>
      <c r="K67" s="204">
        <v>4.6071329100789677</v>
      </c>
      <c r="L67" s="204">
        <v>6.2758184014695795</v>
      </c>
      <c r="M67" s="204">
        <v>6.0007476971433045</v>
      </c>
      <c r="N67" s="204">
        <v>6.3676386674333099</v>
      </c>
      <c r="O67" s="204">
        <v>7.0117483690334454</v>
      </c>
      <c r="P67" s="204">
        <v>5.8575043503222091</v>
      </c>
      <c r="Q67" s="204">
        <v>9.1934937580976133</v>
      </c>
    </row>
    <row r="68" spans="1:17" x14ac:dyDescent="0.25">
      <c r="A68" s="72" t="s">
        <v>319</v>
      </c>
      <c r="B68" s="306">
        <v>25.524918116603889</v>
      </c>
      <c r="C68" s="306">
        <v>16.805620798993399</v>
      </c>
      <c r="D68" s="306">
        <v>23.642760416777513</v>
      </c>
      <c r="E68" s="306">
        <v>44.981046858862008</v>
      </c>
      <c r="F68" s="306">
        <v>51.554933856031703</v>
      </c>
      <c r="G68" s="306">
        <v>49.080746087051722</v>
      </c>
      <c r="H68" s="306">
        <v>63.312067085966923</v>
      </c>
      <c r="I68" s="306">
        <v>32.283200301004726</v>
      </c>
      <c r="J68" s="306">
        <v>45.163324449438086</v>
      </c>
      <c r="K68" s="306">
        <v>80.694393113021306</v>
      </c>
      <c r="L68" s="306">
        <v>81.403729497729174</v>
      </c>
      <c r="M68" s="306">
        <v>70.763282370823347</v>
      </c>
      <c r="N68" s="306">
        <v>62.58070196856103</v>
      </c>
      <c r="O68" s="306">
        <v>79.108271959123883</v>
      </c>
      <c r="P68" s="306">
        <v>74.145423419961958</v>
      </c>
      <c r="Q68" s="306">
        <v>82.033726046184029</v>
      </c>
    </row>
    <row r="70" spans="1:17" ht="12.75" x14ac:dyDescent="0.25">
      <c r="A70" s="98" t="s">
        <v>90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1.0000000000000002</v>
      </c>
      <c r="C72" s="77">
        <f t="shared" si="0"/>
        <v>1.0000000000000002</v>
      </c>
      <c r="D72" s="77">
        <f t="shared" si="0"/>
        <v>1</v>
      </c>
      <c r="E72" s="77">
        <f t="shared" si="0"/>
        <v>1</v>
      </c>
      <c r="F72" s="77">
        <f t="shared" si="0"/>
        <v>1</v>
      </c>
      <c r="G72" s="77">
        <f t="shared" si="0"/>
        <v>1</v>
      </c>
      <c r="H72" s="77">
        <f t="shared" si="0"/>
        <v>1</v>
      </c>
      <c r="I72" s="77">
        <f t="shared" si="0"/>
        <v>1.0000000000000002</v>
      </c>
      <c r="J72" s="77">
        <f t="shared" si="0"/>
        <v>0.99999999999999978</v>
      </c>
      <c r="K72" s="77">
        <f t="shared" si="0"/>
        <v>1.0000000000000002</v>
      </c>
      <c r="L72" s="77">
        <f t="shared" si="0"/>
        <v>1.0000000000000002</v>
      </c>
      <c r="M72" s="77">
        <f t="shared" si="0"/>
        <v>1</v>
      </c>
      <c r="N72" s="77">
        <f t="shared" si="0"/>
        <v>1.0000000000000002</v>
      </c>
      <c r="O72" s="77">
        <f t="shared" si="0"/>
        <v>1</v>
      </c>
      <c r="P72" s="77">
        <f t="shared" si="0"/>
        <v>1.0000000000000002</v>
      </c>
      <c r="Q72" s="77">
        <f t="shared" si="0"/>
        <v>0.99999999999999978</v>
      </c>
    </row>
    <row r="73" spans="1:17" x14ac:dyDescent="0.25">
      <c r="A73" s="132" t="s">
        <v>83</v>
      </c>
      <c r="B73" s="203">
        <f t="shared" ref="B73:Q73" si="1">IF(B$6=0,0,B$6/B$5)</f>
        <v>1.3606983906912257E-2</v>
      </c>
      <c r="C73" s="203">
        <f t="shared" si="1"/>
        <v>1.3510604674680281E-2</v>
      </c>
      <c r="D73" s="203">
        <f t="shared" si="1"/>
        <v>1.3691135283554529E-2</v>
      </c>
      <c r="E73" s="203">
        <f t="shared" si="1"/>
        <v>1.4110007279101944E-2</v>
      </c>
      <c r="F73" s="203">
        <f t="shared" si="1"/>
        <v>1.4557665154322988E-2</v>
      </c>
      <c r="G73" s="203">
        <f t="shared" si="1"/>
        <v>1.6079798637211755E-2</v>
      </c>
      <c r="H73" s="203">
        <f t="shared" si="1"/>
        <v>1.6281364353442247E-2</v>
      </c>
      <c r="I73" s="203">
        <f t="shared" si="1"/>
        <v>1.0707153241183476E-2</v>
      </c>
      <c r="J73" s="203">
        <f t="shared" si="1"/>
        <v>1.9020858401628354E-2</v>
      </c>
      <c r="K73" s="203">
        <f t="shared" si="1"/>
        <v>2.224223108914105E-2</v>
      </c>
      <c r="L73" s="203">
        <f t="shared" si="1"/>
        <v>1.8245424265502765E-2</v>
      </c>
      <c r="M73" s="203">
        <f t="shared" si="1"/>
        <v>1.8686208007069136E-2</v>
      </c>
      <c r="N73" s="203">
        <f t="shared" si="1"/>
        <v>1.7283346051837036E-2</v>
      </c>
      <c r="O73" s="203">
        <f t="shared" si="1"/>
        <v>1.7425702331988015E-2</v>
      </c>
      <c r="P73" s="203">
        <f t="shared" si="1"/>
        <v>1.7039794849886394E-2</v>
      </c>
      <c r="Q73" s="203">
        <f t="shared" si="1"/>
        <v>1.7592654583561431E-2</v>
      </c>
    </row>
    <row r="74" spans="1:17" x14ac:dyDescent="0.25">
      <c r="A74" s="76" t="s">
        <v>82</v>
      </c>
      <c r="B74" s="202">
        <f t="shared" ref="B74:Q74" si="2">IF(B$7=0,0,B$7/B$5)</f>
        <v>9.100395640918099E-4</v>
      </c>
      <c r="C74" s="202">
        <f t="shared" si="2"/>
        <v>8.5102019625347839E-4</v>
      </c>
      <c r="D74" s="202">
        <f t="shared" si="2"/>
        <v>9.6663813658015845E-4</v>
      </c>
      <c r="E74" s="202">
        <f t="shared" si="2"/>
        <v>1.093771508930131E-3</v>
      </c>
      <c r="F74" s="202">
        <f t="shared" si="2"/>
        <v>1.3034555817914143E-3</v>
      </c>
      <c r="G74" s="202">
        <f t="shared" si="2"/>
        <v>1.6175515108008711E-3</v>
      </c>
      <c r="H74" s="202">
        <f t="shared" si="2"/>
        <v>1.6576857419579114E-3</v>
      </c>
      <c r="I74" s="202">
        <f t="shared" si="2"/>
        <v>1.7079192450878684E-3</v>
      </c>
      <c r="J74" s="202">
        <f t="shared" si="2"/>
        <v>2.346588857541619E-3</v>
      </c>
      <c r="K74" s="202">
        <f t="shared" si="2"/>
        <v>3.2596512805536395E-3</v>
      </c>
      <c r="L74" s="202">
        <f t="shared" si="2"/>
        <v>2.3074504333841935E-3</v>
      </c>
      <c r="M74" s="202">
        <f t="shared" si="2"/>
        <v>2.4235891475624409E-3</v>
      </c>
      <c r="N74" s="202">
        <f t="shared" si="2"/>
        <v>1.9952743968523279E-3</v>
      </c>
      <c r="O74" s="202">
        <f t="shared" si="2"/>
        <v>2.0796468770182229E-3</v>
      </c>
      <c r="P74" s="202">
        <f t="shared" si="2"/>
        <v>1.9637942686557891E-3</v>
      </c>
      <c r="Q74" s="202">
        <f t="shared" si="2"/>
        <v>2.1038948184617916E-3</v>
      </c>
    </row>
    <row r="75" spans="1:17" x14ac:dyDescent="0.25">
      <c r="A75" s="76" t="s">
        <v>81</v>
      </c>
      <c r="B75" s="202">
        <f t="shared" ref="B75:Q75" si="3">IF(B$8=0,0,B$8/B$5)</f>
        <v>1.0996735585057723E-2</v>
      </c>
      <c r="C75" s="202">
        <f t="shared" si="3"/>
        <v>1.0187478327053294E-2</v>
      </c>
      <c r="D75" s="202">
        <f t="shared" si="3"/>
        <v>1.1480689967780167E-2</v>
      </c>
      <c r="E75" s="202">
        <f t="shared" si="3"/>
        <v>1.3805628868807781E-2</v>
      </c>
      <c r="F75" s="202">
        <f t="shared" si="3"/>
        <v>1.7950344960733281E-2</v>
      </c>
      <c r="G75" s="202">
        <f t="shared" si="3"/>
        <v>2.1046776159885039E-2</v>
      </c>
      <c r="H75" s="202">
        <f t="shared" si="3"/>
        <v>2.4814166453339316E-2</v>
      </c>
      <c r="I75" s="202">
        <f t="shared" si="3"/>
        <v>2.3369724480921568E-2</v>
      </c>
      <c r="J75" s="202">
        <f t="shared" si="3"/>
        <v>3.1407371137234068E-2</v>
      </c>
      <c r="K75" s="202">
        <f t="shared" si="3"/>
        <v>4.0351630194767535E-2</v>
      </c>
      <c r="L75" s="202">
        <f t="shared" si="3"/>
        <v>3.5181264755852829E-2</v>
      </c>
      <c r="M75" s="202">
        <f t="shared" si="3"/>
        <v>3.1330246489371709E-2</v>
      </c>
      <c r="N75" s="202">
        <f t="shared" si="3"/>
        <v>2.6294209600934707E-2</v>
      </c>
      <c r="O75" s="202">
        <f t="shared" si="3"/>
        <v>2.6731951117560274E-2</v>
      </c>
      <c r="P75" s="202">
        <f t="shared" si="3"/>
        <v>2.5935322827568996E-2</v>
      </c>
      <c r="Q75" s="202">
        <f t="shared" si="3"/>
        <v>2.6836748038687724E-2</v>
      </c>
    </row>
    <row r="76" spans="1:17" x14ac:dyDescent="0.25">
      <c r="A76" s="76" t="s">
        <v>80</v>
      </c>
      <c r="B76" s="202">
        <f t="shared" ref="B76:Q76" si="4">IF(B$9=0,0,B$9/B$5)</f>
        <v>5.0579567323257189E-3</v>
      </c>
      <c r="C76" s="202">
        <f t="shared" si="4"/>
        <v>4.5002128636857106E-3</v>
      </c>
      <c r="D76" s="202">
        <f t="shared" si="4"/>
        <v>5.450293027360038E-3</v>
      </c>
      <c r="E76" s="202">
        <f t="shared" si="4"/>
        <v>6.890420409158873E-3</v>
      </c>
      <c r="F76" s="202">
        <f t="shared" si="4"/>
        <v>9.4753915432897896E-3</v>
      </c>
      <c r="G76" s="202">
        <f t="shared" si="4"/>
        <v>1.1611203796777202E-2</v>
      </c>
      <c r="H76" s="202">
        <f t="shared" si="4"/>
        <v>1.3549801079211068E-2</v>
      </c>
      <c r="I76" s="202">
        <f t="shared" si="4"/>
        <v>1.4391799938456828E-2</v>
      </c>
      <c r="J76" s="202">
        <f t="shared" si="4"/>
        <v>1.8275100573514561E-2</v>
      </c>
      <c r="K76" s="202">
        <f t="shared" si="4"/>
        <v>2.4734594899868567E-2</v>
      </c>
      <c r="L76" s="202">
        <f t="shared" si="4"/>
        <v>2.0201730598322819E-2</v>
      </c>
      <c r="M76" s="202">
        <f t="shared" si="4"/>
        <v>1.8549245551877667E-2</v>
      </c>
      <c r="N76" s="202">
        <f t="shared" si="4"/>
        <v>1.5078484246537337E-2</v>
      </c>
      <c r="O76" s="202">
        <f t="shared" si="4"/>
        <v>1.5519138253898749E-2</v>
      </c>
      <c r="P76" s="202">
        <f t="shared" si="4"/>
        <v>1.4861508115103544E-2</v>
      </c>
      <c r="Q76" s="202">
        <f t="shared" si="4"/>
        <v>1.5606176053982113E-2</v>
      </c>
    </row>
    <row r="77" spans="1:17" x14ac:dyDescent="0.25">
      <c r="A77" s="129" t="s">
        <v>79</v>
      </c>
      <c r="B77" s="201">
        <f t="shared" ref="B77:Q77" si="5">IF(B$10=0,0,B$10/B$5)</f>
        <v>2.1676712637718146E-2</v>
      </c>
      <c r="C77" s="201">
        <f t="shared" si="5"/>
        <v>2.1295940695703227E-2</v>
      </c>
      <c r="D77" s="201">
        <f t="shared" si="5"/>
        <v>2.2063089151298818E-2</v>
      </c>
      <c r="E77" s="201">
        <f t="shared" si="5"/>
        <v>2.3092439198581075E-2</v>
      </c>
      <c r="F77" s="201">
        <f t="shared" si="5"/>
        <v>2.4442419163922841E-2</v>
      </c>
      <c r="G77" s="201">
        <f t="shared" si="5"/>
        <v>2.6032768623305839E-2</v>
      </c>
      <c r="H77" s="201">
        <f t="shared" si="5"/>
        <v>2.6030885182871125E-2</v>
      </c>
      <c r="I77" s="201">
        <f t="shared" si="5"/>
        <v>2.8421426256310608E-2</v>
      </c>
      <c r="J77" s="201">
        <f t="shared" si="5"/>
        <v>3.1837663983474526E-2</v>
      </c>
      <c r="K77" s="201">
        <f t="shared" si="5"/>
        <v>3.8955743915936397E-2</v>
      </c>
      <c r="L77" s="201">
        <f t="shared" si="5"/>
        <v>3.0182552713518385E-2</v>
      </c>
      <c r="M77" s="201">
        <f t="shared" si="5"/>
        <v>3.1715246656869443E-2</v>
      </c>
      <c r="N77" s="201">
        <f t="shared" si="5"/>
        <v>2.8621246204392159E-2</v>
      </c>
      <c r="O77" s="201">
        <f t="shared" si="5"/>
        <v>2.911449207732587E-2</v>
      </c>
      <c r="P77" s="201">
        <f t="shared" si="5"/>
        <v>2.8202526332429007E-2</v>
      </c>
      <c r="Q77" s="201">
        <f t="shared" si="5"/>
        <v>2.942922344063419E-2</v>
      </c>
    </row>
    <row r="78" spans="1:17" x14ac:dyDescent="0.25">
      <c r="A78" s="127" t="s">
        <v>324</v>
      </c>
      <c r="B78" s="200">
        <f t="shared" ref="B78:Q78" si="6">IF(B$15=0,0,B$15/B$5)</f>
        <v>0.50563495094658584</v>
      </c>
      <c r="C78" s="200">
        <f t="shared" si="6"/>
        <v>0.53145937730098691</v>
      </c>
      <c r="D78" s="200">
        <f t="shared" si="6"/>
        <v>0.50768716043339002</v>
      </c>
      <c r="E78" s="200">
        <f t="shared" si="6"/>
        <v>0.4081714247950734</v>
      </c>
      <c r="F78" s="200">
        <f t="shared" si="6"/>
        <v>0.33717470130148269</v>
      </c>
      <c r="G78" s="200">
        <f t="shared" si="6"/>
        <v>0.33592313382198219</v>
      </c>
      <c r="H78" s="200">
        <f t="shared" si="6"/>
        <v>0.32173813074712965</v>
      </c>
      <c r="I78" s="200">
        <f t="shared" si="6"/>
        <v>0.4320213820253796</v>
      </c>
      <c r="J78" s="200">
        <f t="shared" si="6"/>
        <v>0.31412965726948777</v>
      </c>
      <c r="K78" s="200">
        <f t="shared" si="6"/>
        <v>0.11329949672529158</v>
      </c>
      <c r="L78" s="200">
        <f t="shared" si="6"/>
        <v>0.23065138808815763</v>
      </c>
      <c r="M78" s="200">
        <f t="shared" si="6"/>
        <v>0.12622856461602786</v>
      </c>
      <c r="N78" s="200">
        <f t="shared" si="6"/>
        <v>0.22518139237979304</v>
      </c>
      <c r="O78" s="200">
        <f t="shared" si="6"/>
        <v>0.17468097648941702</v>
      </c>
      <c r="P78" s="200">
        <f t="shared" si="6"/>
        <v>0.18136429620784145</v>
      </c>
      <c r="Q78" s="200">
        <f t="shared" si="6"/>
        <v>0.1665882290276724</v>
      </c>
    </row>
    <row r="79" spans="1:17" x14ac:dyDescent="0.25">
      <c r="A79" s="127" t="s">
        <v>323</v>
      </c>
      <c r="B79" s="200">
        <f t="shared" ref="B79:Q79" si="7">IF(B$26=0,0,B$26/B$5)</f>
        <v>0.267665421232201</v>
      </c>
      <c r="C79" s="200">
        <f t="shared" si="7"/>
        <v>0.26799413857469068</v>
      </c>
      <c r="D79" s="200">
        <f t="shared" si="7"/>
        <v>0.26620837368864048</v>
      </c>
      <c r="E79" s="200">
        <f t="shared" si="7"/>
        <v>0.2506795802985971</v>
      </c>
      <c r="F79" s="200">
        <f t="shared" si="7"/>
        <v>0.23626776306513678</v>
      </c>
      <c r="G79" s="200">
        <f t="shared" si="7"/>
        <v>0.27513470405202073</v>
      </c>
      <c r="H79" s="200">
        <f t="shared" si="7"/>
        <v>0.26429653049494206</v>
      </c>
      <c r="I79" s="200">
        <f t="shared" si="7"/>
        <v>0.260580805879216</v>
      </c>
      <c r="J79" s="200">
        <f t="shared" si="7"/>
        <v>0.30142266699767833</v>
      </c>
      <c r="K79" s="200">
        <f t="shared" si="7"/>
        <v>0.31547630438217983</v>
      </c>
      <c r="L79" s="200">
        <f t="shared" si="7"/>
        <v>0.22118200527264742</v>
      </c>
      <c r="M79" s="200">
        <f t="shared" si="7"/>
        <v>0.25529953284744322</v>
      </c>
      <c r="N79" s="200">
        <f t="shared" si="7"/>
        <v>0.25362806149994804</v>
      </c>
      <c r="O79" s="200">
        <f t="shared" si="7"/>
        <v>0.25113052906290328</v>
      </c>
      <c r="P79" s="200">
        <f t="shared" si="7"/>
        <v>0.25266944051918527</v>
      </c>
      <c r="Q79" s="200">
        <f t="shared" si="7"/>
        <v>0.25438133223989928</v>
      </c>
    </row>
    <row r="80" spans="1:17" x14ac:dyDescent="0.25">
      <c r="A80" s="142" t="s">
        <v>332</v>
      </c>
      <c r="B80" s="199">
        <f t="shared" ref="B80:Q80" si="8">IF(B$27=0,0,B$27/B$5)</f>
        <v>0.24019892720622102</v>
      </c>
      <c r="C80" s="199">
        <f t="shared" si="8"/>
        <v>0.23980344330028819</v>
      </c>
      <c r="D80" s="199">
        <f t="shared" si="8"/>
        <v>0.23936901864137053</v>
      </c>
      <c r="E80" s="199">
        <f t="shared" si="8"/>
        <v>0.22492113856879389</v>
      </c>
      <c r="F80" s="199">
        <f t="shared" si="8"/>
        <v>0.21315691593211047</v>
      </c>
      <c r="G80" s="199">
        <f t="shared" si="8"/>
        <v>0.25231370973451339</v>
      </c>
      <c r="H80" s="199">
        <f t="shared" si="8"/>
        <v>0.24256849455861934</v>
      </c>
      <c r="I80" s="199">
        <f t="shared" si="8"/>
        <v>0.25027757308288678</v>
      </c>
      <c r="J80" s="199">
        <f t="shared" si="8"/>
        <v>0.28215274287855491</v>
      </c>
      <c r="K80" s="199">
        <f t="shared" si="8"/>
        <v>0.30081935878445398</v>
      </c>
      <c r="L80" s="199">
        <f t="shared" si="8"/>
        <v>0.20505026156172529</v>
      </c>
      <c r="M80" s="199">
        <f t="shared" si="8"/>
        <v>0.23806159418125511</v>
      </c>
      <c r="N80" s="199">
        <f t="shared" si="8"/>
        <v>0.23361660794119274</v>
      </c>
      <c r="O80" s="199">
        <f t="shared" si="8"/>
        <v>0.23191000611792126</v>
      </c>
      <c r="P80" s="199">
        <f t="shared" si="8"/>
        <v>0.23289988975017675</v>
      </c>
      <c r="Q80" s="199">
        <f t="shared" si="8"/>
        <v>0.23498459365644697</v>
      </c>
    </row>
    <row r="81" spans="1:17" x14ac:dyDescent="0.25">
      <c r="A81" s="142" t="s">
        <v>331</v>
      </c>
      <c r="B81" s="199">
        <f t="shared" ref="B81:Q81" si="9">IF(B$33=0,0,B$33/B$5)</f>
        <v>2.7466494025979952E-2</v>
      </c>
      <c r="C81" s="199">
        <f t="shared" si="9"/>
        <v>2.819069527440245E-2</v>
      </c>
      <c r="D81" s="199">
        <f t="shared" si="9"/>
        <v>2.6839355047269933E-2</v>
      </c>
      <c r="E81" s="199">
        <f t="shared" si="9"/>
        <v>2.57584417298032E-2</v>
      </c>
      <c r="F81" s="199">
        <f t="shared" si="9"/>
        <v>2.3110847133026313E-2</v>
      </c>
      <c r="G81" s="199">
        <f t="shared" si="9"/>
        <v>2.2820994317507316E-2</v>
      </c>
      <c r="H81" s="199">
        <f t="shared" si="9"/>
        <v>2.1728035936322703E-2</v>
      </c>
      <c r="I81" s="199">
        <f t="shared" si="9"/>
        <v>1.030323279632925E-2</v>
      </c>
      <c r="J81" s="199">
        <f t="shared" si="9"/>
        <v>1.9269924119123451E-2</v>
      </c>
      <c r="K81" s="199">
        <f t="shared" si="9"/>
        <v>1.4656945597725859E-2</v>
      </c>
      <c r="L81" s="199">
        <f t="shared" si="9"/>
        <v>1.6131743710922134E-2</v>
      </c>
      <c r="M81" s="199">
        <f t="shared" si="9"/>
        <v>1.7237938666188099E-2</v>
      </c>
      <c r="N81" s="199">
        <f t="shared" si="9"/>
        <v>2.0011453558755284E-2</v>
      </c>
      <c r="O81" s="199">
        <f t="shared" si="9"/>
        <v>1.9220522944981992E-2</v>
      </c>
      <c r="P81" s="199">
        <f t="shared" si="9"/>
        <v>1.9769550769008496E-2</v>
      </c>
      <c r="Q81" s="199">
        <f t="shared" si="9"/>
        <v>1.939673858345228E-2</v>
      </c>
    </row>
    <row r="82" spans="1:17" x14ac:dyDescent="0.25">
      <c r="A82" s="127" t="s">
        <v>322</v>
      </c>
      <c r="B82" s="200">
        <f t="shared" ref="B82:Q82" si="10">IF(B$34=0,0,B$34/B$5)</f>
        <v>4.7314071934708588E-2</v>
      </c>
      <c r="C82" s="200">
        <f t="shared" si="10"/>
        <v>4.8029886995791755E-2</v>
      </c>
      <c r="D82" s="200">
        <f t="shared" si="10"/>
        <v>4.6879409144365808E-2</v>
      </c>
      <c r="E82" s="200">
        <f t="shared" si="10"/>
        <v>4.3884580923988288E-2</v>
      </c>
      <c r="F82" s="200">
        <f t="shared" si="10"/>
        <v>4.0392036728495444E-2</v>
      </c>
      <c r="G82" s="200">
        <f t="shared" si="10"/>
        <v>3.8846317754746305E-2</v>
      </c>
      <c r="H82" s="200">
        <f t="shared" si="10"/>
        <v>3.6332034394901888E-2</v>
      </c>
      <c r="I82" s="200">
        <f t="shared" si="10"/>
        <v>3.5663666795093647E-2</v>
      </c>
      <c r="J82" s="200">
        <f t="shared" si="10"/>
        <v>3.2300605782996324E-2</v>
      </c>
      <c r="K82" s="200">
        <f t="shared" si="10"/>
        <v>2.3352769141530602E-2</v>
      </c>
      <c r="L82" s="200">
        <f t="shared" si="10"/>
        <v>2.6671364337754674E-2</v>
      </c>
      <c r="M82" s="200">
        <f t="shared" si="10"/>
        <v>2.8861405255845199E-2</v>
      </c>
      <c r="N82" s="200">
        <f t="shared" si="10"/>
        <v>3.3349519959648209E-2</v>
      </c>
      <c r="O82" s="200">
        <f t="shared" si="10"/>
        <v>3.2481433786316571E-2</v>
      </c>
      <c r="P82" s="200">
        <f t="shared" si="10"/>
        <v>3.3108686557526024E-2</v>
      </c>
      <c r="Q82" s="200">
        <f t="shared" si="10"/>
        <v>3.2381793891341409E-2</v>
      </c>
    </row>
    <row r="83" spans="1:17" x14ac:dyDescent="0.25">
      <c r="A83" s="142" t="s">
        <v>330</v>
      </c>
      <c r="B83" s="199">
        <f t="shared" ref="B83:Q83" si="11">IF(B$35=0,0,B$35/B$5)</f>
        <v>2.4092611508741067E-2</v>
      </c>
      <c r="C83" s="199">
        <f t="shared" si="11"/>
        <v>2.4433143620711136E-2</v>
      </c>
      <c r="D83" s="199">
        <f t="shared" si="11"/>
        <v>2.3677991910001275E-2</v>
      </c>
      <c r="E83" s="199">
        <f t="shared" si="11"/>
        <v>2.176090922066086E-2</v>
      </c>
      <c r="F83" s="199">
        <f t="shared" si="11"/>
        <v>1.9544215976914855E-2</v>
      </c>
      <c r="G83" s="199">
        <f t="shared" si="11"/>
        <v>1.8849876474927516E-2</v>
      </c>
      <c r="H83" s="199">
        <f t="shared" si="11"/>
        <v>1.8855107199158391E-2</v>
      </c>
      <c r="I83" s="199">
        <f t="shared" si="11"/>
        <v>1.7852939223218116E-2</v>
      </c>
      <c r="J83" s="199">
        <f t="shared" si="11"/>
        <v>1.6959873771223676E-2</v>
      </c>
      <c r="K83" s="199">
        <f t="shared" si="11"/>
        <v>1.1978397057523436E-2</v>
      </c>
      <c r="L83" s="199">
        <f t="shared" si="11"/>
        <v>1.3731512324240306E-2</v>
      </c>
      <c r="M83" s="199">
        <f t="shared" si="11"/>
        <v>1.48330312762723E-2</v>
      </c>
      <c r="N83" s="199">
        <f t="shared" si="11"/>
        <v>1.7149089942116634E-2</v>
      </c>
      <c r="O83" s="199">
        <f t="shared" si="11"/>
        <v>1.6486426410818739E-2</v>
      </c>
      <c r="P83" s="199">
        <f t="shared" si="11"/>
        <v>1.6993092278869023E-2</v>
      </c>
      <c r="Q83" s="199">
        <f t="shared" si="11"/>
        <v>1.6674395235048659E-2</v>
      </c>
    </row>
    <row r="84" spans="1:17" x14ac:dyDescent="0.25">
      <c r="A84" s="142" t="s">
        <v>329</v>
      </c>
      <c r="B84" s="199">
        <f t="shared" ref="B84:Q84" si="12">IF(B$41=0,0,B$41/B$5)</f>
        <v>2.1857869442066667E-2</v>
      </c>
      <c r="C84" s="199">
        <f t="shared" si="12"/>
        <v>2.2197198974921221E-2</v>
      </c>
      <c r="D84" s="199">
        <f t="shared" si="12"/>
        <v>2.1868960950662871E-2</v>
      </c>
      <c r="E84" s="199">
        <f t="shared" si="12"/>
        <v>2.0844878025879105E-2</v>
      </c>
      <c r="F84" s="199">
        <f t="shared" si="12"/>
        <v>1.9700468535782764E-2</v>
      </c>
      <c r="G84" s="199">
        <f t="shared" si="12"/>
        <v>1.8863478985265598E-2</v>
      </c>
      <c r="H84" s="199">
        <f t="shared" si="12"/>
        <v>1.6398225492037923E-2</v>
      </c>
      <c r="I84" s="199">
        <f t="shared" si="12"/>
        <v>1.6752192889583878E-2</v>
      </c>
      <c r="J84" s="199">
        <f t="shared" si="12"/>
        <v>1.4384064780620535E-2</v>
      </c>
      <c r="K84" s="199">
        <f t="shared" si="12"/>
        <v>1.0646719007874481E-2</v>
      </c>
      <c r="L84" s="199">
        <f t="shared" si="12"/>
        <v>1.2138981678261305E-2</v>
      </c>
      <c r="M84" s="199">
        <f t="shared" si="12"/>
        <v>1.3172585915613341E-2</v>
      </c>
      <c r="N84" s="199">
        <f t="shared" si="12"/>
        <v>1.520694910141396E-2</v>
      </c>
      <c r="O84" s="199">
        <f t="shared" si="12"/>
        <v>1.5040792696010654E-2</v>
      </c>
      <c r="P84" s="199">
        <f t="shared" si="12"/>
        <v>1.5134122775272122E-2</v>
      </c>
      <c r="Q84" s="199">
        <f t="shared" si="12"/>
        <v>1.4744435643086196E-2</v>
      </c>
    </row>
    <row r="85" spans="1:17" x14ac:dyDescent="0.25">
      <c r="A85" s="142" t="s">
        <v>328</v>
      </c>
      <c r="B85" s="199">
        <f t="shared" ref="B85:Q85" si="13">IF(B$52=0,0,B$52/B$5)</f>
        <v>1.3635909839008588E-3</v>
      </c>
      <c r="C85" s="199">
        <f t="shared" si="13"/>
        <v>1.3995444001593956E-3</v>
      </c>
      <c r="D85" s="199">
        <f t="shared" si="13"/>
        <v>1.3324562837016671E-3</v>
      </c>
      <c r="E85" s="199">
        <f t="shared" si="13"/>
        <v>1.2787936774483223E-3</v>
      </c>
      <c r="F85" s="199">
        <f t="shared" si="13"/>
        <v>1.1473522157978203E-3</v>
      </c>
      <c r="G85" s="199">
        <f t="shared" si="13"/>
        <v>1.1329622945531891E-3</v>
      </c>
      <c r="H85" s="199">
        <f t="shared" si="13"/>
        <v>1.0787017037055719E-3</v>
      </c>
      <c r="I85" s="199">
        <f t="shared" si="13"/>
        <v>1.0585346822916493E-3</v>
      </c>
      <c r="J85" s="199">
        <f t="shared" si="13"/>
        <v>9.5666723115211787E-4</v>
      </c>
      <c r="K85" s="199">
        <f t="shared" si="13"/>
        <v>7.2765307613268618E-4</v>
      </c>
      <c r="L85" s="199">
        <f t="shared" si="13"/>
        <v>8.008703352530628E-4</v>
      </c>
      <c r="M85" s="199">
        <f t="shared" si="13"/>
        <v>8.5578806395955566E-4</v>
      </c>
      <c r="N85" s="199">
        <f t="shared" si="13"/>
        <v>9.9348091611761139E-4</v>
      </c>
      <c r="O85" s="199">
        <f t="shared" si="13"/>
        <v>9.5421467948718093E-4</v>
      </c>
      <c r="P85" s="199">
        <f t="shared" si="13"/>
        <v>9.8147150338487635E-4</v>
      </c>
      <c r="Q85" s="199">
        <f t="shared" si="13"/>
        <v>9.629630132065532E-4</v>
      </c>
    </row>
    <row r="86" spans="1:17" x14ac:dyDescent="0.25">
      <c r="A86" s="127" t="s">
        <v>321</v>
      </c>
      <c r="B86" s="200">
        <f t="shared" ref="B86:Q86" si="14">IF(B$53=0,0,B$53/B$5)</f>
        <v>5.1060830661116344E-2</v>
      </c>
      <c r="C86" s="200">
        <f t="shared" si="14"/>
        <v>5.2326105707443511E-2</v>
      </c>
      <c r="D86" s="200">
        <f t="shared" si="14"/>
        <v>5.0069401284285629E-2</v>
      </c>
      <c r="E86" s="200">
        <f t="shared" si="14"/>
        <v>4.8003921893101091E-2</v>
      </c>
      <c r="F86" s="200">
        <f t="shared" si="14"/>
        <v>4.3411096901148249E-2</v>
      </c>
      <c r="G86" s="200">
        <f t="shared" si="14"/>
        <v>4.2664940820451643E-2</v>
      </c>
      <c r="H86" s="200">
        <f t="shared" si="14"/>
        <v>4.0087584741526718E-2</v>
      </c>
      <c r="I86" s="200">
        <f t="shared" si="14"/>
        <v>3.9563973016126061E-2</v>
      </c>
      <c r="J86" s="200">
        <f t="shared" si="14"/>
        <v>3.5498070923044002E-2</v>
      </c>
      <c r="K86" s="200">
        <f t="shared" si="14"/>
        <v>2.6899759967465787E-2</v>
      </c>
      <c r="L86" s="200">
        <f t="shared" si="14"/>
        <v>2.9750383570027697E-2</v>
      </c>
      <c r="M86" s="200">
        <f t="shared" si="14"/>
        <v>3.1859238501292915E-2</v>
      </c>
      <c r="N86" s="200">
        <f t="shared" si="14"/>
        <v>3.6956180551074413E-2</v>
      </c>
      <c r="O86" s="200">
        <f t="shared" si="14"/>
        <v>3.5644222088740296E-2</v>
      </c>
      <c r="P86" s="200">
        <f t="shared" si="14"/>
        <v>3.6547398631706911E-2</v>
      </c>
      <c r="Q86" s="200">
        <f t="shared" si="14"/>
        <v>3.5822533080303594E-2</v>
      </c>
    </row>
    <row r="87" spans="1:17" x14ac:dyDescent="0.25">
      <c r="A87" s="142" t="s">
        <v>327</v>
      </c>
      <c r="B87" s="199">
        <f t="shared" ref="B87:Q87" si="15">IF(B$54=0,0,B$54/B$5)</f>
        <v>2.639155370328429E-2</v>
      </c>
      <c r="C87" s="199">
        <f t="shared" si="15"/>
        <v>2.7087412305465165E-2</v>
      </c>
      <c r="D87" s="199">
        <f t="shared" si="15"/>
        <v>2.5788958700791686E-2</v>
      </c>
      <c r="E87" s="199">
        <f t="shared" si="15"/>
        <v>2.4750348463914159E-2</v>
      </c>
      <c r="F87" s="199">
        <f t="shared" si="15"/>
        <v>2.2206371248647071E-2</v>
      </c>
      <c r="G87" s="199">
        <f t="shared" si="15"/>
        <v>2.1927862235462413E-2</v>
      </c>
      <c r="H87" s="199">
        <f t="shared" si="15"/>
        <v>2.0877678335573167E-2</v>
      </c>
      <c r="I87" s="199">
        <f t="shared" si="15"/>
        <v>2.048735672523351E-2</v>
      </c>
      <c r="J87" s="199">
        <f t="shared" si="15"/>
        <v>1.8515768221711183E-2</v>
      </c>
      <c r="K87" s="199">
        <f t="shared" si="15"/>
        <v>1.4083325178037433E-2</v>
      </c>
      <c r="L87" s="199">
        <f t="shared" si="15"/>
        <v>1.5500404968749212E-2</v>
      </c>
      <c r="M87" s="199">
        <f t="shared" si="15"/>
        <v>1.6563307410560297E-2</v>
      </c>
      <c r="N87" s="199">
        <f t="shared" si="15"/>
        <v>1.922827685168409E-2</v>
      </c>
      <c r="O87" s="199">
        <f t="shared" si="15"/>
        <v>1.8468300432807141E-2</v>
      </c>
      <c r="P87" s="199">
        <f t="shared" si="15"/>
        <v>1.8995841271790347E-2</v>
      </c>
      <c r="Q87" s="199">
        <f t="shared" si="15"/>
        <v>1.8637619621548453E-2</v>
      </c>
    </row>
    <row r="88" spans="1:17" x14ac:dyDescent="0.25">
      <c r="A88" s="142" t="s">
        <v>326</v>
      </c>
      <c r="B88" s="199">
        <f t="shared" ref="B88:Q88" si="16">IF(B$55=0,0,B$55/B$5)</f>
        <v>7.4735979603555202E-3</v>
      </c>
      <c r="C88" s="199">
        <f t="shared" si="16"/>
        <v>7.5896208193698359E-3</v>
      </c>
      <c r="D88" s="199">
        <f t="shared" si="16"/>
        <v>7.4773903462621886E-3</v>
      </c>
      <c r="E88" s="199">
        <f t="shared" si="16"/>
        <v>7.1272380096776729E-3</v>
      </c>
      <c r="F88" s="199">
        <f t="shared" si="16"/>
        <v>6.7359438602792405E-3</v>
      </c>
      <c r="G88" s="199">
        <f t="shared" si="16"/>
        <v>6.4497621071050136E-3</v>
      </c>
      <c r="H88" s="199">
        <f t="shared" si="16"/>
        <v>5.6068476809035712E-3</v>
      </c>
      <c r="I88" s="199">
        <f t="shared" si="16"/>
        <v>5.7278754886385995E-3</v>
      </c>
      <c r="J88" s="199">
        <f t="shared" si="16"/>
        <v>4.9181699749370946E-3</v>
      </c>
      <c r="K88" s="199">
        <f t="shared" si="16"/>
        <v>3.6403043614394361E-3</v>
      </c>
      <c r="L88" s="199">
        <f t="shared" si="16"/>
        <v>4.1505357579292483E-3</v>
      </c>
      <c r="M88" s="199">
        <f t="shared" si="16"/>
        <v>4.5039436022099128E-3</v>
      </c>
      <c r="N88" s="199">
        <f t="shared" si="16"/>
        <v>5.1995288968480491E-3</v>
      </c>
      <c r="O88" s="199">
        <f t="shared" si="16"/>
        <v>5.1427170389579903E-3</v>
      </c>
      <c r="P88" s="199">
        <f t="shared" si="16"/>
        <v>5.1746282685431527E-3</v>
      </c>
      <c r="Q88" s="199">
        <f t="shared" si="16"/>
        <v>5.0413872422848255E-3</v>
      </c>
    </row>
    <row r="89" spans="1:17" x14ac:dyDescent="0.25">
      <c r="A89" s="142" t="s">
        <v>325</v>
      </c>
      <c r="B89" s="199">
        <f t="shared" ref="B89:Q89" si="17">IF(B$66=0,0,B$66/B$5)</f>
        <v>1.7195678997476531E-2</v>
      </c>
      <c r="C89" s="199">
        <f t="shared" si="17"/>
        <v>1.7649072582608508E-2</v>
      </c>
      <c r="D89" s="199">
        <f t="shared" si="17"/>
        <v>1.6803052237231757E-2</v>
      </c>
      <c r="E89" s="199">
        <f t="shared" si="17"/>
        <v>1.6126335419509256E-2</v>
      </c>
      <c r="F89" s="199">
        <f t="shared" si="17"/>
        <v>1.446878179222193E-2</v>
      </c>
      <c r="G89" s="199">
        <f t="shared" si="17"/>
        <v>1.4287316477884213E-2</v>
      </c>
      <c r="H89" s="199">
        <f t="shared" si="17"/>
        <v>1.3603058725049973E-2</v>
      </c>
      <c r="I89" s="199">
        <f t="shared" si="17"/>
        <v>1.334874080225395E-2</v>
      </c>
      <c r="J89" s="199">
        <f t="shared" si="17"/>
        <v>1.2064132726395727E-2</v>
      </c>
      <c r="K89" s="199">
        <f t="shared" si="17"/>
        <v>9.1761304279889214E-3</v>
      </c>
      <c r="L89" s="199">
        <f t="shared" si="17"/>
        <v>1.009944284334924E-2</v>
      </c>
      <c r="M89" s="199">
        <f t="shared" si="17"/>
        <v>1.0791987488522703E-2</v>
      </c>
      <c r="N89" s="199">
        <f t="shared" si="17"/>
        <v>1.2528374802542278E-2</v>
      </c>
      <c r="O89" s="199">
        <f t="shared" si="17"/>
        <v>1.2033204616975162E-2</v>
      </c>
      <c r="P89" s="199">
        <f t="shared" si="17"/>
        <v>1.2376929091373412E-2</v>
      </c>
      <c r="Q89" s="199">
        <f t="shared" si="17"/>
        <v>1.2143526216470319E-2</v>
      </c>
    </row>
    <row r="90" spans="1:17" x14ac:dyDescent="0.25">
      <c r="A90" s="127" t="s">
        <v>320</v>
      </c>
      <c r="B90" s="200">
        <f t="shared" ref="B90:Q90" si="18">IF(B$67=0,0,B$67/B$5)</f>
        <v>2.462507252095824E-2</v>
      </c>
      <c r="C90" s="200">
        <f t="shared" si="18"/>
        <v>2.1438849851799578E-2</v>
      </c>
      <c r="D90" s="200">
        <f t="shared" si="18"/>
        <v>2.7776600303330481E-2</v>
      </c>
      <c r="E90" s="200">
        <f t="shared" si="18"/>
        <v>3.1179039210603905E-2</v>
      </c>
      <c r="F90" s="200">
        <f t="shared" si="18"/>
        <v>3.6388436928645781E-2</v>
      </c>
      <c r="G90" s="200">
        <f t="shared" si="18"/>
        <v>2.2472382229140171E-2</v>
      </c>
      <c r="H90" s="200">
        <f t="shared" si="18"/>
        <v>1.4293887415619296E-2</v>
      </c>
      <c r="I90" s="200">
        <f t="shared" si="18"/>
        <v>1.557290376398357E-2</v>
      </c>
      <c r="J90" s="200">
        <f t="shared" si="18"/>
        <v>1.5288716747080877E-2</v>
      </c>
      <c r="K90" s="200">
        <f t="shared" si="18"/>
        <v>2.1141004952217775E-2</v>
      </c>
      <c r="L90" s="200">
        <f t="shared" si="18"/>
        <v>2.760189281203327E-2</v>
      </c>
      <c r="M90" s="200">
        <f t="shared" si="18"/>
        <v>3.5571615667871537E-2</v>
      </c>
      <c r="N90" s="200">
        <f t="shared" si="18"/>
        <v>3.3396255051811971E-2</v>
      </c>
      <c r="O90" s="200">
        <f t="shared" si="18"/>
        <v>3.3804232419646425E-2</v>
      </c>
      <c r="P90" s="200">
        <f t="shared" si="18"/>
        <v>2.989467326445901E-2</v>
      </c>
      <c r="Q90" s="200">
        <f t="shared" si="18"/>
        <v>4.2250990817250228E-2</v>
      </c>
    </row>
    <row r="91" spans="1:17" x14ac:dyDescent="0.25">
      <c r="A91" s="72" t="s">
        <v>319</v>
      </c>
      <c r="B91" s="71">
        <f t="shared" ref="B91:Q91" si="19">IF(B$68=0,0,B$68/B$5)</f>
        <v>5.1451224278324471E-2</v>
      </c>
      <c r="C91" s="71">
        <f t="shared" si="19"/>
        <v>2.8406384811911684E-2</v>
      </c>
      <c r="D91" s="71">
        <f t="shared" si="19"/>
        <v>4.7727209579413905E-2</v>
      </c>
      <c r="E91" s="71">
        <f t="shared" si="19"/>
        <v>0.15908918561405649</v>
      </c>
      <c r="F91" s="71">
        <f t="shared" si="19"/>
        <v>0.23863668867103074</v>
      </c>
      <c r="G91" s="71">
        <f t="shared" si="19"/>
        <v>0.20857042259367825</v>
      </c>
      <c r="H91" s="71">
        <f t="shared" si="19"/>
        <v>0.24091792939505874</v>
      </c>
      <c r="I91" s="71">
        <f t="shared" si="19"/>
        <v>0.13799924535824096</v>
      </c>
      <c r="J91" s="71">
        <f t="shared" si="19"/>
        <v>0.19847269932631947</v>
      </c>
      <c r="K91" s="71">
        <f t="shared" si="19"/>
        <v>0.37028681345104725</v>
      </c>
      <c r="L91" s="71">
        <f t="shared" si="19"/>
        <v>0.35802454315279836</v>
      </c>
      <c r="M91" s="71">
        <f t="shared" si="19"/>
        <v>0.4194751072587688</v>
      </c>
      <c r="N91" s="71">
        <f t="shared" si="19"/>
        <v>0.32821603005717098</v>
      </c>
      <c r="O91" s="71">
        <f t="shared" si="19"/>
        <v>0.38138767549518521</v>
      </c>
      <c r="P91" s="71">
        <f t="shared" si="19"/>
        <v>0.37841255842563765</v>
      </c>
      <c r="Q91" s="71">
        <f t="shared" si="19"/>
        <v>0.37700642400820578</v>
      </c>
    </row>
    <row r="93" spans="1:17" ht="12.75" x14ac:dyDescent="0.25">
      <c r="A93" s="98" t="s">
        <v>128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53">
        <f>IF(B$5=0,0,B$5/OIS_fec!B$5)</f>
        <v>0.23023430691666941</v>
      </c>
      <c r="C95" s="253">
        <f>IF(C$5=0,0,C$5/OIS_fec!C$5)</f>
        <v>0.22745062605545477</v>
      </c>
      <c r="D95" s="253">
        <f>IF(D$5=0,0,D$5/OIS_fec!D$5)</f>
        <v>0.2331157338821036</v>
      </c>
      <c r="E95" s="253">
        <f>IF(E$5=0,0,E$5/OIS_fec!E$5)</f>
        <v>0.23454854817678547</v>
      </c>
      <c r="F95" s="253">
        <f>IF(F$5=0,0,F$5/OIS_fec!F$5)</f>
        <v>0.24295927766000941</v>
      </c>
      <c r="G95" s="253">
        <f>IF(G$5=0,0,G$5/OIS_fec!G$5)</f>
        <v>0.23441561697584593</v>
      </c>
      <c r="H95" s="253">
        <f>IF(H$5=0,0,H$5/OIS_fec!H$5)</f>
        <v>0.23783221300969687</v>
      </c>
      <c r="I95" s="253">
        <f>IF(I$5=0,0,I$5/OIS_fec!I$5)</f>
        <v>0.23876991557462438</v>
      </c>
      <c r="J95" s="253">
        <f>IF(J$5=0,0,J$5/OIS_fec!J$5)</f>
        <v>0.2416552236997756</v>
      </c>
      <c r="K95" s="253">
        <f>IF(K$5=0,0,K$5/OIS_fec!K$5)</f>
        <v>0.25159777959805207</v>
      </c>
      <c r="L95" s="253">
        <f>IF(L$5=0,0,L$5/OIS_fec!L$5)</f>
        <v>0.26417294846936812</v>
      </c>
      <c r="M95" s="253">
        <f>IF(M$5=0,0,M$5/OIS_fec!M$5)</f>
        <v>0.26304828667960206</v>
      </c>
      <c r="N95" s="253">
        <f>IF(N$5=0,0,N$5/OIS_fec!N$5)</f>
        <v>0.25775278434803361</v>
      </c>
      <c r="O95" s="253">
        <f>IF(O$5=0,0,O$5/OIS_fec!O$5)</f>
        <v>0.26227848288924077</v>
      </c>
      <c r="P95" s="253">
        <f>IF(P$5=0,0,P$5/OIS_fec!P$5)</f>
        <v>0.26110661982702332</v>
      </c>
      <c r="Q95" s="253">
        <f>IF(Q$5=0,0,Q$5/OIS_fec!Q$5)</f>
        <v>0.26499070321322116</v>
      </c>
    </row>
    <row r="96" spans="1:17" x14ac:dyDescent="0.25">
      <c r="A96" s="132" t="s">
        <v>83</v>
      </c>
      <c r="B96" s="282">
        <f>IF(B$6=0,0,B$6/OIS_fec!B$6)</f>
        <v>0.30128639810534485</v>
      </c>
      <c r="C96" s="282">
        <f>IF(C$6=0,0,C$6/OIS_fec!C$6)</f>
        <v>0.30128639810534491</v>
      </c>
      <c r="D96" s="282">
        <f>IF(D$6=0,0,D$6/OIS_fec!D$6)</f>
        <v>0.30128639810534491</v>
      </c>
      <c r="E96" s="282">
        <f>IF(E$6=0,0,E$6/OIS_fec!E$6)</f>
        <v>0.30128639810534485</v>
      </c>
      <c r="F96" s="282">
        <f>IF(F$6=0,0,F$6/OIS_fec!F$6)</f>
        <v>0.30128639810534485</v>
      </c>
      <c r="G96" s="282">
        <f>IF(G$6=0,0,G$6/OIS_fec!G$6)</f>
        <v>0.30128639810534485</v>
      </c>
      <c r="H96" s="282">
        <f>IF(H$6=0,0,H$6/OIS_fec!H$6)</f>
        <v>0.30659507811933406</v>
      </c>
      <c r="I96" s="282">
        <f>IF(I$6=0,0,I$6/OIS_fec!I$6)</f>
        <v>0.31180496231983362</v>
      </c>
      <c r="J96" s="282">
        <f>IF(J$6=0,0,J$6/OIS_fec!J$6)</f>
        <v>0.31695682631073552</v>
      </c>
      <c r="K96" s="282">
        <f>IF(K$6=0,0,K$6/OIS_fec!K$6)</f>
        <v>0.32423949814750885</v>
      </c>
      <c r="L96" s="282">
        <f>IF(L$6=0,0,L$6/OIS_fec!L$6)</f>
        <v>0.32423949814750885</v>
      </c>
      <c r="M96" s="282">
        <f>IF(M$6=0,0,M$6/OIS_fec!M$6)</f>
        <v>0.32423949814750885</v>
      </c>
      <c r="N96" s="282">
        <f>IF(N$6=0,0,N$6/OIS_fec!N$6)</f>
        <v>0.32423949814750885</v>
      </c>
      <c r="O96" s="282">
        <f>IF(O$6=0,0,O$6/OIS_fec!O$6)</f>
        <v>0.32423949814750885</v>
      </c>
      <c r="P96" s="282">
        <f>IF(P$6=0,0,P$6/OIS_fec!P$6)</f>
        <v>0.3242394981475088</v>
      </c>
      <c r="Q96" s="282">
        <f>IF(Q$6=0,0,Q$6/OIS_fec!Q$6)</f>
        <v>0.3302270239165439</v>
      </c>
    </row>
    <row r="97" spans="1:17" x14ac:dyDescent="0.25">
      <c r="A97" s="76" t="s">
        <v>82</v>
      </c>
      <c r="B97" s="281">
        <f>IF(B$7=0,0,B$7/OIS_fec!B$7)</f>
        <v>7.888286105155784E-2</v>
      </c>
      <c r="C97" s="281">
        <f>IF(C$7=0,0,C$7/OIS_fec!C$7)</f>
        <v>7.8882861051557826E-2</v>
      </c>
      <c r="D97" s="281">
        <f>IF(D$7=0,0,D$7/OIS_fec!D$7)</f>
        <v>7.8882861051557826E-2</v>
      </c>
      <c r="E97" s="281">
        <f>IF(E$7=0,0,E$7/OIS_fec!E$7)</f>
        <v>7.8882861051557826E-2</v>
      </c>
      <c r="F97" s="281">
        <f>IF(F$7=0,0,F$7/OIS_fec!F$7)</f>
        <v>7.8882861051557826E-2</v>
      </c>
      <c r="G97" s="281">
        <f>IF(G$7=0,0,G$7/OIS_fec!G$7)</f>
        <v>7.8882861051557826E-2</v>
      </c>
      <c r="H97" s="281">
        <f>IF(H$7=0,0,H$7/OIS_fec!H$7)</f>
        <v>8.0272780644822295E-2</v>
      </c>
      <c r="I97" s="281">
        <f>IF(I$7=0,0,I$7/OIS_fec!I$7)</f>
        <v>8.1636833499737493E-2</v>
      </c>
      <c r="J97" s="281">
        <f>IF(J$7=0,0,J$7/OIS_fec!J$7)</f>
        <v>8.2985695492533929E-2</v>
      </c>
      <c r="K97" s="281">
        <f>IF(K$7=0,0,K$7/OIS_fec!K$7)</f>
        <v>8.4892445993707932E-2</v>
      </c>
      <c r="L97" s="281">
        <f>IF(L$7=0,0,L$7/OIS_fec!L$7)</f>
        <v>8.489244599370796E-2</v>
      </c>
      <c r="M97" s="281">
        <f>IF(M$7=0,0,M$7/OIS_fec!M$7)</f>
        <v>8.4892445993707946E-2</v>
      </c>
      <c r="N97" s="281">
        <f>IF(N$7=0,0,N$7/OIS_fec!N$7)</f>
        <v>8.489244599370796E-2</v>
      </c>
      <c r="O97" s="281">
        <f>IF(O$7=0,0,O$7/OIS_fec!O$7)</f>
        <v>8.4892445993707946E-2</v>
      </c>
      <c r="P97" s="281">
        <f>IF(P$7=0,0,P$7/OIS_fec!P$7)</f>
        <v>8.489244599370796E-2</v>
      </c>
      <c r="Q97" s="281">
        <f>IF(Q$7=0,0,Q$7/OIS_fec!Q$7)</f>
        <v>8.6460101109410409E-2</v>
      </c>
    </row>
    <row r="98" spans="1:17" x14ac:dyDescent="0.25">
      <c r="A98" s="76" t="s">
        <v>81</v>
      </c>
      <c r="B98" s="281">
        <f>IF(B$8=0,0,B$8/OIS_fec!B$8)</f>
        <v>0.43257076027034275</v>
      </c>
      <c r="C98" s="281">
        <f>IF(C$8=0,0,C$8/OIS_fec!C$8)</f>
        <v>0.43257076027034275</v>
      </c>
      <c r="D98" s="281">
        <f>IF(D$8=0,0,D$8/OIS_fec!D$8)</f>
        <v>0.43257076027034264</v>
      </c>
      <c r="E98" s="281">
        <f>IF(E$8=0,0,E$8/OIS_fec!E$8)</f>
        <v>0.43257076027034275</v>
      </c>
      <c r="F98" s="281">
        <f>IF(F$8=0,0,F$8/OIS_fec!F$8)</f>
        <v>0.43257076027034264</v>
      </c>
      <c r="G98" s="281">
        <f>IF(G$8=0,0,G$8/OIS_fec!G$8)</f>
        <v>0.43257076027034264</v>
      </c>
      <c r="H98" s="281">
        <f>IF(H$8=0,0,H$8/OIS_fec!H$8)</f>
        <v>0.44019267670641221</v>
      </c>
      <c r="I98" s="281">
        <f>IF(I$8=0,0,I$8/OIS_fec!I$8)</f>
        <v>0.4476727474421065</v>
      </c>
      <c r="J98" s="281">
        <f>IF(J$8=0,0,J$8/OIS_fec!J$8)</f>
        <v>0.45506951589022809</v>
      </c>
      <c r="K98" s="281">
        <f>IF(K$8=0,0,K$8/OIS_fec!K$8)</f>
        <v>0.46552558331658078</v>
      </c>
      <c r="L98" s="281">
        <f>IF(L$8=0,0,L$8/OIS_fec!L$8)</f>
        <v>0.46552558331658089</v>
      </c>
      <c r="M98" s="281">
        <f>IF(M$8=0,0,M$8/OIS_fec!M$8)</f>
        <v>0.46552558331658084</v>
      </c>
      <c r="N98" s="281">
        <f>IF(N$8=0,0,N$8/OIS_fec!N$8)</f>
        <v>0.46552558331658078</v>
      </c>
      <c r="O98" s="281">
        <f>IF(O$8=0,0,O$8/OIS_fec!O$8)</f>
        <v>0.46552558331658078</v>
      </c>
      <c r="P98" s="281">
        <f>IF(P$8=0,0,P$8/OIS_fec!P$8)</f>
        <v>0.46552558331658073</v>
      </c>
      <c r="Q98" s="281">
        <f>IF(Q$8=0,0,Q$8/OIS_fec!Q$8)</f>
        <v>0.47412214987364182</v>
      </c>
    </row>
    <row r="99" spans="1:17" x14ac:dyDescent="0.25">
      <c r="A99" s="76" t="s">
        <v>80</v>
      </c>
      <c r="B99" s="281">
        <f>IF(B$9=0,0,B$9/OIS_fec!B$9)</f>
        <v>0.30280355777637491</v>
      </c>
      <c r="C99" s="281">
        <f>IF(C$9=0,0,C$9/OIS_fec!C$9)</f>
        <v>0.30280355777637491</v>
      </c>
      <c r="D99" s="281">
        <f>IF(D$9=0,0,D$9/OIS_fec!D$9)</f>
        <v>0.30280355777637497</v>
      </c>
      <c r="E99" s="281">
        <f>IF(E$9=0,0,E$9/OIS_fec!E$9)</f>
        <v>0.30280355777637491</v>
      </c>
      <c r="F99" s="281">
        <f>IF(F$9=0,0,F$9/OIS_fec!F$9)</f>
        <v>0.30280355777637491</v>
      </c>
      <c r="G99" s="281">
        <f>IF(G$9=0,0,G$9/OIS_fec!G$9)</f>
        <v>0.30280355777637491</v>
      </c>
      <c r="H99" s="281">
        <f>IF(H$9=0,0,H$9/OIS_fec!H$9)</f>
        <v>0.30813897021265169</v>
      </c>
      <c r="I99" s="281">
        <f>IF(I$9=0,0,I$9/OIS_fec!I$9)</f>
        <v>0.31337508933862229</v>
      </c>
      <c r="J99" s="281">
        <f>IF(J$9=0,0,J$9/OIS_fec!J$9)</f>
        <v>0.31855289608806475</v>
      </c>
      <c r="K99" s="281">
        <f>IF(K$9=0,0,K$9/OIS_fec!K$9)</f>
        <v>0.32587224059269687</v>
      </c>
      <c r="L99" s="281">
        <f>IF(L$9=0,0,L$9/OIS_fec!L$9)</f>
        <v>0.32587224059269693</v>
      </c>
      <c r="M99" s="281">
        <f>IF(M$9=0,0,M$9/OIS_fec!M$9)</f>
        <v>0.32587224059269687</v>
      </c>
      <c r="N99" s="281">
        <f>IF(N$9=0,0,N$9/OIS_fec!N$9)</f>
        <v>0.32587224059269687</v>
      </c>
      <c r="O99" s="281">
        <f>IF(O$9=0,0,O$9/OIS_fec!O$9)</f>
        <v>0.32587224059269682</v>
      </c>
      <c r="P99" s="281">
        <f>IF(P$9=0,0,P$9/OIS_fec!P$9)</f>
        <v>0.32587224059269682</v>
      </c>
      <c r="Q99" s="281">
        <f>IF(Q$9=0,0,Q$9/OIS_fec!Q$9)</f>
        <v>0.33188991718395017</v>
      </c>
    </row>
    <row r="100" spans="1:17" x14ac:dyDescent="0.25">
      <c r="A100" s="129" t="s">
        <v>79</v>
      </c>
      <c r="B100" s="280">
        <f>IF(B$10=0,0,B$10/OIS_fec!B$10)</f>
        <v>0.4556559190022097</v>
      </c>
      <c r="C100" s="280">
        <f>IF(C$10=0,0,C$10/OIS_fec!C$10)</f>
        <v>0.45360005800175496</v>
      </c>
      <c r="D100" s="280">
        <f>IF(D$10=0,0,D$10/OIS_fec!D$10)</f>
        <v>0.45746740599953467</v>
      </c>
      <c r="E100" s="280">
        <f>IF(E$10=0,0,E$10/OIS_fec!E$10)</f>
        <v>0.46129339470541081</v>
      </c>
      <c r="F100" s="280">
        <f>IF(F$10=0,0,F$10/OIS_fec!F$10)</f>
        <v>0.46789547444168905</v>
      </c>
      <c r="G100" s="280">
        <f>IF(G$10=0,0,G$10/OIS_fec!G$10)</f>
        <v>0.4410075316825362</v>
      </c>
      <c r="H100" s="280">
        <f>IF(H$10=0,0,H$10/OIS_fec!H$10)</f>
        <v>0.44931882137734819</v>
      </c>
      <c r="I100" s="280">
        <f>IF(I$10=0,0,I$10/OIS_fec!I$10)</f>
        <v>0.45693183945014304</v>
      </c>
      <c r="J100" s="280">
        <f>IF(J$10=0,0,J$10/OIS_fec!J$10)</f>
        <v>0.46485331289922271</v>
      </c>
      <c r="K100" s="280">
        <f>IF(K$10=0,0,K$10/OIS_fec!K$10)</f>
        <v>0.47595066011343679</v>
      </c>
      <c r="L100" s="280">
        <f>IF(L$10=0,0,L$10/OIS_fec!L$10)</f>
        <v>0.47626413909897103</v>
      </c>
      <c r="M100" s="280">
        <f>IF(M$10=0,0,M$10/OIS_fec!M$10)</f>
        <v>0.47560267922481675</v>
      </c>
      <c r="N100" s="280">
        <f>IF(N$10=0,0,N$10/OIS_fec!N$10)</f>
        <v>0.47518960890280376</v>
      </c>
      <c r="O100" s="280">
        <f>IF(O$10=0,0,O$10/OIS_fec!O$10)</f>
        <v>0.47522771451831675</v>
      </c>
      <c r="P100" s="280">
        <f>IF(P$10=0,0,P$10/OIS_fec!P$10)</f>
        <v>0.47519110252263747</v>
      </c>
      <c r="Q100" s="280">
        <f>IF(Q$10=0,0,Q$10/OIS_fec!Q$10)</f>
        <v>0.48398125111761353</v>
      </c>
    </row>
    <row r="101" spans="1:17" x14ac:dyDescent="0.25">
      <c r="A101" s="127" t="s">
        <v>324</v>
      </c>
      <c r="B101" s="305">
        <f>IF(B$15=0,0,B$15/OIS_fec!B$15)</f>
        <v>0.26635035461739048</v>
      </c>
      <c r="C101" s="305">
        <f>IF(C$15=0,0,C$15/OIS_fec!C$15)</f>
        <v>0.26353667786290885</v>
      </c>
      <c r="D101" s="305">
        <f>IF(D$15=0,0,D$15/OIS_fec!D$15)</f>
        <v>0.27267205682519757</v>
      </c>
      <c r="E101" s="305">
        <f>IF(E$15=0,0,E$15/OIS_fec!E$15)</f>
        <v>0.27076979421044484</v>
      </c>
      <c r="F101" s="305">
        <f>IF(F$15=0,0,F$15/OIS_fec!F$15)</f>
        <v>0.28410989710007473</v>
      </c>
      <c r="G101" s="305">
        <f>IF(G$15=0,0,G$15/OIS_fec!G$15)</f>
        <v>0.27592217141999742</v>
      </c>
      <c r="H101" s="305">
        <f>IF(H$15=0,0,H$15/OIS_fec!H$15)</f>
        <v>0.25673575643961299</v>
      </c>
      <c r="I101" s="305">
        <f>IF(I$15=0,0,I$15/OIS_fec!I$15)</f>
        <v>0.27175855512240032</v>
      </c>
      <c r="J101" s="305">
        <f>IF(J$15=0,0,J$15/OIS_fec!J$15)</f>
        <v>0.26251001566939736</v>
      </c>
      <c r="K101" s="305">
        <f>IF(K$15=0,0,K$15/OIS_fec!K$15)</f>
        <v>0.26125984538557329</v>
      </c>
      <c r="L101" s="305">
        <f>IF(L$15=0,0,L$15/OIS_fec!L$15)</f>
        <v>0.27060203869982702</v>
      </c>
      <c r="M101" s="305">
        <f>IF(M$15=0,0,M$15/OIS_fec!M$15)</f>
        <v>0.27386603713660657</v>
      </c>
      <c r="N101" s="305">
        <f>IF(N$15=0,0,N$15/OIS_fec!N$15)</f>
        <v>0.27308374050078454</v>
      </c>
      <c r="O101" s="305">
        <f>IF(O$15=0,0,O$15/OIS_fec!O$15)</f>
        <v>0.28076379388781419</v>
      </c>
      <c r="P101" s="305">
        <f>IF(P$15=0,0,P$15/OIS_fec!P$15)</f>
        <v>0.27488742535489874</v>
      </c>
      <c r="Q101" s="305">
        <f>IF(Q$15=0,0,Q$15/OIS_fec!Q$15)</f>
        <v>0.27807787298787301</v>
      </c>
    </row>
    <row r="102" spans="1:17" x14ac:dyDescent="0.25">
      <c r="A102" s="127" t="s">
        <v>323</v>
      </c>
      <c r="B102" s="305">
        <f>IF(B$26=0,0,B$26/OIS_fec!B$26)</f>
        <v>0.16626466905857701</v>
      </c>
      <c r="C102" s="305">
        <f>IF(C$26=0,0,C$26/OIS_fec!C$26)</f>
        <v>0.16483521400529227</v>
      </c>
      <c r="D102" s="305">
        <f>IF(D$26=0,0,D$26/OIS_fec!D$26)</f>
        <v>0.16685312164231747</v>
      </c>
      <c r="E102" s="305">
        <f>IF(E$26=0,0,E$26/OIS_fec!E$26)</f>
        <v>0.16059341747180392</v>
      </c>
      <c r="F102" s="305">
        <f>IF(F$26=0,0,F$26/OIS_fec!F$26)</f>
        <v>0.15996942222404786</v>
      </c>
      <c r="G102" s="305">
        <f>IF(G$26=0,0,G$26/OIS_fec!G$26)</f>
        <v>0.15922788370939212</v>
      </c>
      <c r="H102" s="305">
        <f>IF(H$26=0,0,H$26/OIS_fec!H$26)</f>
        <v>0.16611560737126616</v>
      </c>
      <c r="I102" s="305">
        <f>IF(I$26=0,0,I$26/OIS_fec!I$26)</f>
        <v>0.16440134471927531</v>
      </c>
      <c r="J102" s="305">
        <f>IF(J$26=0,0,J$26/OIS_fec!J$26)</f>
        <v>0.17481287396758924</v>
      </c>
      <c r="K102" s="305">
        <f>IF(K$26=0,0,K$26/OIS_fec!K$26)</f>
        <v>0.17365129908383975</v>
      </c>
      <c r="L102" s="305">
        <f>IF(L$26=0,0,L$26/OIS_fec!L$26)</f>
        <v>0.17504821449863728</v>
      </c>
      <c r="M102" s="305">
        <f>IF(M$26=0,0,M$26/OIS_fec!M$26)</f>
        <v>0.1760055314779739</v>
      </c>
      <c r="N102" s="305">
        <f>IF(N$26=0,0,N$26/OIS_fec!N$26)</f>
        <v>0.17638445398457572</v>
      </c>
      <c r="O102" s="305">
        <f>IF(O$26=0,0,O$26/OIS_fec!O$26)</f>
        <v>0.17643717073649204</v>
      </c>
      <c r="P102" s="305">
        <f>IF(P$26=0,0,P$26/OIS_fec!P$26)</f>
        <v>0.17688299991947634</v>
      </c>
      <c r="Q102" s="305">
        <f>IF(Q$26=0,0,Q$26/OIS_fec!Q$26)</f>
        <v>0.18007425555912063</v>
      </c>
    </row>
    <row r="103" spans="1:17" x14ac:dyDescent="0.25">
      <c r="A103" s="127" t="s">
        <v>322</v>
      </c>
      <c r="B103" s="305">
        <f>IF(B$34=0,0,B$34/OIS_fec!B$34)</f>
        <v>0.17260685176245505</v>
      </c>
      <c r="C103" s="305">
        <f>IF(C$34=0,0,C$34/OIS_fec!C$34)</f>
        <v>0.17071697648455528</v>
      </c>
      <c r="D103" s="305">
        <f>IF(D$34=0,0,D$34/OIS_fec!D$34)</f>
        <v>0.17501730279547792</v>
      </c>
      <c r="E103" s="305">
        <f>IF(E$34=0,0,E$34/OIS_fec!E$34)</f>
        <v>0.17071170565067384</v>
      </c>
      <c r="F103" s="305">
        <f>IF(F$34=0,0,F$34/OIS_fec!F$34)</f>
        <v>0.17512607752079054</v>
      </c>
      <c r="G103" s="305">
        <f>IF(G$34=0,0,G$34/OIS_fec!G$34)</f>
        <v>0.17056355065182502</v>
      </c>
      <c r="H103" s="305">
        <f>IF(H$34=0,0,H$34/OIS_fec!H$34)</f>
        <v>0.17050056865958227</v>
      </c>
      <c r="I103" s="305">
        <f>IF(I$34=0,0,I$34/OIS_fec!I$34)</f>
        <v>0.17345076726381545</v>
      </c>
      <c r="J103" s="305">
        <f>IF(J$34=0,0,J$34/OIS_fec!J$34)</f>
        <v>0.17669415357036722</v>
      </c>
      <c r="K103" s="305">
        <f>IF(K$34=0,0,K$34/OIS_fec!K$34)</f>
        <v>0.17181150260747258</v>
      </c>
      <c r="L103" s="305">
        <f>IF(L$34=0,0,L$34/OIS_fec!L$34)</f>
        <v>0.17828764328724228</v>
      </c>
      <c r="M103" s="305">
        <f>IF(M$34=0,0,M$34/OIS_fec!M$34)</f>
        <v>0.18054666377454265</v>
      </c>
      <c r="N103" s="305">
        <f>IF(N$34=0,0,N$34/OIS_fec!N$34)</f>
        <v>0.17970835860651896</v>
      </c>
      <c r="O103" s="305">
        <f>IF(O$34=0,0,O$34/OIS_fec!O$34)</f>
        <v>0.18223312293962987</v>
      </c>
      <c r="P103" s="305">
        <f>IF(P$34=0,0,P$34/OIS_fec!P$34)</f>
        <v>0.18059365074564596</v>
      </c>
      <c r="Q103" s="305">
        <f>IF(Q$34=0,0,Q$34/OIS_fec!Q$34)</f>
        <v>0.18334801371606374</v>
      </c>
    </row>
    <row r="104" spans="1:17" x14ac:dyDescent="0.25">
      <c r="A104" s="127" t="s">
        <v>321</v>
      </c>
      <c r="B104" s="305">
        <f>IF(B$53=0,0,B$53/OIS_fec!B$53)</f>
        <v>0.36013250347964998</v>
      </c>
      <c r="C104" s="305">
        <f>IF(C$53=0,0,C$53/OIS_fec!C$53)</f>
        <v>0.35957567030807486</v>
      </c>
      <c r="D104" s="305">
        <f>IF(D$53=0,0,D$53/OIS_fec!D$53)</f>
        <v>0.36139155055311434</v>
      </c>
      <c r="E104" s="305">
        <f>IF(E$53=0,0,E$53/OIS_fec!E$53)</f>
        <v>0.36102294570709909</v>
      </c>
      <c r="F104" s="305">
        <f>IF(F$53=0,0,F$53/OIS_fec!F$53)</f>
        <v>0.36388367010055173</v>
      </c>
      <c r="G104" s="305">
        <f>IF(G$53=0,0,G$53/OIS_fec!G$53)</f>
        <v>0.36217148710337471</v>
      </c>
      <c r="H104" s="305">
        <f>IF(H$53=0,0,H$53/OIS_fec!H$53)</f>
        <v>0.36370790891133215</v>
      </c>
      <c r="I104" s="305">
        <f>IF(I$53=0,0,I$53/OIS_fec!I$53)</f>
        <v>0.37201193011984401</v>
      </c>
      <c r="J104" s="305">
        <f>IF(J$53=0,0,J$53/OIS_fec!J$53)</f>
        <v>0.37542483977079577</v>
      </c>
      <c r="K104" s="305">
        <f>IF(K$53=0,0,K$53/OIS_fec!K$53)</f>
        <v>0.38262116839802973</v>
      </c>
      <c r="L104" s="305">
        <f>IF(L$53=0,0,L$53/OIS_fec!L$53)</f>
        <v>0.38448138731925985</v>
      </c>
      <c r="M104" s="305">
        <f>IF(M$53=0,0,M$53/OIS_fec!M$53)</f>
        <v>0.38531341065727082</v>
      </c>
      <c r="N104" s="305">
        <f>IF(N$53=0,0,N$53/OIS_fec!N$53)</f>
        <v>0.38501044313247562</v>
      </c>
      <c r="O104" s="305">
        <f>IF(O$53=0,0,O$53/OIS_fec!O$53)</f>
        <v>0.38662328457704259</v>
      </c>
      <c r="P104" s="305">
        <f>IF(P$53=0,0,P$53/OIS_fec!P$53)</f>
        <v>0.38541067029437076</v>
      </c>
      <c r="Q104" s="305">
        <f>IF(Q$53=0,0,Q$53/OIS_fec!Q$53)</f>
        <v>0.39213746454594089</v>
      </c>
    </row>
    <row r="105" spans="1:17" x14ac:dyDescent="0.25">
      <c r="A105" s="127" t="s">
        <v>320</v>
      </c>
      <c r="B105" s="305">
        <f>IF(B$67=0,0,B$67/OIS_fec!B$67)</f>
        <v>0.22038944466984683</v>
      </c>
      <c r="C105" s="305">
        <f>IF(C$67=0,0,C$67/OIS_fec!C$67)</f>
        <v>0.22038944466984683</v>
      </c>
      <c r="D105" s="305">
        <f>IF(D$67=0,0,D$67/OIS_fec!D$67)</f>
        <v>0.22038944466984683</v>
      </c>
      <c r="E105" s="305">
        <f>IF(E$67=0,0,E$67/OIS_fec!E$67)</f>
        <v>0.22038944466984683</v>
      </c>
      <c r="F105" s="305">
        <f>IF(F$67=0,0,F$67/OIS_fec!F$67)</f>
        <v>0.22038944466984683</v>
      </c>
      <c r="G105" s="305">
        <f>IF(G$67=0,0,G$67/OIS_fec!G$67)</f>
        <v>0.22038944466984681</v>
      </c>
      <c r="H105" s="305">
        <f>IF(H$67=0,0,H$67/OIS_fec!H$67)</f>
        <v>0.22427271669132029</v>
      </c>
      <c r="I105" s="305">
        <f>IF(I$67=0,0,I$67/OIS_fec!I$67)</f>
        <v>0.22808372008530969</v>
      </c>
      <c r="J105" s="305">
        <f>IF(J$67=0,0,J$67/OIS_fec!J$67)</f>
        <v>0.23185228199553717</v>
      </c>
      <c r="K105" s="305">
        <f>IF(K$67=0,0,K$67/OIS_fec!K$67)</f>
        <v>0.23717951884364077</v>
      </c>
      <c r="L105" s="305">
        <f>IF(L$67=0,0,L$67/OIS_fec!L$67)</f>
        <v>0.23717951884364077</v>
      </c>
      <c r="M105" s="305">
        <f>IF(M$67=0,0,M$67/OIS_fec!M$67)</f>
        <v>0.23717951884364077</v>
      </c>
      <c r="N105" s="305">
        <f>IF(N$67=0,0,N$67/OIS_fec!N$67)</f>
        <v>0.23717951884364083</v>
      </c>
      <c r="O105" s="305">
        <f>IF(O$67=0,0,O$67/OIS_fec!O$67)</f>
        <v>0.23717951884364077</v>
      </c>
      <c r="P105" s="305">
        <f>IF(P$67=0,0,P$67/OIS_fec!P$67)</f>
        <v>0.23717951884364077</v>
      </c>
      <c r="Q105" s="305">
        <f>IF(Q$67=0,0,Q$67/OIS_fec!Q$67)</f>
        <v>0.24155936303004394</v>
      </c>
    </row>
    <row r="106" spans="1:17" x14ac:dyDescent="0.25">
      <c r="A106" s="72" t="s">
        <v>319</v>
      </c>
      <c r="B106" s="304">
        <f>IF(B$68=0,0,B$68/OIS_fec!B$68)</f>
        <v>0.31934908750904367</v>
      </c>
      <c r="C106" s="304">
        <f>IF(C$68=0,0,C$68/OIS_fec!C$68)</f>
        <v>0.31934908750904367</v>
      </c>
      <c r="D106" s="304">
        <f>IF(D$68=0,0,D$68/OIS_fec!D$68)</f>
        <v>0.31934908750904373</v>
      </c>
      <c r="E106" s="304">
        <f>IF(E$68=0,0,E$68/OIS_fec!E$68)</f>
        <v>0.31934908750904373</v>
      </c>
      <c r="F106" s="304">
        <f>IF(F$68=0,0,F$68/OIS_fec!F$68)</f>
        <v>0.31934908750904367</v>
      </c>
      <c r="G106" s="304">
        <f>IF(G$68=0,0,G$68/OIS_fec!G$68)</f>
        <v>0.31934908750904367</v>
      </c>
      <c r="H106" s="304">
        <f>IF(H$68=0,0,H$68/OIS_fec!H$68)</f>
        <v>0.32497603293043048</v>
      </c>
      <c r="I106" s="304">
        <f>IF(I$68=0,0,I$68/OIS_fec!I$68)</f>
        <v>0.33049825954245149</v>
      </c>
      <c r="J106" s="304">
        <f>IF(J$68=0,0,J$68/OIS_fec!J$68)</f>
        <v>0.33595898752357312</v>
      </c>
      <c r="K106" s="304">
        <f>IF(K$68=0,0,K$68/OIS_fec!K$68)</f>
        <v>0.34367826931102435</v>
      </c>
      <c r="L106" s="304">
        <f>IF(L$68=0,0,L$68/OIS_fec!L$68)</f>
        <v>0.34367826931102435</v>
      </c>
      <c r="M106" s="304">
        <f>IF(M$68=0,0,M$68/OIS_fec!M$68)</f>
        <v>0.34367826931102441</v>
      </c>
      <c r="N106" s="304">
        <f>IF(N$68=0,0,N$68/OIS_fec!N$68)</f>
        <v>0.34367826931102435</v>
      </c>
      <c r="O106" s="304">
        <f>IF(O$68=0,0,O$68/OIS_fec!O$68)</f>
        <v>0.3436782693110243</v>
      </c>
      <c r="P106" s="304">
        <f>IF(P$68=0,0,P$68/OIS_fec!P$68)</f>
        <v>0.34367826931102435</v>
      </c>
      <c r="Q106" s="304">
        <f>IF(Q$68=0,0,Q$68/OIS_fec!Q$68)</f>
        <v>0.35002475857440513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useful energy demand"</f>
        <v>BE: Industry Summary / useful energy demand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91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6530.5608848289321</v>
      </c>
      <c r="C5" s="96">
        <f t="shared" ref="C5:Q5" si="1">SUM(C6:C10,C15,C26)</f>
        <v>6486.9669546237383</v>
      </c>
      <c r="D5" s="96">
        <f t="shared" si="1"/>
        <v>5974.9602735192311</v>
      </c>
      <c r="E5" s="96">
        <f t="shared" si="1"/>
        <v>6235.7817506551819</v>
      </c>
      <c r="F5" s="96">
        <f t="shared" si="1"/>
        <v>6148.3189017646491</v>
      </c>
      <c r="G5" s="96">
        <f t="shared" si="1"/>
        <v>5734.6658712462322</v>
      </c>
      <c r="H5" s="96">
        <f t="shared" si="1"/>
        <v>6156.2138593078007</v>
      </c>
      <c r="I5" s="96">
        <f t="shared" si="1"/>
        <v>6181.5062301111539</v>
      </c>
      <c r="J5" s="96">
        <f t="shared" si="1"/>
        <v>6109.0938660773454</v>
      </c>
      <c r="K5" s="96">
        <f t="shared" si="1"/>
        <v>4921.8527658076728</v>
      </c>
      <c r="L5" s="96">
        <f t="shared" si="1"/>
        <v>5790.5371577624874</v>
      </c>
      <c r="M5" s="96">
        <f t="shared" si="1"/>
        <v>5711.0294197678568</v>
      </c>
      <c r="N5" s="96">
        <f t="shared" si="1"/>
        <v>5651.1724622861002</v>
      </c>
      <c r="O5" s="96">
        <f t="shared" si="1"/>
        <v>5807.465071900031</v>
      </c>
      <c r="P5" s="96">
        <f t="shared" si="1"/>
        <v>5756.1839916035879</v>
      </c>
      <c r="Q5" s="96">
        <f t="shared" si="1"/>
        <v>5813.0965574978072</v>
      </c>
    </row>
    <row r="6" spans="1:17" x14ac:dyDescent="0.25">
      <c r="A6" s="76" t="s">
        <v>83</v>
      </c>
      <c r="B6" s="95">
        <v>41.578008663552978</v>
      </c>
      <c r="C6" s="95">
        <v>42.279608999884246</v>
      </c>
      <c r="D6" s="95">
        <v>40.605605893148933</v>
      </c>
      <c r="E6" s="95">
        <v>43.187807819127478</v>
      </c>
      <c r="F6" s="95">
        <v>42.569577610145167</v>
      </c>
      <c r="G6" s="95">
        <v>39.866570508544108</v>
      </c>
      <c r="H6" s="95">
        <v>44.957334754556896</v>
      </c>
      <c r="I6" s="95">
        <v>45.217405070288713</v>
      </c>
      <c r="J6" s="95">
        <v>43.087117552023919</v>
      </c>
      <c r="K6" s="95">
        <v>40.113681949073026</v>
      </c>
      <c r="L6" s="95">
        <v>43.634288258684066</v>
      </c>
      <c r="M6" s="95">
        <v>42.445038844394645</v>
      </c>
      <c r="N6" s="95">
        <v>43.128417632897161</v>
      </c>
      <c r="O6" s="95">
        <v>45.208500797452714</v>
      </c>
      <c r="P6" s="95">
        <v>44.302645022847763</v>
      </c>
      <c r="Q6" s="95">
        <v>45.663246733132972</v>
      </c>
    </row>
    <row r="7" spans="1:17" x14ac:dyDescent="0.25">
      <c r="A7" s="76" t="s">
        <v>82</v>
      </c>
      <c r="B7" s="95">
        <v>19.57966295184837</v>
      </c>
      <c r="C7" s="95">
        <v>19.506372857245694</v>
      </c>
      <c r="D7" s="95">
        <v>20.138804817599894</v>
      </c>
      <c r="E7" s="95">
        <v>22.114331879890035</v>
      </c>
      <c r="F7" s="95">
        <v>21.912532109348795</v>
      </c>
      <c r="G7" s="95">
        <v>22.108616282734598</v>
      </c>
      <c r="H7" s="95">
        <v>25.314824225487719</v>
      </c>
      <c r="I7" s="95">
        <v>28.39652265537223</v>
      </c>
      <c r="J7" s="95">
        <v>28.406502688539945</v>
      </c>
      <c r="K7" s="95">
        <v>25.221794767176434</v>
      </c>
      <c r="L7" s="95">
        <v>26.850568911506155</v>
      </c>
      <c r="M7" s="95">
        <v>26.240987229441338</v>
      </c>
      <c r="N7" s="95">
        <v>26.49816098514669</v>
      </c>
      <c r="O7" s="95">
        <v>28.677483478018548</v>
      </c>
      <c r="P7" s="95">
        <v>27.466620768485885</v>
      </c>
      <c r="Q7" s="95">
        <v>28.748244169757115</v>
      </c>
    </row>
    <row r="8" spans="1:17" x14ac:dyDescent="0.25">
      <c r="A8" s="76" t="s">
        <v>81</v>
      </c>
      <c r="B8" s="95">
        <v>147.79468627985642</v>
      </c>
      <c r="C8" s="95">
        <v>146.07648055376853</v>
      </c>
      <c r="D8" s="95">
        <v>132.0121080404422</v>
      </c>
      <c r="E8" s="95">
        <v>143.81431038810999</v>
      </c>
      <c r="F8" s="95">
        <v>143.21942019544508</v>
      </c>
      <c r="G8" s="95">
        <v>132.92749956972926</v>
      </c>
      <c r="H8" s="95">
        <v>145.0082811019148</v>
      </c>
      <c r="I8" s="95">
        <v>140.87152638823534</v>
      </c>
      <c r="J8" s="95">
        <v>135.64652151527454</v>
      </c>
      <c r="K8" s="95">
        <v>112.74637413830342</v>
      </c>
      <c r="L8" s="95">
        <v>134.99547745997981</v>
      </c>
      <c r="M8" s="95">
        <v>129.17788483151796</v>
      </c>
      <c r="N8" s="95">
        <v>133.45865965867384</v>
      </c>
      <c r="O8" s="95">
        <v>136.80522579401341</v>
      </c>
      <c r="P8" s="95">
        <v>137.30333390555853</v>
      </c>
      <c r="Q8" s="95">
        <v>137.91967986336562</v>
      </c>
    </row>
    <row r="9" spans="1:17" x14ac:dyDescent="0.25">
      <c r="A9" s="76" t="s">
        <v>80</v>
      </c>
      <c r="B9" s="95">
        <v>107.81950180536992</v>
      </c>
      <c r="C9" s="95">
        <v>108.09323030350667</v>
      </c>
      <c r="D9" s="95">
        <v>112.23556817941549</v>
      </c>
      <c r="E9" s="95">
        <v>125.31995830902297</v>
      </c>
      <c r="F9" s="95">
        <v>125.34636566100858</v>
      </c>
      <c r="G9" s="95">
        <v>132.2287597618085</v>
      </c>
      <c r="H9" s="95">
        <v>152.50121813581552</v>
      </c>
      <c r="I9" s="95">
        <v>169.96950572640324</v>
      </c>
      <c r="J9" s="95">
        <v>169.37150926420406</v>
      </c>
      <c r="K9" s="95">
        <v>150.50045061958375</v>
      </c>
      <c r="L9" s="95">
        <v>162.43916029779047</v>
      </c>
      <c r="M9" s="95">
        <v>152.28541045741463</v>
      </c>
      <c r="N9" s="95">
        <v>152.97006491517323</v>
      </c>
      <c r="O9" s="95">
        <v>165.39125898370148</v>
      </c>
      <c r="P9" s="95">
        <v>157.83253810178061</v>
      </c>
      <c r="Q9" s="95">
        <v>166.34802196704425</v>
      </c>
    </row>
    <row r="10" spans="1:17" x14ac:dyDescent="0.25">
      <c r="A10" s="94" t="s">
        <v>79</v>
      </c>
      <c r="B10" s="93">
        <f t="shared" ref="B10" si="2">SUM(B11:B14)</f>
        <v>114.12150913398656</v>
      </c>
      <c r="C10" s="93">
        <f t="shared" ref="C10:Q10" si="3">SUM(C11:C14)</f>
        <v>114.75036742970696</v>
      </c>
      <c r="D10" s="93">
        <f t="shared" si="3"/>
        <v>113.51457335753813</v>
      </c>
      <c r="E10" s="93">
        <f t="shared" si="3"/>
        <v>122.53618430353249</v>
      </c>
      <c r="F10" s="93">
        <f t="shared" si="3"/>
        <v>120.93544093758091</v>
      </c>
      <c r="G10" s="93">
        <f t="shared" si="3"/>
        <v>115.83806924361035</v>
      </c>
      <c r="H10" s="93">
        <f t="shared" si="3"/>
        <v>128.9743913357789</v>
      </c>
      <c r="I10" s="93">
        <f t="shared" si="3"/>
        <v>138.97486065530148</v>
      </c>
      <c r="J10" s="93">
        <f t="shared" si="3"/>
        <v>126.42281312454912</v>
      </c>
      <c r="K10" s="93">
        <f t="shared" si="3"/>
        <v>118.65768409449228</v>
      </c>
      <c r="L10" s="93">
        <f t="shared" si="3"/>
        <v>127.18729782996783</v>
      </c>
      <c r="M10" s="93">
        <f t="shared" si="3"/>
        <v>123.26174949903317</v>
      </c>
      <c r="N10" s="93">
        <f t="shared" si="3"/>
        <v>122.44179121679116</v>
      </c>
      <c r="O10" s="93">
        <f t="shared" si="3"/>
        <v>129.93842951359059</v>
      </c>
      <c r="P10" s="93">
        <f t="shared" si="3"/>
        <v>126.59785511700561</v>
      </c>
      <c r="Q10" s="93">
        <f t="shared" si="3"/>
        <v>132.22317977685412</v>
      </c>
    </row>
    <row r="11" spans="1:17" x14ac:dyDescent="0.25">
      <c r="A11" s="92" t="s">
        <v>68</v>
      </c>
      <c r="B11" s="91">
        <v>9.925386079461525</v>
      </c>
      <c r="C11" s="91">
        <v>11.76648961625852</v>
      </c>
      <c r="D11" s="91">
        <v>9.4012365852508744</v>
      </c>
      <c r="E11" s="91">
        <v>8.2655034227882052</v>
      </c>
      <c r="F11" s="91">
        <v>10.478497083332551</v>
      </c>
      <c r="G11" s="91">
        <v>12.6150877188868</v>
      </c>
      <c r="H11" s="91">
        <v>10.849835203857769</v>
      </c>
      <c r="I11" s="91">
        <v>8.7466665389409322</v>
      </c>
      <c r="J11" s="91">
        <v>7.380646102622153</v>
      </c>
      <c r="K11" s="91">
        <v>9.5121958707963241</v>
      </c>
      <c r="L11" s="91">
        <v>7.6227656489618667</v>
      </c>
      <c r="M11" s="91">
        <v>5.3766632368541654</v>
      </c>
      <c r="N11" s="91">
        <v>7.6726944080600914</v>
      </c>
      <c r="O11" s="91">
        <v>7.8797460664337482</v>
      </c>
      <c r="P11" s="91">
        <v>6.9795752185908064</v>
      </c>
      <c r="Q11" s="91">
        <v>7.0954788236438526</v>
      </c>
    </row>
    <row r="12" spans="1:17" x14ac:dyDescent="0.25">
      <c r="A12" s="92" t="s">
        <v>66</v>
      </c>
      <c r="B12" s="91">
        <v>39.938368367589803</v>
      </c>
      <c r="C12" s="91">
        <v>38.870726128868107</v>
      </c>
      <c r="D12" s="91">
        <v>39.015616950790836</v>
      </c>
      <c r="E12" s="91">
        <v>43.987469087514647</v>
      </c>
      <c r="F12" s="91">
        <v>43.416525104459659</v>
      </c>
      <c r="G12" s="91">
        <v>43.927979099976632</v>
      </c>
      <c r="H12" s="91">
        <v>48.756515847275779</v>
      </c>
      <c r="I12" s="91">
        <v>52.444079409351282</v>
      </c>
      <c r="J12" s="91">
        <v>47.135555232572607</v>
      </c>
      <c r="K12" s="91">
        <v>46.713090566193387</v>
      </c>
      <c r="L12" s="91">
        <v>48.222311899267496</v>
      </c>
      <c r="M12" s="91">
        <v>44.867483566100809</v>
      </c>
      <c r="N12" s="91">
        <v>44.26377760466206</v>
      </c>
      <c r="O12" s="91">
        <v>47.860173343120174</v>
      </c>
      <c r="P12" s="91">
        <v>46.800782155866067</v>
      </c>
      <c r="Q12" s="91">
        <v>49.726957405817664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64.257754686935243</v>
      </c>
      <c r="C14" s="89">
        <v>64.11315168458033</v>
      </c>
      <c r="D14" s="89">
        <v>65.097719821496412</v>
      </c>
      <c r="E14" s="89">
        <v>70.28321179322964</v>
      </c>
      <c r="F14" s="89">
        <v>67.040418749788699</v>
      </c>
      <c r="G14" s="89">
        <v>59.295002424746919</v>
      </c>
      <c r="H14" s="89">
        <v>69.36804028464536</v>
      </c>
      <c r="I14" s="89">
        <v>77.784114707009252</v>
      </c>
      <c r="J14" s="89">
        <v>71.906611789354358</v>
      </c>
      <c r="K14" s="89">
        <v>62.432397657502563</v>
      </c>
      <c r="L14" s="89">
        <v>71.342220281738463</v>
      </c>
      <c r="M14" s="89">
        <v>73.0176026960782</v>
      </c>
      <c r="N14" s="89">
        <v>70.505319204069011</v>
      </c>
      <c r="O14" s="89">
        <v>74.198510104036671</v>
      </c>
      <c r="P14" s="89">
        <v>72.817497742548738</v>
      </c>
      <c r="Q14" s="89">
        <v>75.400743547392622</v>
      </c>
    </row>
    <row r="15" spans="1:17" x14ac:dyDescent="0.25">
      <c r="A15" s="86" t="s">
        <v>87</v>
      </c>
      <c r="B15" s="85">
        <f t="shared" ref="B15" si="4">SUM(B16:B25)</f>
        <v>1415.0983077561498</v>
      </c>
      <c r="C15" s="85">
        <f t="shared" ref="C15:Q15" si="5">SUM(C16:C25)</f>
        <v>1426.1441100696927</v>
      </c>
      <c r="D15" s="85">
        <f t="shared" si="5"/>
        <v>1453.2861339194355</v>
      </c>
      <c r="E15" s="85">
        <f t="shared" si="5"/>
        <v>1558.1665531250148</v>
      </c>
      <c r="F15" s="85">
        <f t="shared" si="5"/>
        <v>1541.904785287119</v>
      </c>
      <c r="G15" s="85">
        <f t="shared" si="5"/>
        <v>1432.3081251059391</v>
      </c>
      <c r="H15" s="85">
        <f t="shared" si="5"/>
        <v>1752.6579699345773</v>
      </c>
      <c r="I15" s="85">
        <f t="shared" si="5"/>
        <v>2035.1596754842956</v>
      </c>
      <c r="J15" s="85">
        <f t="shared" si="5"/>
        <v>1926.3789873828489</v>
      </c>
      <c r="K15" s="85">
        <f t="shared" si="5"/>
        <v>1754.209078513574</v>
      </c>
      <c r="L15" s="85">
        <f t="shared" si="5"/>
        <v>1981.8874509047314</v>
      </c>
      <c r="M15" s="85">
        <f t="shared" si="5"/>
        <v>1912.0904937111441</v>
      </c>
      <c r="N15" s="85">
        <f t="shared" si="5"/>
        <v>1912.3625676813153</v>
      </c>
      <c r="O15" s="85">
        <f t="shared" si="5"/>
        <v>2041.3041620539448</v>
      </c>
      <c r="P15" s="85">
        <f t="shared" si="5"/>
        <v>1957.0101545484938</v>
      </c>
      <c r="Q15" s="85">
        <f t="shared" si="5"/>
        <v>2056.1114977989414</v>
      </c>
    </row>
    <row r="16" spans="1:17" x14ac:dyDescent="0.25">
      <c r="A16" s="88" t="s">
        <v>33</v>
      </c>
      <c r="B16" s="87">
        <v>62.284051153754774</v>
      </c>
      <c r="C16" s="87">
        <v>82.255666292005515</v>
      </c>
      <c r="D16" s="87">
        <v>63.522511289303417</v>
      </c>
      <c r="E16" s="87">
        <v>63.334170500541902</v>
      </c>
      <c r="F16" s="87">
        <v>71.696017423062727</v>
      </c>
      <c r="G16" s="87">
        <v>57.210666361025929</v>
      </c>
      <c r="H16" s="87">
        <v>54.651353684745089</v>
      </c>
      <c r="I16" s="87">
        <v>61.076001139253172</v>
      </c>
      <c r="J16" s="87">
        <v>60.020972510693589</v>
      </c>
      <c r="K16" s="87">
        <v>56.507288846630999</v>
      </c>
      <c r="L16" s="87">
        <v>57.604185679140471</v>
      </c>
      <c r="M16" s="87">
        <v>55.175451674907578</v>
      </c>
      <c r="N16" s="87">
        <v>54.657706414706617</v>
      </c>
      <c r="O16" s="87">
        <v>52.915949955085232</v>
      </c>
      <c r="P16" s="87">
        <v>53.059197484310985</v>
      </c>
      <c r="Q16" s="87">
        <v>51.115656778154964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2.9208936219523044E-14</v>
      </c>
      <c r="C18" s="87">
        <v>0</v>
      </c>
      <c r="D18" s="87">
        <v>5.8422028330966788E-14</v>
      </c>
      <c r="E18" s="87">
        <v>0</v>
      </c>
      <c r="F18" s="87">
        <v>0</v>
      </c>
      <c r="G18" s="87">
        <v>0</v>
      </c>
      <c r="H18" s="87">
        <v>0</v>
      </c>
      <c r="I18" s="87">
        <v>1.515288735114079E-14</v>
      </c>
      <c r="J18" s="87">
        <v>0.90629731569993177</v>
      </c>
      <c r="K18" s="87">
        <v>0.8833559536936747</v>
      </c>
      <c r="L18" s="87">
        <v>0.88265544322875755</v>
      </c>
      <c r="M18" s="87">
        <v>0.88264775911266824</v>
      </c>
      <c r="N18" s="87">
        <v>0.9110983728079165</v>
      </c>
      <c r="O18" s="87">
        <v>0.91109580909043164</v>
      </c>
      <c r="P18" s="87">
        <v>0.91107217035693244</v>
      </c>
      <c r="Q18" s="87">
        <v>0.94400862733607782</v>
      </c>
    </row>
    <row r="19" spans="1:17" x14ac:dyDescent="0.25">
      <c r="A19" s="88" t="s">
        <v>68</v>
      </c>
      <c r="B19" s="87">
        <v>43.023389370744887</v>
      </c>
      <c r="C19" s="87">
        <v>85.672910042407139</v>
      </c>
      <c r="D19" s="87">
        <v>42.55464177591795</v>
      </c>
      <c r="E19" s="87">
        <v>18.029931750241715</v>
      </c>
      <c r="F19" s="87">
        <v>24.704338500328838</v>
      </c>
      <c r="G19" s="87">
        <v>14.772586881837048</v>
      </c>
      <c r="H19" s="87">
        <v>30.457268369755752</v>
      </c>
      <c r="I19" s="87">
        <v>46.065321906640285</v>
      </c>
      <c r="J19" s="87">
        <v>17.861881055684837</v>
      </c>
      <c r="K19" s="87">
        <v>17.804075625091855</v>
      </c>
      <c r="L19" s="87">
        <v>35.690825363070445</v>
      </c>
      <c r="M19" s="87">
        <v>21.332195532270731</v>
      </c>
      <c r="N19" s="87">
        <v>35.977485857310853</v>
      </c>
      <c r="O19" s="87">
        <v>41.742233462647114</v>
      </c>
      <c r="P19" s="87">
        <v>36.111157483956021</v>
      </c>
      <c r="Q19" s="87">
        <v>39.838976416724037</v>
      </c>
    </row>
    <row r="20" spans="1:17" x14ac:dyDescent="0.25">
      <c r="A20" s="88" t="s">
        <v>29</v>
      </c>
      <c r="B20" s="87">
        <v>169.14614401893598</v>
      </c>
      <c r="C20" s="87">
        <v>228.41218337091956</v>
      </c>
      <c r="D20" s="87">
        <v>159.30522083773974</v>
      </c>
      <c r="E20" s="87">
        <v>169.97761640828338</v>
      </c>
      <c r="F20" s="87">
        <v>143.47249220784516</v>
      </c>
      <c r="G20" s="87">
        <v>153.26581919894184</v>
      </c>
      <c r="H20" s="87">
        <v>146.01159000912611</v>
      </c>
      <c r="I20" s="87">
        <v>117.05395734581494</v>
      </c>
      <c r="J20" s="87">
        <v>96.392913766728142</v>
      </c>
      <c r="K20" s="87">
        <v>47.605178544603696</v>
      </c>
      <c r="L20" s="87">
        <v>58.070354955905536</v>
      </c>
      <c r="M20" s="87">
        <v>24.558456637976327</v>
      </c>
      <c r="N20" s="87">
        <v>29.167309863436856</v>
      </c>
      <c r="O20" s="87">
        <v>19.515567985999883</v>
      </c>
      <c r="P20" s="87">
        <v>11.858436200372573</v>
      </c>
      <c r="Q20" s="87">
        <v>11.584568810078183</v>
      </c>
    </row>
    <row r="21" spans="1:17" x14ac:dyDescent="0.25">
      <c r="A21" s="88" t="s">
        <v>28</v>
      </c>
      <c r="B21" s="87">
        <v>99.904001174031421</v>
      </c>
      <c r="C21" s="87">
        <v>20.194451633339764</v>
      </c>
      <c r="D21" s="87">
        <v>19.351405342553054</v>
      </c>
      <c r="E21" s="87">
        <v>20.99764384009725</v>
      </c>
      <c r="F21" s="87">
        <v>6.6192153706375452</v>
      </c>
      <c r="G21" s="87">
        <v>11.916703157773584</v>
      </c>
      <c r="H21" s="87">
        <v>9.8237789065726115</v>
      </c>
      <c r="I21" s="87">
        <v>4.9669391686102031</v>
      </c>
      <c r="J21" s="87">
        <v>7.2928974364923382</v>
      </c>
      <c r="K21" s="87">
        <v>2.1407022520770695</v>
      </c>
      <c r="L21" s="87">
        <v>1.5913566808753661</v>
      </c>
      <c r="M21" s="87">
        <v>1.5832462536821705</v>
      </c>
      <c r="N21" s="87">
        <v>1.5889659358723873</v>
      </c>
      <c r="O21" s="87">
        <v>1.5861519913026314</v>
      </c>
      <c r="P21" s="87">
        <v>1.8340308713631344</v>
      </c>
      <c r="Q21" s="87">
        <v>2.1177579456118525</v>
      </c>
    </row>
    <row r="22" spans="1:17" x14ac:dyDescent="0.25">
      <c r="A22" s="88" t="s">
        <v>66</v>
      </c>
      <c r="B22" s="87">
        <v>766.8964025955944</v>
      </c>
      <c r="C22" s="87">
        <v>736.87666819535798</v>
      </c>
      <c r="D22" s="87">
        <v>889.91204530664618</v>
      </c>
      <c r="E22" s="87">
        <v>970.92017848409489</v>
      </c>
      <c r="F22" s="87">
        <v>973.87959084756233</v>
      </c>
      <c r="G22" s="87">
        <v>863.9401619530845</v>
      </c>
      <c r="H22" s="87">
        <v>1072.8234926986795</v>
      </c>
      <c r="I22" s="87">
        <v>1382.3347482579456</v>
      </c>
      <c r="J22" s="87">
        <v>1268.025712126916</v>
      </c>
      <c r="K22" s="87">
        <v>1056.0367182757293</v>
      </c>
      <c r="L22" s="87">
        <v>1149.8687563689007</v>
      </c>
      <c r="M22" s="87">
        <v>1148.9954076663685</v>
      </c>
      <c r="N22" s="87">
        <v>1162.9913372166443</v>
      </c>
      <c r="O22" s="87">
        <v>1232.0195802144265</v>
      </c>
      <c r="P22" s="87">
        <v>1201.79056549707</v>
      </c>
      <c r="Q22" s="87">
        <v>1307.3101650167803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96.292784299614496</v>
      </c>
      <c r="C24" s="87">
        <v>97.619724025362174</v>
      </c>
      <c r="D24" s="87">
        <v>106.31262553564015</v>
      </c>
      <c r="E24" s="87">
        <v>132.58608408192418</v>
      </c>
      <c r="F24" s="87">
        <v>152.5130895834061</v>
      </c>
      <c r="G24" s="87">
        <v>174.01614392733811</v>
      </c>
      <c r="H24" s="87">
        <v>190.82379067488711</v>
      </c>
      <c r="I24" s="87">
        <v>205.01210867883944</v>
      </c>
      <c r="J24" s="87">
        <v>218.60722236153961</v>
      </c>
      <c r="K24" s="87">
        <v>244.80123268829814</v>
      </c>
      <c r="L24" s="87">
        <v>266.90985459406011</v>
      </c>
      <c r="M24" s="87">
        <v>263.39034123740441</v>
      </c>
      <c r="N24" s="87">
        <v>263.00026316645568</v>
      </c>
      <c r="O24" s="87">
        <v>310.05512925266231</v>
      </c>
      <c r="P24" s="87">
        <v>312.46962008043232</v>
      </c>
      <c r="Q24" s="87">
        <v>300.84673831427415</v>
      </c>
    </row>
    <row r="25" spans="1:17" x14ac:dyDescent="0.25">
      <c r="A25" s="88" t="s">
        <v>22</v>
      </c>
      <c r="B25" s="87">
        <v>177.55153514347381</v>
      </c>
      <c r="C25" s="87">
        <v>175.11250651030065</v>
      </c>
      <c r="D25" s="87">
        <v>172.32768383163511</v>
      </c>
      <c r="E25" s="87">
        <v>182.32092805983174</v>
      </c>
      <c r="F25" s="87">
        <v>169.02004135427646</v>
      </c>
      <c r="G25" s="87">
        <v>157.18604362593811</v>
      </c>
      <c r="H25" s="87">
        <v>248.06669559081115</v>
      </c>
      <c r="I25" s="87">
        <v>218.65059898719196</v>
      </c>
      <c r="J25" s="87">
        <v>257.27109080909446</v>
      </c>
      <c r="K25" s="87">
        <v>328.43052632744934</v>
      </c>
      <c r="L25" s="87">
        <v>411.2694618195502</v>
      </c>
      <c r="M25" s="87">
        <v>396.17274694942171</v>
      </c>
      <c r="N25" s="87">
        <v>364.06840085408078</v>
      </c>
      <c r="O25" s="87">
        <v>382.5584533827307</v>
      </c>
      <c r="P25" s="87">
        <v>338.97607476063172</v>
      </c>
      <c r="Q25" s="87">
        <v>342.35362588998152</v>
      </c>
    </row>
    <row r="26" spans="1:17" x14ac:dyDescent="0.25">
      <c r="A26" s="86" t="s">
        <v>85</v>
      </c>
      <c r="B26" s="85">
        <f t="shared" ref="B26" si="6">SUM(B27:B36)</f>
        <v>4684.5692082381684</v>
      </c>
      <c r="C26" s="85">
        <f t="shared" ref="C26:Q26" si="7">SUM(C27:C36)</f>
        <v>4630.1167844099336</v>
      </c>
      <c r="D26" s="85">
        <f t="shared" si="7"/>
        <v>4103.1674793116508</v>
      </c>
      <c r="E26" s="85">
        <f t="shared" si="7"/>
        <v>4220.6426048304838</v>
      </c>
      <c r="F26" s="85">
        <f t="shared" si="7"/>
        <v>4152.4307799640019</v>
      </c>
      <c r="G26" s="85">
        <f t="shared" si="7"/>
        <v>3859.3882307738663</v>
      </c>
      <c r="H26" s="85">
        <f t="shared" si="7"/>
        <v>3906.7998398196696</v>
      </c>
      <c r="I26" s="85">
        <f t="shared" si="7"/>
        <v>3622.9167341312568</v>
      </c>
      <c r="J26" s="85">
        <f t="shared" si="7"/>
        <v>3679.7804145499049</v>
      </c>
      <c r="K26" s="85">
        <f t="shared" si="7"/>
        <v>2720.4037017254695</v>
      </c>
      <c r="L26" s="85">
        <f t="shared" si="7"/>
        <v>3313.5429140998276</v>
      </c>
      <c r="M26" s="85">
        <f t="shared" si="7"/>
        <v>3325.5278551949109</v>
      </c>
      <c r="N26" s="85">
        <f t="shared" si="7"/>
        <v>3260.3128001961022</v>
      </c>
      <c r="O26" s="85">
        <f t="shared" si="7"/>
        <v>3260.1400112793094</v>
      </c>
      <c r="P26" s="85">
        <f t="shared" si="7"/>
        <v>3305.6708441394157</v>
      </c>
      <c r="Q26" s="85">
        <f t="shared" si="7"/>
        <v>3246.0826871887111</v>
      </c>
    </row>
    <row r="27" spans="1:17" x14ac:dyDescent="0.25">
      <c r="A27" s="84" t="s">
        <v>33</v>
      </c>
      <c r="B27" s="83">
        <v>674.30261696451635</v>
      </c>
      <c r="C27" s="83">
        <v>610.42088992925255</v>
      </c>
      <c r="D27" s="83">
        <v>384.81765309463378</v>
      </c>
      <c r="E27" s="83">
        <v>308.08696389990678</v>
      </c>
      <c r="F27" s="83">
        <v>321.97021159155804</v>
      </c>
      <c r="G27" s="83">
        <v>309.99608020285467</v>
      </c>
      <c r="H27" s="83">
        <v>318.90716635133236</v>
      </c>
      <c r="I27" s="83">
        <v>297.52160964575222</v>
      </c>
      <c r="J27" s="83">
        <v>298.14348336679308</v>
      </c>
      <c r="K27" s="83">
        <v>126.4868751664204</v>
      </c>
      <c r="L27" s="83">
        <v>445.95185034807798</v>
      </c>
      <c r="M27" s="83">
        <v>437.06360635404133</v>
      </c>
      <c r="N27" s="83">
        <v>485.35183699571093</v>
      </c>
      <c r="O27" s="83">
        <v>547.45422698742527</v>
      </c>
      <c r="P27" s="83">
        <v>604.35039842086451</v>
      </c>
      <c r="Q27" s="83">
        <v>584.77485031664423</v>
      </c>
    </row>
    <row r="28" spans="1:17" x14ac:dyDescent="0.25">
      <c r="A28" s="84" t="s">
        <v>47</v>
      </c>
      <c r="B28" s="83">
        <v>944.70462367237906</v>
      </c>
      <c r="C28" s="83">
        <v>1017.8362792301716</v>
      </c>
      <c r="D28" s="83">
        <v>724.6591563233743</v>
      </c>
      <c r="E28" s="83">
        <v>794.21944073611178</v>
      </c>
      <c r="F28" s="83">
        <v>751.58266683471334</v>
      </c>
      <c r="G28" s="83">
        <v>661.55146406263293</v>
      </c>
      <c r="H28" s="83">
        <v>650.3904529882758</v>
      </c>
      <c r="I28" s="83">
        <v>591.9301337971699</v>
      </c>
      <c r="J28" s="83">
        <v>707.98890370137019</v>
      </c>
      <c r="K28" s="83">
        <v>292.6619811203185</v>
      </c>
      <c r="L28" s="83">
        <v>300.03829505668057</v>
      </c>
      <c r="M28" s="83">
        <v>281.35087504949871</v>
      </c>
      <c r="N28" s="83">
        <v>168.24546898084952</v>
      </c>
      <c r="O28" s="83">
        <v>174.7569963772192</v>
      </c>
      <c r="P28" s="83">
        <v>185.9476856069648</v>
      </c>
      <c r="Q28" s="83">
        <v>171.55915580360605</v>
      </c>
    </row>
    <row r="29" spans="1:17" x14ac:dyDescent="0.25">
      <c r="A29" s="84" t="s">
        <v>30</v>
      </c>
      <c r="B29" s="83">
        <v>43.411372891197324</v>
      </c>
      <c r="C29" s="83">
        <v>6.5568275038937811</v>
      </c>
      <c r="D29" s="83">
        <v>12.763143546489948</v>
      </c>
      <c r="E29" s="83">
        <v>3.1058812686281927</v>
      </c>
      <c r="F29" s="83">
        <v>1.8984881138308076</v>
      </c>
      <c r="G29" s="83">
        <v>2.06881053046969</v>
      </c>
      <c r="H29" s="83">
        <v>3.1605415689613463</v>
      </c>
      <c r="I29" s="83">
        <v>29.975914783785836</v>
      </c>
      <c r="J29" s="83">
        <v>5.6971956724833337</v>
      </c>
      <c r="K29" s="83">
        <v>58.004401067582243</v>
      </c>
      <c r="L29" s="83">
        <v>56.54140878155787</v>
      </c>
      <c r="M29" s="83">
        <v>68.604431158139192</v>
      </c>
      <c r="N29" s="83">
        <v>70.091327979363257</v>
      </c>
      <c r="O29" s="83">
        <v>74.555942834475601</v>
      </c>
      <c r="P29" s="83">
        <v>86.639579130687636</v>
      </c>
      <c r="Q29" s="83">
        <v>111.05895507415363</v>
      </c>
    </row>
    <row r="30" spans="1:17" x14ac:dyDescent="0.25">
      <c r="A30" s="84" t="s">
        <v>68</v>
      </c>
      <c r="B30" s="83">
        <v>56.273407482295383</v>
      </c>
      <c r="C30" s="83">
        <v>84.409954776601708</v>
      </c>
      <c r="D30" s="83">
        <v>55.165619189375839</v>
      </c>
      <c r="E30" s="83">
        <v>49.471087172931632</v>
      </c>
      <c r="F30" s="83">
        <v>44.201322291879947</v>
      </c>
      <c r="G30" s="83">
        <v>47.717068888709598</v>
      </c>
      <c r="H30" s="83">
        <v>29.852223433482735</v>
      </c>
      <c r="I30" s="83">
        <v>16.827476333118241</v>
      </c>
      <c r="J30" s="83">
        <v>16.172803977603937</v>
      </c>
      <c r="K30" s="83">
        <v>20.558882992154956</v>
      </c>
      <c r="L30" s="83">
        <v>27.588598265917526</v>
      </c>
      <c r="M30" s="83">
        <v>20.760174648558333</v>
      </c>
      <c r="N30" s="83">
        <v>29.533643082580369</v>
      </c>
      <c r="O30" s="83">
        <v>32.308291774297295</v>
      </c>
      <c r="P30" s="83">
        <v>28.227524233864685</v>
      </c>
      <c r="Q30" s="83">
        <v>34.959824273859567</v>
      </c>
    </row>
    <row r="31" spans="1:17" x14ac:dyDescent="0.25">
      <c r="A31" s="84" t="s">
        <v>29</v>
      </c>
      <c r="B31" s="83">
        <v>52.761156384149317</v>
      </c>
      <c r="C31" s="83">
        <v>51.854553615033183</v>
      </c>
      <c r="D31" s="83">
        <v>49.67107741169837</v>
      </c>
      <c r="E31" s="83">
        <v>94.44144459895719</v>
      </c>
      <c r="F31" s="83">
        <v>88.418595751245775</v>
      </c>
      <c r="G31" s="83">
        <v>72.972871811729604</v>
      </c>
      <c r="H31" s="83">
        <v>80.020015677134978</v>
      </c>
      <c r="I31" s="83">
        <v>80.449556247004324</v>
      </c>
      <c r="J31" s="83">
        <v>96.155958678887316</v>
      </c>
      <c r="K31" s="83">
        <v>84.93982028323218</v>
      </c>
      <c r="L31" s="83">
        <v>43.183600930422493</v>
      </c>
      <c r="M31" s="83">
        <v>68.025614658554488</v>
      </c>
      <c r="N31" s="83">
        <v>34.842053837562638</v>
      </c>
      <c r="O31" s="83">
        <v>25.978115988675988</v>
      </c>
      <c r="P31" s="83">
        <v>14.601820862396499</v>
      </c>
      <c r="Q31" s="83">
        <v>13.824032717630203</v>
      </c>
    </row>
    <row r="32" spans="1:17" x14ac:dyDescent="0.25">
      <c r="A32" s="84" t="s">
        <v>28</v>
      </c>
      <c r="B32" s="83">
        <v>63.321918174708578</v>
      </c>
      <c r="C32" s="83">
        <v>56.431112199621126</v>
      </c>
      <c r="D32" s="83">
        <v>66.305192298063702</v>
      </c>
      <c r="E32" s="83">
        <v>63.282658653184569</v>
      </c>
      <c r="F32" s="83">
        <v>42.630335006558752</v>
      </c>
      <c r="G32" s="83">
        <v>52.201114864929274</v>
      </c>
      <c r="H32" s="83">
        <v>45.044771658607793</v>
      </c>
      <c r="I32" s="83">
        <v>39.950758769409084</v>
      </c>
      <c r="J32" s="83">
        <v>22.372528807718624</v>
      </c>
      <c r="K32" s="83">
        <v>29.475948432060243</v>
      </c>
      <c r="L32" s="83">
        <v>24.730655300512236</v>
      </c>
      <c r="M32" s="83">
        <v>27.102061003021085</v>
      </c>
      <c r="N32" s="83">
        <v>29.134746079593516</v>
      </c>
      <c r="O32" s="83">
        <v>24.730624746666493</v>
      </c>
      <c r="P32" s="83">
        <v>29.473489874275788</v>
      </c>
      <c r="Q32" s="83">
        <v>8.4693934125094632</v>
      </c>
    </row>
    <row r="33" spans="1:17" x14ac:dyDescent="0.25">
      <c r="A33" s="84" t="s">
        <v>66</v>
      </c>
      <c r="B33" s="83">
        <v>1088.292376228967</v>
      </c>
      <c r="C33" s="83">
        <v>1047.8212512006278</v>
      </c>
      <c r="D33" s="83">
        <v>1031.1503791340206</v>
      </c>
      <c r="E33" s="83">
        <v>1055.4963245117056</v>
      </c>
      <c r="F33" s="83">
        <v>1078.7523900982858</v>
      </c>
      <c r="G33" s="83">
        <v>976.68738578003888</v>
      </c>
      <c r="H33" s="83">
        <v>1076.6352631884258</v>
      </c>
      <c r="I33" s="83">
        <v>945.9078127801904</v>
      </c>
      <c r="J33" s="83">
        <v>887.63560806158659</v>
      </c>
      <c r="K33" s="83">
        <v>828.37324331781372</v>
      </c>
      <c r="L33" s="83">
        <v>739.77433821831346</v>
      </c>
      <c r="M33" s="83">
        <v>725.09037998346457</v>
      </c>
      <c r="N33" s="83">
        <v>782.61912733663655</v>
      </c>
      <c r="O33" s="83">
        <v>728.29124749857226</v>
      </c>
      <c r="P33" s="83">
        <v>690.06665741174004</v>
      </c>
      <c r="Q33" s="83">
        <v>673.74433130474063</v>
      </c>
    </row>
    <row r="34" spans="1:17" x14ac:dyDescent="0.25">
      <c r="A34" s="84" t="s">
        <v>25</v>
      </c>
      <c r="B34" s="83">
        <v>316.4470327533403</v>
      </c>
      <c r="C34" s="83">
        <v>314.68827571676633</v>
      </c>
      <c r="D34" s="83">
        <v>327.64051672103727</v>
      </c>
      <c r="E34" s="83">
        <v>368.44917143333953</v>
      </c>
      <c r="F34" s="83">
        <v>347.85170665829247</v>
      </c>
      <c r="G34" s="83">
        <v>278.06358244054189</v>
      </c>
      <c r="H34" s="83">
        <v>259.61448925634159</v>
      </c>
      <c r="I34" s="83">
        <v>239.60906977687372</v>
      </c>
      <c r="J34" s="83">
        <v>244.90965100647631</v>
      </c>
      <c r="K34" s="83">
        <v>133.74361013711581</v>
      </c>
      <c r="L34" s="83">
        <v>246.26171357679937</v>
      </c>
      <c r="M34" s="83">
        <v>246.90153768008241</v>
      </c>
      <c r="N34" s="83">
        <v>202.03261090696981</v>
      </c>
      <c r="O34" s="83">
        <v>208.42781818329613</v>
      </c>
      <c r="P34" s="83">
        <v>194.00086678733834</v>
      </c>
      <c r="Q34" s="83">
        <v>182.34802280363587</v>
      </c>
    </row>
    <row r="35" spans="1:17" x14ac:dyDescent="0.25">
      <c r="A35" s="84" t="s">
        <v>23</v>
      </c>
      <c r="B35" s="83">
        <v>120.76943895055213</v>
      </c>
      <c r="C35" s="83">
        <v>144.57247559228955</v>
      </c>
      <c r="D35" s="83">
        <v>152.62632971886455</v>
      </c>
      <c r="E35" s="83">
        <v>157.26853386954653</v>
      </c>
      <c r="F35" s="83">
        <v>123.53148079630159</v>
      </c>
      <c r="G35" s="83">
        <v>132.60838163629705</v>
      </c>
      <c r="H35" s="83">
        <v>143.34202592630447</v>
      </c>
      <c r="I35" s="83">
        <v>78.07951864233786</v>
      </c>
      <c r="J35" s="83">
        <v>123.89979467538814</v>
      </c>
      <c r="K35" s="83">
        <v>120.21089063501748</v>
      </c>
      <c r="L35" s="83">
        <v>122.03241920976463</v>
      </c>
      <c r="M35" s="83">
        <v>147.48196644568876</v>
      </c>
      <c r="N35" s="83">
        <v>138.69130504713513</v>
      </c>
      <c r="O35" s="83">
        <v>142.25291899739281</v>
      </c>
      <c r="P35" s="83">
        <v>145.48181493191061</v>
      </c>
      <c r="Q35" s="83">
        <v>130.30420839672144</v>
      </c>
    </row>
    <row r="36" spans="1:17" x14ac:dyDescent="0.25">
      <c r="A36" s="82" t="s">
        <v>21</v>
      </c>
      <c r="B36" s="81">
        <v>1324.2852647360628</v>
      </c>
      <c r="C36" s="81">
        <v>1295.5251646456752</v>
      </c>
      <c r="D36" s="81">
        <v>1298.3684118740916</v>
      </c>
      <c r="E36" s="81">
        <v>1326.8210986861727</v>
      </c>
      <c r="F36" s="81">
        <v>1351.5935828213351</v>
      </c>
      <c r="G36" s="81">
        <v>1325.5214705556627</v>
      </c>
      <c r="H36" s="81">
        <v>1299.8328897708031</v>
      </c>
      <c r="I36" s="81">
        <v>1302.6648833556148</v>
      </c>
      <c r="J36" s="81">
        <v>1276.8044866015971</v>
      </c>
      <c r="K36" s="81">
        <v>1025.9480485737536</v>
      </c>
      <c r="L36" s="81">
        <v>1307.4400344117814</v>
      </c>
      <c r="M36" s="81">
        <v>1303.1472082138621</v>
      </c>
      <c r="N36" s="81">
        <v>1319.7706799497009</v>
      </c>
      <c r="O36" s="81">
        <v>1301.3838278912885</v>
      </c>
      <c r="P36" s="81">
        <v>1326.8810068793732</v>
      </c>
      <c r="Q36" s="81">
        <v>1335.0399130852102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90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1</v>
      </c>
      <c r="E40" s="77">
        <f t="shared" si="8"/>
        <v>0.99999999999999989</v>
      </c>
      <c r="F40" s="77">
        <f t="shared" si="8"/>
        <v>1</v>
      </c>
      <c r="G40" s="77">
        <f t="shared" si="8"/>
        <v>1</v>
      </c>
      <c r="H40" s="77">
        <f t="shared" si="8"/>
        <v>1</v>
      </c>
      <c r="I40" s="77">
        <f t="shared" si="8"/>
        <v>1</v>
      </c>
      <c r="J40" s="77">
        <f t="shared" si="8"/>
        <v>1</v>
      </c>
      <c r="K40" s="77">
        <f t="shared" si="8"/>
        <v>0.99999999999999989</v>
      </c>
      <c r="L40" s="77">
        <f t="shared" si="8"/>
        <v>1</v>
      </c>
      <c r="M40" s="77">
        <f t="shared" si="8"/>
        <v>1</v>
      </c>
      <c r="N40" s="77">
        <f t="shared" si="8"/>
        <v>0.99999999999999989</v>
      </c>
      <c r="O40" s="77">
        <f t="shared" si="8"/>
        <v>1</v>
      </c>
      <c r="P40" s="77">
        <f t="shared" si="8"/>
        <v>1</v>
      </c>
      <c r="Q40" s="77">
        <f t="shared" si="8"/>
        <v>0.99999999999999989</v>
      </c>
    </row>
    <row r="41" spans="1:17" x14ac:dyDescent="0.25">
      <c r="A41" s="76" t="s">
        <v>83</v>
      </c>
      <c r="B41" s="75">
        <f t="shared" ref="B41:Q41" si="9">IF(B6=0,0,B6/B$5)</f>
        <v>6.3666826474495248E-3</v>
      </c>
      <c r="C41" s="75">
        <f t="shared" si="9"/>
        <v>6.5176236129503417E-3</v>
      </c>
      <c r="D41" s="75">
        <f t="shared" si="9"/>
        <v>6.7959624891752411E-3</v>
      </c>
      <c r="E41" s="75">
        <f t="shared" si="9"/>
        <v>6.9258049024229903E-3</v>
      </c>
      <c r="F41" s="75">
        <f t="shared" si="9"/>
        <v>6.9237751473703053E-3</v>
      </c>
      <c r="G41" s="75">
        <f t="shared" si="9"/>
        <v>6.9518558541372313E-3</v>
      </c>
      <c r="H41" s="75">
        <f t="shared" si="9"/>
        <v>7.3027571461937255E-3</v>
      </c>
      <c r="I41" s="75">
        <f t="shared" si="9"/>
        <v>7.3149493646107074E-3</v>
      </c>
      <c r="J41" s="75">
        <f t="shared" si="9"/>
        <v>7.0529473759240492E-3</v>
      </c>
      <c r="K41" s="75">
        <f t="shared" si="9"/>
        <v>8.1501182294083513E-3</v>
      </c>
      <c r="L41" s="75">
        <f t="shared" si="9"/>
        <v>7.5354474153041659E-3</v>
      </c>
      <c r="M41" s="75">
        <f t="shared" si="9"/>
        <v>7.4321170010922411E-3</v>
      </c>
      <c r="N41" s="75">
        <f t="shared" si="9"/>
        <v>7.6317645445650025E-3</v>
      </c>
      <c r="O41" s="75">
        <f t="shared" si="9"/>
        <v>7.7845497541084354E-3</v>
      </c>
      <c r="P41" s="75">
        <f t="shared" si="9"/>
        <v>7.6965303901805442E-3</v>
      </c>
      <c r="Q41" s="75">
        <f t="shared" si="9"/>
        <v>7.855236237945493E-3</v>
      </c>
    </row>
    <row r="42" spans="1:17" x14ac:dyDescent="0.25">
      <c r="A42" s="76" t="s">
        <v>82</v>
      </c>
      <c r="B42" s="75">
        <f t="shared" ref="B42:Q42" si="10">IF(B7=0,0,B7/B$5)</f>
        <v>2.9981594685586119E-3</v>
      </c>
      <c r="C42" s="75">
        <f t="shared" si="10"/>
        <v>3.0070097464180959E-3</v>
      </c>
      <c r="D42" s="75">
        <f t="shared" si="10"/>
        <v>3.3705336764922465E-3</v>
      </c>
      <c r="E42" s="75">
        <f t="shared" si="10"/>
        <v>3.5463607874933281E-3</v>
      </c>
      <c r="F42" s="75">
        <f t="shared" si="10"/>
        <v>3.5639875646430127E-3</v>
      </c>
      <c r="G42" s="75">
        <f t="shared" si="10"/>
        <v>3.855257966046076E-3</v>
      </c>
      <c r="H42" s="75">
        <f t="shared" si="10"/>
        <v>4.1120768063008933E-3</v>
      </c>
      <c r="I42" s="75">
        <f t="shared" si="10"/>
        <v>4.593786950670373E-3</v>
      </c>
      <c r="J42" s="75">
        <f t="shared" si="10"/>
        <v>4.649871701313338E-3</v>
      </c>
      <c r="K42" s="75">
        <f t="shared" si="10"/>
        <v>5.1244512924875259E-3</v>
      </c>
      <c r="L42" s="75">
        <f t="shared" si="10"/>
        <v>4.6369737694389379E-3</v>
      </c>
      <c r="M42" s="75">
        <f t="shared" si="10"/>
        <v>4.5947911139473671E-3</v>
      </c>
      <c r="N42" s="75">
        <f t="shared" si="10"/>
        <v>4.6889669642867773E-3</v>
      </c>
      <c r="O42" s="75">
        <f t="shared" si="10"/>
        <v>4.9380380463719467E-3</v>
      </c>
      <c r="P42" s="75">
        <f t="shared" si="10"/>
        <v>4.7716717896006816E-3</v>
      </c>
      <c r="Q42" s="75">
        <f t="shared" si="10"/>
        <v>4.9454269141078104E-3</v>
      </c>
    </row>
    <row r="43" spans="1:17" x14ac:dyDescent="0.25">
      <c r="A43" s="76" t="s">
        <v>81</v>
      </c>
      <c r="B43" s="75">
        <f t="shared" ref="B43:Q43" si="11">IF(B8=0,0,B8/B$5)</f>
        <v>2.2631239320223855E-2</v>
      </c>
      <c r="C43" s="75">
        <f t="shared" si="11"/>
        <v>2.2518456094438571E-2</v>
      </c>
      <c r="D43" s="75">
        <f t="shared" si="11"/>
        <v>2.2094223559194898E-2</v>
      </c>
      <c r="E43" s="75">
        <f t="shared" si="11"/>
        <v>2.3062755583612222E-2</v>
      </c>
      <c r="F43" s="75">
        <f t="shared" si="11"/>
        <v>2.329407802095939E-2</v>
      </c>
      <c r="G43" s="75">
        <f t="shared" si="11"/>
        <v>2.3179641596249103E-2</v>
      </c>
      <c r="H43" s="75">
        <f t="shared" si="11"/>
        <v>2.3554782925981621E-2</v>
      </c>
      <c r="I43" s="75">
        <f t="shared" si="11"/>
        <v>2.2789191039236763E-2</v>
      </c>
      <c r="J43" s="75">
        <f t="shared" si="11"/>
        <v>2.2204032952987396E-2</v>
      </c>
      <c r="K43" s="75">
        <f t="shared" si="11"/>
        <v>2.2907303306908617E-2</v>
      </c>
      <c r="L43" s="75">
        <f t="shared" si="11"/>
        <v>2.3313118244826739E-2</v>
      </c>
      <c r="M43" s="75">
        <f t="shared" si="11"/>
        <v>2.2619019328527432E-2</v>
      </c>
      <c r="N43" s="75">
        <f t="shared" si="11"/>
        <v>2.3616101003699517E-2</v>
      </c>
      <c r="O43" s="75">
        <f t="shared" si="11"/>
        <v>2.3556788392229588E-2</v>
      </c>
      <c r="P43" s="75">
        <f t="shared" si="11"/>
        <v>2.3853187129848477E-2</v>
      </c>
      <c r="Q43" s="75">
        <f t="shared" si="11"/>
        <v>2.3725681914826449E-2</v>
      </c>
    </row>
    <row r="44" spans="1:17" x14ac:dyDescent="0.25">
      <c r="A44" s="76" t="s">
        <v>80</v>
      </c>
      <c r="B44" s="75">
        <f t="shared" ref="B44:Q44" si="12">IF(B9=0,0,B9/B$5)</f>
        <v>1.6509991056946442E-2</v>
      </c>
      <c r="C44" s="75">
        <f t="shared" si="12"/>
        <v>1.666313873025986E-2</v>
      </c>
      <c r="D44" s="75">
        <f t="shared" si="12"/>
        <v>1.8784320404076783E-2</v>
      </c>
      <c r="E44" s="75">
        <f t="shared" si="12"/>
        <v>2.0096912194827191E-2</v>
      </c>
      <c r="F44" s="75">
        <f t="shared" si="12"/>
        <v>2.0387095670172949E-2</v>
      </c>
      <c r="G44" s="75">
        <f t="shared" si="12"/>
        <v>2.3057796693057051E-2</v>
      </c>
      <c r="H44" s="75">
        <f t="shared" si="12"/>
        <v>2.4771916899092687E-2</v>
      </c>
      <c r="I44" s="75">
        <f t="shared" si="12"/>
        <v>2.7496454650236098E-2</v>
      </c>
      <c r="J44" s="75">
        <f t="shared" si="12"/>
        <v>2.7724489585058163E-2</v>
      </c>
      <c r="K44" s="75">
        <f t="shared" si="12"/>
        <v>3.0578007466033317E-2</v>
      </c>
      <c r="L44" s="75">
        <f t="shared" si="12"/>
        <v>2.8052520150057776E-2</v>
      </c>
      <c r="M44" s="75">
        <f t="shared" si="12"/>
        <v>2.6665142002298556E-2</v>
      </c>
      <c r="N44" s="75">
        <f t="shared" si="12"/>
        <v>2.7068730592817794E-2</v>
      </c>
      <c r="O44" s="75">
        <f t="shared" si="12"/>
        <v>2.8479079415210384E-2</v>
      </c>
      <c r="P44" s="75">
        <f t="shared" si="12"/>
        <v>2.7419647866018058E-2</v>
      </c>
      <c r="Q44" s="75">
        <f t="shared" si="12"/>
        <v>2.8616077562394249E-2</v>
      </c>
    </row>
    <row r="45" spans="1:17" x14ac:dyDescent="0.25">
      <c r="A45" s="76" t="s">
        <v>79</v>
      </c>
      <c r="B45" s="75">
        <f t="shared" ref="B45:Q45" si="13">IF(B10=0,0,B10/B$5)</f>
        <v>1.7474993518412925E-2</v>
      </c>
      <c r="C45" s="75">
        <f t="shared" si="13"/>
        <v>1.7689371355270423E-2</v>
      </c>
      <c r="D45" s="75">
        <f t="shared" si="13"/>
        <v>1.8998381271358382E-2</v>
      </c>
      <c r="E45" s="75">
        <f t="shared" si="13"/>
        <v>1.9650492785552965E-2</v>
      </c>
      <c r="F45" s="75">
        <f t="shared" si="13"/>
        <v>1.9669676031747609E-2</v>
      </c>
      <c r="G45" s="75">
        <f t="shared" si="13"/>
        <v>2.0199619619414189E-2</v>
      </c>
      <c r="H45" s="75">
        <f t="shared" si="13"/>
        <v>2.0950277927849745E-2</v>
      </c>
      <c r="I45" s="75">
        <f t="shared" si="13"/>
        <v>2.2482361981345522E-2</v>
      </c>
      <c r="J45" s="75">
        <f t="shared" si="13"/>
        <v>2.0694200465072463E-2</v>
      </c>
      <c r="K45" s="75">
        <f t="shared" si="13"/>
        <v>2.4108336787075881E-2</v>
      </c>
      <c r="L45" s="75">
        <f t="shared" si="13"/>
        <v>2.1964680368118748E-2</v>
      </c>
      <c r="M45" s="75">
        <f t="shared" si="13"/>
        <v>2.1583105328153527E-2</v>
      </c>
      <c r="N45" s="75">
        <f t="shared" si="13"/>
        <v>2.1666617331876491E-2</v>
      </c>
      <c r="O45" s="75">
        <f t="shared" si="13"/>
        <v>2.2374379855043806E-2</v>
      </c>
      <c r="P45" s="75">
        <f t="shared" si="13"/>
        <v>2.1993364927471216E-2</v>
      </c>
      <c r="Q45" s="75">
        <f t="shared" si="13"/>
        <v>2.2745739464160621E-2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0.21668863252520129</v>
      </c>
      <c r="C46" s="73">
        <f t="shared" si="14"/>
        <v>0.21984759904675866</v>
      </c>
      <c r="D46" s="73">
        <f t="shared" si="14"/>
        <v>0.24322942201981454</v>
      </c>
      <c r="E46" s="73">
        <f t="shared" si="14"/>
        <v>0.24987509432338634</v>
      </c>
      <c r="F46" s="73">
        <f t="shared" si="14"/>
        <v>0.25078477709485303</v>
      </c>
      <c r="G46" s="73">
        <f t="shared" si="14"/>
        <v>0.24976313481271337</v>
      </c>
      <c r="H46" s="73">
        <f t="shared" si="14"/>
        <v>0.28469738218802632</v>
      </c>
      <c r="I46" s="73">
        <f t="shared" si="14"/>
        <v>0.32923362037082343</v>
      </c>
      <c r="J46" s="73">
        <f t="shared" si="14"/>
        <v>0.31532974113880796</v>
      </c>
      <c r="K46" s="73">
        <f t="shared" si="14"/>
        <v>0.35641234347767198</v>
      </c>
      <c r="L46" s="73">
        <f t="shared" si="14"/>
        <v>0.34226314362699806</v>
      </c>
      <c r="M46" s="73">
        <f t="shared" si="14"/>
        <v>0.33480662647135639</v>
      </c>
      <c r="N46" s="73">
        <f t="shared" si="14"/>
        <v>0.33840102747593315</v>
      </c>
      <c r="O46" s="73">
        <f t="shared" si="14"/>
        <v>0.35149658874936468</v>
      </c>
      <c r="P46" s="73">
        <f t="shared" si="14"/>
        <v>0.33998394724754094</v>
      </c>
      <c r="Q46" s="73">
        <f t="shared" si="14"/>
        <v>0.35370331069882921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0.71733030146320742</v>
      </c>
      <c r="C47" s="71">
        <f t="shared" si="15"/>
        <v>0.71375680141390407</v>
      </c>
      <c r="D47" s="71">
        <f t="shared" si="15"/>
        <v>0.68672715657988792</v>
      </c>
      <c r="E47" s="71">
        <f t="shared" si="15"/>
        <v>0.67684257942270487</v>
      </c>
      <c r="F47" s="71">
        <f t="shared" si="15"/>
        <v>0.67537661047025377</v>
      </c>
      <c r="G47" s="71">
        <f t="shared" si="15"/>
        <v>0.67299269345838297</v>
      </c>
      <c r="H47" s="71">
        <f t="shared" si="15"/>
        <v>0.63461080610655507</v>
      </c>
      <c r="I47" s="71">
        <f t="shared" si="15"/>
        <v>0.58608963564307703</v>
      </c>
      <c r="J47" s="71">
        <f t="shared" si="15"/>
        <v>0.60234471678083668</v>
      </c>
      <c r="K47" s="71">
        <f t="shared" si="15"/>
        <v>0.55271943944041424</v>
      </c>
      <c r="L47" s="71">
        <f t="shared" si="15"/>
        <v>0.57223411642525557</v>
      </c>
      <c r="M47" s="71">
        <f t="shared" si="15"/>
        <v>0.58229919875462444</v>
      </c>
      <c r="N47" s="71">
        <f t="shared" si="15"/>
        <v>0.57692679208682118</v>
      </c>
      <c r="O47" s="71">
        <f t="shared" si="15"/>
        <v>0.56137057578767113</v>
      </c>
      <c r="P47" s="71">
        <f t="shared" si="15"/>
        <v>0.57428165064934011</v>
      </c>
      <c r="Q47" s="71">
        <f t="shared" si="15"/>
        <v>0.55840852720773604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4529.925611732483</v>
      </c>
      <c r="C5" s="96">
        <v>5859.5727933844901</v>
      </c>
      <c r="D5" s="96">
        <v>4286.8221021475556</v>
      </c>
      <c r="E5" s="96">
        <v>2046.8826614696763</v>
      </c>
      <c r="F5" s="96">
        <v>1192.8798530893439</v>
      </c>
      <c r="G5" s="96">
        <v>1610.5577640631593</v>
      </c>
      <c r="H5" s="96">
        <v>2261.7560244399479</v>
      </c>
      <c r="I5" s="96">
        <v>2202.7893591178085</v>
      </c>
      <c r="J5" s="96">
        <v>1938.5104648546805</v>
      </c>
      <c r="K5" s="96">
        <v>1489.5013314582716</v>
      </c>
      <c r="L5" s="96">
        <v>1543.060727232775</v>
      </c>
      <c r="M5" s="96">
        <v>1039.8520857112287</v>
      </c>
      <c r="N5" s="96">
        <v>1351.240499475166</v>
      </c>
      <c r="O5" s="96">
        <v>1344.3940978487192</v>
      </c>
      <c r="P5" s="96">
        <v>1227.0601029098884</v>
      </c>
      <c r="Q5" s="96">
        <v>1355.7138036776835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40.727924459359116</v>
      </c>
      <c r="C10" s="158">
        <v>49.183856756569696</v>
      </c>
      <c r="D10" s="158">
        <v>40.279745618168704</v>
      </c>
      <c r="E10" s="158">
        <v>22.677755190166337</v>
      </c>
      <c r="F10" s="158">
        <v>16.451128803616744</v>
      </c>
      <c r="G10" s="158">
        <v>28.56083744509808</v>
      </c>
      <c r="H10" s="158">
        <v>31.138662276299328</v>
      </c>
      <c r="I10" s="158">
        <v>29.776614522205627</v>
      </c>
      <c r="J10" s="158">
        <v>31.794673229820404</v>
      </c>
      <c r="K10" s="158">
        <v>36.274822926730323</v>
      </c>
      <c r="L10" s="158">
        <v>29.198776266034187</v>
      </c>
      <c r="M10" s="158">
        <v>22.93963893542238</v>
      </c>
      <c r="N10" s="158">
        <v>23.497349087461146</v>
      </c>
      <c r="O10" s="158">
        <v>25.909272833981063</v>
      </c>
      <c r="P10" s="158">
        <v>23.707011625209361</v>
      </c>
      <c r="Q10" s="158">
        <v>26.969046631857669</v>
      </c>
    </row>
    <row r="11" spans="1:17" x14ac:dyDescent="0.25">
      <c r="A11" s="92" t="s">
        <v>125</v>
      </c>
      <c r="B11" s="91">
        <v>20.007406099463068</v>
      </c>
      <c r="C11" s="91">
        <v>23.822462506097548</v>
      </c>
      <c r="D11" s="91">
        <v>20.061989312899016</v>
      </c>
      <c r="E11" s="91">
        <v>11.602921047282402</v>
      </c>
      <c r="F11" s="91">
        <v>8.8587541771813552</v>
      </c>
      <c r="G11" s="91">
        <v>10.617851473824592</v>
      </c>
      <c r="H11" s="91">
        <v>11.389216884105203</v>
      </c>
      <c r="I11" s="91">
        <v>10.735972476696711</v>
      </c>
      <c r="J11" s="91">
        <v>11.098573254306912</v>
      </c>
      <c r="K11" s="91">
        <v>12.040617138064572</v>
      </c>
      <c r="L11" s="91">
        <v>9.9287748033435239</v>
      </c>
      <c r="M11" s="91">
        <v>7.9080450420755533</v>
      </c>
      <c r="N11" s="91">
        <v>8.3911558559061472</v>
      </c>
      <c r="O11" s="91">
        <v>9.2129021927415895</v>
      </c>
      <c r="P11" s="91">
        <v>8.499172704138461</v>
      </c>
      <c r="Q11" s="91">
        <v>9.5961718030282483</v>
      </c>
    </row>
    <row r="12" spans="1:17" x14ac:dyDescent="0.25">
      <c r="A12" s="92" t="s">
        <v>26</v>
      </c>
      <c r="B12" s="91">
        <v>20.720518359896051</v>
      </c>
      <c r="C12" s="91">
        <v>25.361394250472149</v>
      </c>
      <c r="D12" s="91">
        <v>20.217756305269688</v>
      </c>
      <c r="E12" s="91">
        <v>11.074834142883935</v>
      </c>
      <c r="F12" s="91">
        <v>7.5923746264353875</v>
      </c>
      <c r="G12" s="91">
        <v>17.94298597127349</v>
      </c>
      <c r="H12" s="91">
        <v>19.749445392194126</v>
      </c>
      <c r="I12" s="91">
        <v>19.040642045508914</v>
      </c>
      <c r="J12" s="91">
        <v>20.696099975513491</v>
      </c>
      <c r="K12" s="91">
        <v>24.234205788665751</v>
      </c>
      <c r="L12" s="91">
        <v>19.270001462690661</v>
      </c>
      <c r="M12" s="91">
        <v>15.031593893346828</v>
      </c>
      <c r="N12" s="91">
        <v>15.106193231554998</v>
      </c>
      <c r="O12" s="91">
        <v>16.696370641239476</v>
      </c>
      <c r="P12" s="91">
        <v>15.207838921070902</v>
      </c>
      <c r="Q12" s="91">
        <v>17.372874828829421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324</v>
      </c>
      <c r="B15" s="204">
        <v>2001.7092188943129</v>
      </c>
      <c r="C15" s="204">
        <v>2722.8748094688326</v>
      </c>
      <c r="D15" s="204">
        <v>1802.7054665343933</v>
      </c>
      <c r="E15" s="204">
        <v>535.29183426362044</v>
      </c>
      <c r="F15" s="204">
        <v>97.220324904813396</v>
      </c>
      <c r="G15" s="204">
        <v>257.22735199393333</v>
      </c>
      <c r="H15" s="204">
        <v>930.912159767503</v>
      </c>
      <c r="I15" s="204">
        <v>997.21690439854251</v>
      </c>
      <c r="J15" s="204">
        <v>788.59922028907374</v>
      </c>
      <c r="K15" s="204">
        <v>265.83748093708795</v>
      </c>
      <c r="L15" s="204">
        <v>579.34564670426346</v>
      </c>
      <c r="M15" s="204">
        <v>234.6395204616681</v>
      </c>
      <c r="N15" s="204">
        <v>438.62634236639838</v>
      </c>
      <c r="O15" s="204">
        <v>363.82509592594761</v>
      </c>
      <c r="P15" s="204">
        <v>318.84239869343304</v>
      </c>
      <c r="Q15" s="204">
        <v>325.29867422400167</v>
      </c>
    </row>
    <row r="16" spans="1:17" x14ac:dyDescent="0.25">
      <c r="A16" s="88" t="s">
        <v>33</v>
      </c>
      <c r="B16" s="87">
        <v>167.8826800020243</v>
      </c>
      <c r="C16" s="87">
        <v>90.212082299204113</v>
      </c>
      <c r="D16" s="87">
        <v>27.09512585149087</v>
      </c>
      <c r="E16" s="87">
        <v>28.86787874285681</v>
      </c>
      <c r="F16" s="87">
        <v>12.216057975513767</v>
      </c>
      <c r="G16" s="87">
        <v>56.459384053684296</v>
      </c>
      <c r="H16" s="87">
        <v>175.46140341067155</v>
      </c>
      <c r="I16" s="87">
        <v>86.694150324683037</v>
      </c>
      <c r="J16" s="87">
        <v>47.155705524133872</v>
      </c>
      <c r="K16" s="87">
        <v>2.9784369431490942</v>
      </c>
      <c r="L16" s="87">
        <v>59.168184252759318</v>
      </c>
      <c r="M16" s="87">
        <v>87.097117962995497</v>
      </c>
      <c r="N16" s="87">
        <v>75.165443559612555</v>
      </c>
      <c r="O16" s="87">
        <v>52.955673846865174</v>
      </c>
      <c r="P16" s="87">
        <v>61.084702531904284</v>
      </c>
      <c r="Q16" s="87">
        <v>77.20580788405222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2.7555374316334892E-13</v>
      </c>
      <c r="C18" s="87">
        <v>0</v>
      </c>
      <c r="D18" s="87">
        <v>5.5122424904541426E-13</v>
      </c>
      <c r="E18" s="87">
        <v>0</v>
      </c>
      <c r="F18" s="87">
        <v>0</v>
      </c>
      <c r="G18" s="87">
        <v>0</v>
      </c>
      <c r="H18" s="87">
        <v>0</v>
      </c>
      <c r="I18" s="87">
        <v>1.3882330034594032E-13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6.360685121410456E-14</v>
      </c>
      <c r="Q18" s="87">
        <v>0</v>
      </c>
    </row>
    <row r="19" spans="1:17" x14ac:dyDescent="0.25">
      <c r="A19" s="88" t="s">
        <v>125</v>
      </c>
      <c r="B19" s="87">
        <v>272.99551318784552</v>
      </c>
      <c r="C19" s="87">
        <v>712.41738842297366</v>
      </c>
      <c r="D19" s="87">
        <v>263.06935055611461</v>
      </c>
      <c r="E19" s="87">
        <v>15.768156346535797</v>
      </c>
      <c r="F19" s="87">
        <v>1.2974405691095392</v>
      </c>
      <c r="G19" s="87">
        <v>11.650400813221481</v>
      </c>
      <c r="H19" s="87">
        <v>134.87595355330984</v>
      </c>
      <c r="I19" s="87">
        <v>312.42905418620302</v>
      </c>
      <c r="J19" s="87">
        <v>28.248572581182547</v>
      </c>
      <c r="K19" s="87">
        <v>13.878848613809028</v>
      </c>
      <c r="L19" s="87">
        <v>169.21085390189623</v>
      </c>
      <c r="M19" s="87">
        <v>46.939594858737948</v>
      </c>
      <c r="N19" s="87">
        <v>129.89309453713318</v>
      </c>
      <c r="O19" s="87">
        <v>140.14918212617349</v>
      </c>
      <c r="P19" s="87">
        <v>110.01593378899364</v>
      </c>
      <c r="Q19" s="87">
        <v>101.02723299921648</v>
      </c>
    </row>
    <row r="20" spans="1:17" x14ac:dyDescent="0.25">
      <c r="A20" s="88" t="s">
        <v>29</v>
      </c>
      <c r="B20" s="87">
        <v>335.17183567310428</v>
      </c>
      <c r="C20" s="87">
        <v>737.6822226107347</v>
      </c>
      <c r="D20" s="87">
        <v>34.186928899845817</v>
      </c>
      <c r="E20" s="87">
        <v>262.24231904600117</v>
      </c>
      <c r="F20" s="87">
        <v>11.273276780768926</v>
      </c>
      <c r="G20" s="87">
        <v>108.85649231053105</v>
      </c>
      <c r="H20" s="87">
        <v>329.50018431715893</v>
      </c>
      <c r="I20" s="87">
        <v>108.78114679451375</v>
      </c>
      <c r="J20" s="87">
        <v>403.28200249962498</v>
      </c>
      <c r="K20" s="87">
        <v>215.96703454977845</v>
      </c>
      <c r="L20" s="87">
        <v>200.37688623765976</v>
      </c>
      <c r="M20" s="87">
        <v>0</v>
      </c>
      <c r="N20" s="87">
        <v>78.407125712175542</v>
      </c>
      <c r="O20" s="87">
        <v>5.2205522317258932</v>
      </c>
      <c r="P20" s="87">
        <v>2.622887729167922</v>
      </c>
      <c r="Q20" s="87">
        <v>5.1968171037574722</v>
      </c>
    </row>
    <row r="21" spans="1:17" x14ac:dyDescent="0.25">
      <c r="A21" s="88" t="s">
        <v>28</v>
      </c>
      <c r="B21" s="87">
        <v>351.97861798470353</v>
      </c>
      <c r="C21" s="87">
        <v>212.36724885321314</v>
      </c>
      <c r="D21" s="87">
        <v>283.74896958853992</v>
      </c>
      <c r="E21" s="87">
        <v>217.48228214672787</v>
      </c>
      <c r="F21" s="87">
        <v>71.759496410610112</v>
      </c>
      <c r="G21" s="87">
        <v>76.951037274828394</v>
      </c>
      <c r="H21" s="87">
        <v>83.848920867400651</v>
      </c>
      <c r="I21" s="87">
        <v>27.239373815310923</v>
      </c>
      <c r="J21" s="87">
        <v>107.15002940520594</v>
      </c>
      <c r="K21" s="87">
        <v>25.954425027659429</v>
      </c>
      <c r="L21" s="87">
        <v>18.034850525802348</v>
      </c>
      <c r="M21" s="87">
        <v>17.773547552513733</v>
      </c>
      <c r="N21" s="87">
        <v>17.95788147084054</v>
      </c>
      <c r="O21" s="87">
        <v>17.867281202591794</v>
      </c>
      <c r="P21" s="87">
        <v>20.508628925023476</v>
      </c>
      <c r="Q21" s="87">
        <v>23.06485490950465</v>
      </c>
    </row>
    <row r="22" spans="1:17" x14ac:dyDescent="0.25">
      <c r="A22" s="88" t="s">
        <v>26</v>
      </c>
      <c r="B22" s="87">
        <v>873.68057204663512</v>
      </c>
      <c r="C22" s="87">
        <v>970.19586728270724</v>
      </c>
      <c r="D22" s="87">
        <v>1194.6050916384015</v>
      </c>
      <c r="E22" s="87">
        <v>10.931197981498755</v>
      </c>
      <c r="F22" s="87">
        <v>0.6740531688110396</v>
      </c>
      <c r="G22" s="87">
        <v>3.3100375416681196</v>
      </c>
      <c r="H22" s="87">
        <v>207.22569761896199</v>
      </c>
      <c r="I22" s="87">
        <v>462.07317927783163</v>
      </c>
      <c r="J22" s="87">
        <v>202.76291027892637</v>
      </c>
      <c r="K22" s="87">
        <v>7.0587358026919764</v>
      </c>
      <c r="L22" s="87">
        <v>132.55487178614581</v>
      </c>
      <c r="M22" s="87">
        <v>82.829260087420963</v>
      </c>
      <c r="N22" s="87">
        <v>137.20279708663659</v>
      </c>
      <c r="O22" s="87">
        <v>147.63240651859127</v>
      </c>
      <c r="P22" s="87">
        <v>124.61024571834362</v>
      </c>
      <c r="Q22" s="87">
        <v>118.80396132747087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323</v>
      </c>
      <c r="B26" s="204">
        <v>1886.3334620793871</v>
      </c>
      <c r="C26" s="204">
        <v>2358.2445139676183</v>
      </c>
      <c r="D26" s="204">
        <v>1848.1549816280001</v>
      </c>
      <c r="E26" s="204">
        <v>1164.9325784213918</v>
      </c>
      <c r="F26" s="204">
        <v>860.21591470197939</v>
      </c>
      <c r="G26" s="204">
        <v>1111.2541816363471</v>
      </c>
      <c r="H26" s="204">
        <v>1044.6312512226318</v>
      </c>
      <c r="I26" s="204">
        <v>955.17264134472157</v>
      </c>
      <c r="J26" s="204">
        <v>921.98810244168931</v>
      </c>
      <c r="K26" s="204">
        <v>1015.5737967428504</v>
      </c>
      <c r="L26" s="204">
        <v>723.58793435724328</v>
      </c>
      <c r="M26" s="204">
        <v>602.44514608791337</v>
      </c>
      <c r="N26" s="204">
        <v>677.02314919610194</v>
      </c>
      <c r="O26" s="204">
        <v>727.8994863636392</v>
      </c>
      <c r="P26" s="204">
        <v>685.14154686069173</v>
      </c>
      <c r="Q26" s="204">
        <v>753.44941408825116</v>
      </c>
    </row>
    <row r="27" spans="1:17" x14ac:dyDescent="0.25">
      <c r="A27" s="152" t="s">
        <v>332</v>
      </c>
      <c r="B27" s="151">
        <v>1886.3334620793871</v>
      </c>
      <c r="C27" s="151">
        <v>2358.2445139676183</v>
      </c>
      <c r="D27" s="151">
        <v>1848.1549816280001</v>
      </c>
      <c r="E27" s="151">
        <v>1164.9325784213918</v>
      </c>
      <c r="F27" s="151">
        <v>860.21591470197939</v>
      </c>
      <c r="G27" s="151">
        <v>1111.2541816363471</v>
      </c>
      <c r="H27" s="151">
        <v>1044.6312512226318</v>
      </c>
      <c r="I27" s="151">
        <v>955.17264134472157</v>
      </c>
      <c r="J27" s="151">
        <v>921.98810244168931</v>
      </c>
      <c r="K27" s="151">
        <v>1015.5737967428504</v>
      </c>
      <c r="L27" s="151">
        <v>723.58793435724328</v>
      </c>
      <c r="M27" s="151">
        <v>602.44514608791337</v>
      </c>
      <c r="N27" s="151">
        <v>677.02314919610194</v>
      </c>
      <c r="O27" s="151">
        <v>727.8994863636392</v>
      </c>
      <c r="P27" s="151">
        <v>685.14154686069173</v>
      </c>
      <c r="Q27" s="151">
        <v>753.44941408825116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15.292006003015603</v>
      </c>
      <c r="F28" s="83">
        <v>28.35037531920182</v>
      </c>
      <c r="G28" s="83">
        <v>65.966985430804883</v>
      </c>
      <c r="H28" s="83">
        <v>0</v>
      </c>
      <c r="I28" s="83">
        <v>0</v>
      </c>
      <c r="J28" s="83">
        <v>0</v>
      </c>
      <c r="K28" s="83">
        <v>2.4487219554792752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108.85884902780698</v>
      </c>
      <c r="C29" s="83">
        <v>100.98020428539074</v>
      </c>
      <c r="D29" s="83">
        <v>55.949929808468411</v>
      </c>
      <c r="E29" s="83">
        <v>47.832968734649867</v>
      </c>
      <c r="F29" s="83">
        <v>29.238182254173079</v>
      </c>
      <c r="G29" s="83">
        <v>31.86127892956404</v>
      </c>
      <c r="H29" s="83">
        <v>47.831977925215526</v>
      </c>
      <c r="I29" s="83">
        <v>446.07864693128153</v>
      </c>
      <c r="J29" s="83">
        <v>66.711234321455791</v>
      </c>
      <c r="K29" s="83">
        <v>66.440418243018627</v>
      </c>
      <c r="L29" s="83">
        <v>103.5456985196184</v>
      </c>
      <c r="M29" s="83">
        <v>90.268676116090461</v>
      </c>
      <c r="N29" s="83">
        <v>87.618234176878417</v>
      </c>
      <c r="O29" s="83">
        <v>82.311488743229631</v>
      </c>
      <c r="P29" s="83">
        <v>71.691287108388892</v>
      </c>
      <c r="Q29" s="83">
        <v>82.305520695768806</v>
      </c>
    </row>
    <row r="30" spans="1:17" x14ac:dyDescent="0.25">
      <c r="A30" s="154" t="s">
        <v>125</v>
      </c>
      <c r="B30" s="83">
        <v>501.7947098078904</v>
      </c>
      <c r="C30" s="83">
        <v>987.55832249108255</v>
      </c>
      <c r="D30" s="83">
        <v>433.81995706327564</v>
      </c>
      <c r="E30" s="83">
        <v>531.48402617468003</v>
      </c>
      <c r="F30" s="83">
        <v>450.4910948229662</v>
      </c>
      <c r="G30" s="83">
        <v>479.01171635729435</v>
      </c>
      <c r="H30" s="83">
        <v>286.66641985331808</v>
      </c>
      <c r="I30" s="83">
        <v>93.673259105889798</v>
      </c>
      <c r="J30" s="83">
        <v>70.713408417604612</v>
      </c>
      <c r="K30" s="83">
        <v>151.57586948700839</v>
      </c>
      <c r="L30" s="83">
        <v>231.69231003218655</v>
      </c>
      <c r="M30" s="83">
        <v>125.05583390292966</v>
      </c>
      <c r="N30" s="83">
        <v>219.14611528363261</v>
      </c>
      <c r="O30" s="83">
        <v>235.46115210156196</v>
      </c>
      <c r="P30" s="83">
        <v>218.9322311241198</v>
      </c>
      <c r="Q30" s="83">
        <v>242.34307078657474</v>
      </c>
    </row>
    <row r="31" spans="1:17" x14ac:dyDescent="0.25">
      <c r="A31" s="154" t="s">
        <v>29</v>
      </c>
      <c r="B31" s="83">
        <v>111.47281211369403</v>
      </c>
      <c r="C31" s="83">
        <v>133.21723198629599</v>
      </c>
      <c r="D31" s="83">
        <v>111.384094328784</v>
      </c>
      <c r="E31" s="83">
        <v>252.01466999574893</v>
      </c>
      <c r="F31" s="83">
        <v>152.14387294166889</v>
      </c>
      <c r="G31" s="83">
        <v>241.56859004338509</v>
      </c>
      <c r="H31" s="83">
        <v>185.74031283940803</v>
      </c>
      <c r="I31" s="83">
        <v>139.39423724714405</v>
      </c>
      <c r="J31" s="83">
        <v>83.573862988032019</v>
      </c>
      <c r="K31" s="83">
        <v>268.5353742162909</v>
      </c>
      <c r="L31" s="83">
        <v>71.214513101142927</v>
      </c>
      <c r="M31" s="83">
        <v>65.01638984154765</v>
      </c>
      <c r="N31" s="83">
        <v>37.156231152614062</v>
      </c>
      <c r="O31" s="83">
        <v>43.347216357904792</v>
      </c>
      <c r="P31" s="83">
        <v>34.052878586951046</v>
      </c>
      <c r="Q31" s="83">
        <v>34.058797793760299</v>
      </c>
    </row>
    <row r="32" spans="1:17" x14ac:dyDescent="0.25">
      <c r="A32" s="154" t="s">
        <v>26</v>
      </c>
      <c r="B32" s="83">
        <v>1164.2070911299957</v>
      </c>
      <c r="C32" s="83">
        <v>1136.4887552048492</v>
      </c>
      <c r="D32" s="83">
        <v>1247.001000427472</v>
      </c>
      <c r="E32" s="83">
        <v>318.30890751329741</v>
      </c>
      <c r="F32" s="83">
        <v>199.99238936396947</v>
      </c>
      <c r="G32" s="83">
        <v>292.84561087529869</v>
      </c>
      <c r="H32" s="83">
        <v>524.39254060469011</v>
      </c>
      <c r="I32" s="83">
        <v>276.02649806040614</v>
      </c>
      <c r="J32" s="83">
        <v>700.98959671459681</v>
      </c>
      <c r="K32" s="83">
        <v>526.57341284105325</v>
      </c>
      <c r="L32" s="83">
        <v>317.13541270429533</v>
      </c>
      <c r="M32" s="83">
        <v>322.10424622734558</v>
      </c>
      <c r="N32" s="83">
        <v>333.10256858297686</v>
      </c>
      <c r="O32" s="83">
        <v>366.77962916094276</v>
      </c>
      <c r="P32" s="83">
        <v>360.46515004123205</v>
      </c>
      <c r="Q32" s="83">
        <v>394.74202481214729</v>
      </c>
    </row>
    <row r="33" spans="1:17" x14ac:dyDescent="0.25">
      <c r="A33" s="152" t="s">
        <v>331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322</v>
      </c>
      <c r="B34" s="204">
        <v>306.45123147954837</v>
      </c>
      <c r="C34" s="204">
        <v>398.07242442957738</v>
      </c>
      <c r="D34" s="204">
        <v>284.3719893502942</v>
      </c>
      <c r="E34" s="204">
        <v>140.21292835260854</v>
      </c>
      <c r="F34" s="204">
        <v>71.829210845925331</v>
      </c>
      <c r="G34" s="204">
        <v>97.086573182837327</v>
      </c>
      <c r="H34" s="204">
        <v>149.01174605202243</v>
      </c>
      <c r="I34" s="204">
        <v>125.21018287378192</v>
      </c>
      <c r="J34" s="204">
        <v>109.1342698293804</v>
      </c>
      <c r="K34" s="204">
        <v>82.99107806046095</v>
      </c>
      <c r="L34" s="204">
        <v>95.397312634846813</v>
      </c>
      <c r="M34" s="204">
        <v>74.738800648758485</v>
      </c>
      <c r="N34" s="204">
        <v>94.693447788184841</v>
      </c>
      <c r="O34" s="204">
        <v>99.435031243001518</v>
      </c>
      <c r="P34" s="204">
        <v>89.397697081480061</v>
      </c>
      <c r="Q34" s="204">
        <v>96.139364178343158</v>
      </c>
    </row>
    <row r="35" spans="1:17" x14ac:dyDescent="0.25">
      <c r="A35" s="152" t="s">
        <v>330</v>
      </c>
      <c r="B35" s="151">
        <v>153.26301963201848</v>
      </c>
      <c r="C35" s="151">
        <v>196.74200855406536</v>
      </c>
      <c r="D35" s="151">
        <v>147.08709494034986</v>
      </c>
      <c r="E35" s="151">
        <v>92.083308497745747</v>
      </c>
      <c r="F35" s="151">
        <v>63.92638252064242</v>
      </c>
      <c r="G35" s="151">
        <v>73.052101000977842</v>
      </c>
      <c r="H35" s="151">
        <v>65.670096650847768</v>
      </c>
      <c r="I35" s="151">
        <v>57.093154339541556</v>
      </c>
      <c r="J35" s="151">
        <v>45.776654555220809</v>
      </c>
      <c r="K35" s="151">
        <v>39.220647388246718</v>
      </c>
      <c r="L35" s="151">
        <v>41.471530874902356</v>
      </c>
      <c r="M35" s="151">
        <v>31.506183226872274</v>
      </c>
      <c r="N35" s="151">
        <v>42.458875774172895</v>
      </c>
      <c r="O35" s="151">
        <v>44.275889104925341</v>
      </c>
      <c r="P35" s="151">
        <v>42.816953563976483</v>
      </c>
      <c r="Q35" s="151">
        <v>45.69284402009194</v>
      </c>
    </row>
    <row r="36" spans="1:17" x14ac:dyDescent="0.25">
      <c r="A36" s="154" t="s">
        <v>33</v>
      </c>
      <c r="B36" s="83">
        <v>0</v>
      </c>
      <c r="C36" s="83">
        <v>0</v>
      </c>
      <c r="D36" s="83">
        <v>0</v>
      </c>
      <c r="E36" s="83">
        <v>1.4254334167096687</v>
      </c>
      <c r="F36" s="83">
        <v>2.6426599851113131</v>
      </c>
      <c r="G36" s="83">
        <v>6.1490654276571721</v>
      </c>
      <c r="H36" s="83">
        <v>0</v>
      </c>
      <c r="I36" s="83">
        <v>0</v>
      </c>
      <c r="J36" s="83">
        <v>0</v>
      </c>
      <c r="K36" s="83">
        <v>0.22825586799288958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10.147199855806294</v>
      </c>
      <c r="C37" s="83">
        <v>9.4127976137453526</v>
      </c>
      <c r="D37" s="83">
        <v>4.9451657128229831</v>
      </c>
      <c r="E37" s="83">
        <v>4.458716014194148</v>
      </c>
      <c r="F37" s="83">
        <v>2.725416274406848</v>
      </c>
      <c r="G37" s="83">
        <v>2.9699263573629349</v>
      </c>
      <c r="H37" s="83">
        <v>4.4586236566004471</v>
      </c>
      <c r="I37" s="83">
        <v>41.580902446094456</v>
      </c>
      <c r="J37" s="83">
        <v>5.9475834980762219</v>
      </c>
      <c r="K37" s="83">
        <v>6.1931961290813806</v>
      </c>
      <c r="L37" s="83">
        <v>9.651938326293001</v>
      </c>
      <c r="M37" s="83">
        <v>8.4143301665355743</v>
      </c>
      <c r="N37" s="83">
        <v>8.1672711143447394</v>
      </c>
      <c r="O37" s="83">
        <v>7.6726066292796196</v>
      </c>
      <c r="P37" s="83">
        <v>6.6826521197462503</v>
      </c>
      <c r="Q37" s="83">
        <v>7.6720503219984506</v>
      </c>
    </row>
    <row r="38" spans="1:17" x14ac:dyDescent="0.25">
      <c r="A38" s="154" t="s">
        <v>125</v>
      </c>
      <c r="B38" s="83">
        <v>34.595087353023303</v>
      </c>
      <c r="C38" s="83">
        <v>81.392223401582271</v>
      </c>
      <c r="D38" s="83">
        <v>25.903621687680364</v>
      </c>
      <c r="E38" s="83">
        <v>44.584355594791774</v>
      </c>
      <c r="F38" s="83">
        <v>37.571294906280862</v>
      </c>
      <c r="G38" s="83">
        <v>41.676858882978159</v>
      </c>
      <c r="H38" s="83">
        <v>24.645548728542373</v>
      </c>
      <c r="I38" s="83">
        <v>6.7520683877428542</v>
      </c>
      <c r="J38" s="83">
        <v>4.7317655594395776</v>
      </c>
      <c r="K38" s="83">
        <v>11.721573125557622</v>
      </c>
      <c r="L38" s="83">
        <v>18.31759613620082</v>
      </c>
      <c r="M38" s="83">
        <v>8.5212917361902445</v>
      </c>
      <c r="N38" s="83">
        <v>17.100130755160347</v>
      </c>
      <c r="O38" s="83">
        <v>18.284344898203415</v>
      </c>
      <c r="P38" s="83">
        <v>17.34676504534232</v>
      </c>
      <c r="Q38" s="83">
        <v>17.872869392635078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11.943866021703499</v>
      </c>
      <c r="F39" s="83">
        <v>2.3448636319876641</v>
      </c>
      <c r="G39" s="83">
        <v>11.262646010012219</v>
      </c>
      <c r="H39" s="83">
        <v>0</v>
      </c>
      <c r="I39" s="83">
        <v>0</v>
      </c>
      <c r="J39" s="83">
        <v>0</v>
      </c>
      <c r="K39" s="83">
        <v>15.516862412794545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108.52073242318887</v>
      </c>
      <c r="C40" s="83">
        <v>105.93698753873774</v>
      </c>
      <c r="D40" s="83">
        <v>116.23830753984652</v>
      </c>
      <c r="E40" s="83">
        <v>29.670937450346649</v>
      </c>
      <c r="F40" s="83">
        <v>18.642147722855729</v>
      </c>
      <c r="G40" s="83">
        <v>10.993604322967364</v>
      </c>
      <c r="H40" s="83">
        <v>36.56592426570495</v>
      </c>
      <c r="I40" s="83">
        <v>8.7601835057042443</v>
      </c>
      <c r="J40" s="83">
        <v>35.097305497705008</v>
      </c>
      <c r="K40" s="83">
        <v>5.5607598528202846</v>
      </c>
      <c r="L40" s="83">
        <v>13.501996412408539</v>
      </c>
      <c r="M40" s="83">
        <v>14.570561324146455</v>
      </c>
      <c r="N40" s="83">
        <v>17.191473904667806</v>
      </c>
      <c r="O40" s="83">
        <v>18.318937577442309</v>
      </c>
      <c r="P40" s="83">
        <v>18.787536398887912</v>
      </c>
      <c r="Q40" s="83">
        <v>20.14792430545841</v>
      </c>
    </row>
    <row r="41" spans="1:17" x14ac:dyDescent="0.25">
      <c r="A41" s="152" t="s">
        <v>329</v>
      </c>
      <c r="B41" s="151">
        <v>153.18821184752986</v>
      </c>
      <c r="C41" s="151">
        <v>201.33041587551202</v>
      </c>
      <c r="D41" s="151">
        <v>137.28489440994434</v>
      </c>
      <c r="E41" s="151">
        <v>48.129619854862803</v>
      </c>
      <c r="F41" s="151">
        <v>7.9028283252829077</v>
      </c>
      <c r="G41" s="151">
        <v>24.034472181859481</v>
      </c>
      <c r="H41" s="151">
        <v>83.341649401174649</v>
      </c>
      <c r="I41" s="151">
        <v>68.117028534240362</v>
      </c>
      <c r="J41" s="151">
        <v>63.357615274159585</v>
      </c>
      <c r="K41" s="151">
        <v>43.770430672214225</v>
      </c>
      <c r="L41" s="151">
        <v>53.925781759944456</v>
      </c>
      <c r="M41" s="151">
        <v>43.232617421886218</v>
      </c>
      <c r="N41" s="151">
        <v>52.234572014011952</v>
      </c>
      <c r="O41" s="151">
        <v>55.159142138076177</v>
      </c>
      <c r="P41" s="151">
        <v>46.580743517503578</v>
      </c>
      <c r="Q41" s="151">
        <v>50.446520158251218</v>
      </c>
    </row>
    <row r="42" spans="1:17" x14ac:dyDescent="0.25">
      <c r="A42" s="150" t="s">
        <v>33</v>
      </c>
      <c r="B42" s="87">
        <v>12.847843886079943</v>
      </c>
      <c r="C42" s="87">
        <v>6.6703162345674398</v>
      </c>
      <c r="D42" s="87">
        <v>2.0682337991565261</v>
      </c>
      <c r="E42" s="87">
        <v>2.6152775389041425</v>
      </c>
      <c r="F42" s="87">
        <v>1.2900756793821269</v>
      </c>
      <c r="G42" s="87">
        <v>5.7024537981139289</v>
      </c>
      <c r="H42" s="87">
        <v>16.123581221868953</v>
      </c>
      <c r="I42" s="87">
        <v>6.028736557926222</v>
      </c>
      <c r="J42" s="87">
        <v>3.908434805053584</v>
      </c>
      <c r="K42" s="87">
        <v>0.5241556489909498</v>
      </c>
      <c r="L42" s="87">
        <v>5.6571924435595919</v>
      </c>
      <c r="M42" s="87">
        <v>17.170249700466812</v>
      </c>
      <c r="N42" s="87">
        <v>9.2755904239561531</v>
      </c>
      <c r="O42" s="87">
        <v>8.381951922915615</v>
      </c>
      <c r="P42" s="87">
        <v>9.3771807220693297</v>
      </c>
      <c r="Q42" s="87">
        <v>12.570191631305576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2.1087770783412488E-14</v>
      </c>
      <c r="C44" s="87">
        <v>0</v>
      </c>
      <c r="D44" s="87">
        <v>4.2076225408182413E-14</v>
      </c>
      <c r="E44" s="87">
        <v>0</v>
      </c>
      <c r="F44" s="87">
        <v>0</v>
      </c>
      <c r="G44" s="87">
        <v>0</v>
      </c>
      <c r="H44" s="87">
        <v>0</v>
      </c>
      <c r="I44" s="87">
        <v>9.653812889948317E-15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9.764358575453626E-15</v>
      </c>
      <c r="Q44" s="87">
        <v>0</v>
      </c>
    </row>
    <row r="45" spans="1:17" x14ac:dyDescent="0.25">
      <c r="A45" s="150" t="s">
        <v>125</v>
      </c>
      <c r="B45" s="87">
        <v>20.89199275944026</v>
      </c>
      <c r="C45" s="87">
        <v>52.676417068224836</v>
      </c>
      <c r="D45" s="87">
        <v>20.080693676216129</v>
      </c>
      <c r="E45" s="87">
        <v>1.4285117895345185</v>
      </c>
      <c r="F45" s="87">
        <v>0.13701609201650239</v>
      </c>
      <c r="G45" s="87">
        <v>1.1767020395357839</v>
      </c>
      <c r="H45" s="87">
        <v>12.394084110360829</v>
      </c>
      <c r="I45" s="87">
        <v>21.726407764266433</v>
      </c>
      <c r="J45" s="87">
        <v>2.3413434926314594</v>
      </c>
      <c r="K45" s="87">
        <v>2.4424478480738681</v>
      </c>
      <c r="L45" s="87">
        <v>16.178599633424305</v>
      </c>
      <c r="M45" s="87">
        <v>9.253630698844761</v>
      </c>
      <c r="N45" s="87">
        <v>16.029109744707721</v>
      </c>
      <c r="O45" s="87">
        <v>22.183150950255939</v>
      </c>
      <c r="P45" s="87">
        <v>16.888668532154774</v>
      </c>
      <c r="Q45" s="87">
        <v>16.44865475260481</v>
      </c>
    </row>
    <row r="46" spans="1:17" x14ac:dyDescent="0.25">
      <c r="A46" s="150" t="s">
        <v>29</v>
      </c>
      <c r="B46" s="87">
        <v>25.65026612445644</v>
      </c>
      <c r="C46" s="87">
        <v>54.544508673596894</v>
      </c>
      <c r="D46" s="87">
        <v>2.6095675741669093</v>
      </c>
      <c r="E46" s="87">
        <v>23.757770803330921</v>
      </c>
      <c r="F46" s="87">
        <v>1.1905133579886746</v>
      </c>
      <c r="G46" s="87">
        <v>10.99461371089896</v>
      </c>
      <c r="H46" s="87">
        <v>30.278584812318808</v>
      </c>
      <c r="I46" s="87">
        <v>7.5646727493966202</v>
      </c>
      <c r="J46" s="87">
        <v>33.425465642000724</v>
      </c>
      <c r="K46" s="87">
        <v>38.006626736036779</v>
      </c>
      <c r="L46" s="87">
        <v>19.158448429737383</v>
      </c>
      <c r="M46" s="87">
        <v>0</v>
      </c>
      <c r="N46" s="87">
        <v>9.675621535433276</v>
      </c>
      <c r="O46" s="87">
        <v>0.82632161274984195</v>
      </c>
      <c r="P46" s="87">
        <v>0.40264241668787082</v>
      </c>
      <c r="Q46" s="87">
        <v>0.84611493173134067</v>
      </c>
    </row>
    <row r="47" spans="1:17" x14ac:dyDescent="0.25">
      <c r="A47" s="150" t="s">
        <v>28</v>
      </c>
      <c r="B47" s="87">
        <v>26.936467389316842</v>
      </c>
      <c r="C47" s="87">
        <v>15.702516465785079</v>
      </c>
      <c r="D47" s="87">
        <v>21.339422015729543</v>
      </c>
      <c r="E47" s="87">
        <v>19.337750846955164</v>
      </c>
      <c r="F47" s="87">
        <v>5.2140398729745288</v>
      </c>
      <c r="G47" s="87">
        <v>5.8263855579874679</v>
      </c>
      <c r="H47" s="87">
        <v>5.5029186775919063</v>
      </c>
      <c r="I47" s="87">
        <v>0.66450749223880978</v>
      </c>
      <c r="J47" s="87">
        <v>6.8766506502073934</v>
      </c>
      <c r="K47" s="87">
        <v>1.5549796648148853</v>
      </c>
      <c r="L47" s="87">
        <v>0.25769586661873911</v>
      </c>
      <c r="M47" s="87">
        <v>0.47984909300883083</v>
      </c>
      <c r="N47" s="87">
        <v>0.32310628244030476</v>
      </c>
      <c r="O47" s="87">
        <v>0.40010387612086096</v>
      </c>
      <c r="P47" s="87">
        <v>0.78319423495675056</v>
      </c>
      <c r="Q47" s="87">
        <v>1.2386026405670396</v>
      </c>
    </row>
    <row r="48" spans="1:17" x14ac:dyDescent="0.25">
      <c r="A48" s="150" t="s">
        <v>26</v>
      </c>
      <c r="B48" s="87">
        <v>66.861641688236347</v>
      </c>
      <c r="C48" s="87">
        <v>71.736657433337754</v>
      </c>
      <c r="D48" s="87">
        <v>91.186977344675199</v>
      </c>
      <c r="E48" s="87">
        <v>0.99030887613804852</v>
      </c>
      <c r="F48" s="87">
        <v>7.118332292107557E-2</v>
      </c>
      <c r="G48" s="87">
        <v>0.33431707532334182</v>
      </c>
      <c r="H48" s="87">
        <v>19.042480579034148</v>
      </c>
      <c r="I48" s="87">
        <v>32.132703970412265</v>
      </c>
      <c r="J48" s="87">
        <v>16.805720684266422</v>
      </c>
      <c r="K48" s="87">
        <v>1.2422207742977416</v>
      </c>
      <c r="L48" s="87">
        <v>12.67384538660443</v>
      </c>
      <c r="M48" s="87">
        <v>16.32888792956582</v>
      </c>
      <c r="N48" s="87">
        <v>16.931144027474495</v>
      </c>
      <c r="O48" s="87">
        <v>23.36761377603392</v>
      </c>
      <c r="P48" s="87">
        <v>19.129057611634845</v>
      </c>
      <c r="Q48" s="87">
        <v>19.342956202042448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6" t="s">
        <v>321</v>
      </c>
      <c r="B53" s="204">
        <v>122.73254565738534</v>
      </c>
      <c r="C53" s="204">
        <v>152.65135960323229</v>
      </c>
      <c r="D53" s="204">
        <v>117.61382630905493</v>
      </c>
      <c r="E53" s="204">
        <v>59.670571419128549</v>
      </c>
      <c r="F53" s="204">
        <v>36.499352915442856</v>
      </c>
      <c r="G53" s="204">
        <v>41.986965809534695</v>
      </c>
      <c r="H53" s="204">
        <v>54.099505258679329</v>
      </c>
      <c r="I53" s="204">
        <v>45.859371040241527</v>
      </c>
      <c r="J53" s="204">
        <v>40.441463159291175</v>
      </c>
      <c r="K53" s="204">
        <v>28.560704142565779</v>
      </c>
      <c r="L53" s="204">
        <v>33.440423605931571</v>
      </c>
      <c r="M53" s="204">
        <v>26.596399103234361</v>
      </c>
      <c r="N53" s="204">
        <v>34.108525440526634</v>
      </c>
      <c r="O53" s="204">
        <v>35.608270377722128</v>
      </c>
      <c r="P53" s="204">
        <v>33.35255800404569</v>
      </c>
      <c r="Q53" s="204">
        <v>35.782527759029783</v>
      </c>
    </row>
    <row r="54" spans="1:17" x14ac:dyDescent="0.25">
      <c r="A54" s="152" t="s">
        <v>327</v>
      </c>
      <c r="B54" s="151">
        <v>95.822449887162151</v>
      </c>
      <c r="C54" s="151">
        <v>117.28427288469732</v>
      </c>
      <c r="D54" s="151">
        <v>93.497416751029576</v>
      </c>
      <c r="E54" s="151">
        <v>51.215791093290584</v>
      </c>
      <c r="F54" s="151">
        <v>35.111087692393809</v>
      </c>
      <c r="G54" s="151">
        <v>37.764904983833944</v>
      </c>
      <c r="H54" s="151">
        <v>39.459137439344808</v>
      </c>
      <c r="I54" s="151">
        <v>33.893464921669704</v>
      </c>
      <c r="J54" s="151">
        <v>29.311628335593657</v>
      </c>
      <c r="K54" s="151">
        <v>20.871688995202188</v>
      </c>
      <c r="L54" s="151">
        <v>23.967449581738332</v>
      </c>
      <c r="M54" s="151">
        <v>19.001859933482063</v>
      </c>
      <c r="N54" s="151">
        <v>24.932640961812755</v>
      </c>
      <c r="O54" s="151">
        <v>25.918635779621564</v>
      </c>
      <c r="P54" s="151">
        <v>25.16986395737948</v>
      </c>
      <c r="Q54" s="151">
        <v>26.920744777424169</v>
      </c>
    </row>
    <row r="55" spans="1:17" x14ac:dyDescent="0.25">
      <c r="A55" s="152" t="s">
        <v>326</v>
      </c>
      <c r="B55" s="151">
        <v>26.910095770223201</v>
      </c>
      <c r="C55" s="151">
        <v>35.367086718534971</v>
      </c>
      <c r="D55" s="151">
        <v>24.11640955802536</v>
      </c>
      <c r="E55" s="151">
        <v>8.4547803258379659</v>
      </c>
      <c r="F55" s="151">
        <v>1.3882652230490469</v>
      </c>
      <c r="G55" s="151">
        <v>4.2220608257007539</v>
      </c>
      <c r="H55" s="151">
        <v>14.64036781933452</v>
      </c>
      <c r="I55" s="151">
        <v>11.965906118571827</v>
      </c>
      <c r="J55" s="151">
        <v>11.129834823697522</v>
      </c>
      <c r="K55" s="151">
        <v>7.689015147363591</v>
      </c>
      <c r="L55" s="151">
        <v>9.4729740241932365</v>
      </c>
      <c r="M55" s="151">
        <v>7.5945391697522986</v>
      </c>
      <c r="N55" s="151">
        <v>9.1758844787138756</v>
      </c>
      <c r="O55" s="151">
        <v>9.6896345981005645</v>
      </c>
      <c r="P55" s="151">
        <v>8.1826940466662101</v>
      </c>
      <c r="Q55" s="151">
        <v>8.8617829816056126</v>
      </c>
    </row>
    <row r="56" spans="1:17" x14ac:dyDescent="0.25">
      <c r="A56" s="150" t="s">
        <v>33</v>
      </c>
      <c r="B56" s="87">
        <v>2.2569406956679146</v>
      </c>
      <c r="C56" s="87">
        <v>1.1717536651484768</v>
      </c>
      <c r="D56" s="87">
        <v>0.36332018592860255</v>
      </c>
      <c r="E56" s="87">
        <v>0.45941765484978431</v>
      </c>
      <c r="F56" s="87">
        <v>0.22662357412698389</v>
      </c>
      <c r="G56" s="87">
        <v>1.0017322872418741</v>
      </c>
      <c r="H56" s="87">
        <v>2.8323792647395041</v>
      </c>
      <c r="I56" s="87">
        <v>1.059049362810722</v>
      </c>
      <c r="J56" s="87">
        <v>0.68658256172053855</v>
      </c>
      <c r="K56" s="87">
        <v>9.2076789347792093E-2</v>
      </c>
      <c r="L56" s="87">
        <v>0.99378136614254398</v>
      </c>
      <c r="M56" s="87">
        <v>3.0162442544736758</v>
      </c>
      <c r="N56" s="87">
        <v>1.6294140627639306</v>
      </c>
      <c r="O56" s="87">
        <v>1.4724313722753524</v>
      </c>
      <c r="P56" s="87">
        <v>1.6472601138313068</v>
      </c>
      <c r="Q56" s="87">
        <v>2.208166389364024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3.7044229743144907E-15</v>
      </c>
      <c r="C58" s="87">
        <v>0</v>
      </c>
      <c r="D58" s="87">
        <v>7.3913993885551424E-15</v>
      </c>
      <c r="E58" s="87">
        <v>0</v>
      </c>
      <c r="F58" s="87">
        <v>0</v>
      </c>
      <c r="G58" s="87">
        <v>0</v>
      </c>
      <c r="H58" s="87">
        <v>0</v>
      </c>
      <c r="I58" s="87">
        <v>1.6958552246493466E-15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1.7152744407107863E-15</v>
      </c>
      <c r="Q58" s="87">
        <v>0</v>
      </c>
    </row>
    <row r="59" spans="1:17" x14ac:dyDescent="0.25">
      <c r="A59" s="150" t="s">
        <v>125</v>
      </c>
      <c r="B59" s="87">
        <v>3.6700312589777946</v>
      </c>
      <c r="C59" s="87">
        <v>9.2535020223947342</v>
      </c>
      <c r="D59" s="87">
        <v>3.5275128774094706</v>
      </c>
      <c r="E59" s="87">
        <v>0.25094221416676649</v>
      </c>
      <c r="F59" s="87">
        <v>2.4069189879281482E-2</v>
      </c>
      <c r="G59" s="87">
        <v>0.20670758013966276</v>
      </c>
      <c r="H59" s="87">
        <v>2.177230129991818</v>
      </c>
      <c r="I59" s="87">
        <v>3.8166103424540903</v>
      </c>
      <c r="J59" s="87">
        <v>0.41129651464573463</v>
      </c>
      <c r="K59" s="87">
        <v>0.42905720167855843</v>
      </c>
      <c r="L59" s="87">
        <v>2.8420441776347189</v>
      </c>
      <c r="M59" s="87">
        <v>1.6255564662902315</v>
      </c>
      <c r="N59" s="87">
        <v>2.8157837547632303</v>
      </c>
      <c r="O59" s="87">
        <v>3.8968449945147068</v>
      </c>
      <c r="P59" s="87">
        <v>2.9667797681729264</v>
      </c>
      <c r="Q59" s="87">
        <v>2.8894839188050088</v>
      </c>
    </row>
    <row r="60" spans="1:17" x14ac:dyDescent="0.25">
      <c r="A60" s="150" t="s">
        <v>29</v>
      </c>
      <c r="B60" s="87">
        <v>4.5059023120385424</v>
      </c>
      <c r="C60" s="87">
        <v>9.5816638528764901</v>
      </c>
      <c r="D60" s="87">
        <v>0.45841460313927501</v>
      </c>
      <c r="E60" s="87">
        <v>4.1734535568635973</v>
      </c>
      <c r="F60" s="87">
        <v>0.20913377140985176</v>
      </c>
      <c r="G60" s="87">
        <v>1.9313895263127643</v>
      </c>
      <c r="H60" s="87">
        <v>5.3189446319623146</v>
      </c>
      <c r="I60" s="87">
        <v>1.3288624868816445</v>
      </c>
      <c r="J60" s="87">
        <v>5.8717473801823017</v>
      </c>
      <c r="K60" s="87">
        <v>6.6765056725633896</v>
      </c>
      <c r="L60" s="87">
        <v>3.365504929101558</v>
      </c>
      <c r="M60" s="87">
        <v>0</v>
      </c>
      <c r="N60" s="87">
        <v>1.6996862814359039</v>
      </c>
      <c r="O60" s="87">
        <v>0.14515734251298462</v>
      </c>
      <c r="P60" s="87">
        <v>7.0730938520315631E-2</v>
      </c>
      <c r="Q60" s="87">
        <v>0.14863437317336498</v>
      </c>
    </row>
    <row r="61" spans="1:17" x14ac:dyDescent="0.25">
      <c r="A61" s="150" t="s">
        <v>28</v>
      </c>
      <c r="B61" s="87">
        <v>4.7318452798409547</v>
      </c>
      <c r="C61" s="87">
        <v>2.7584121312699885</v>
      </c>
      <c r="D61" s="87">
        <v>3.7486297620344682</v>
      </c>
      <c r="E61" s="87">
        <v>3.3970024259452791</v>
      </c>
      <c r="F61" s="87">
        <v>0.91593413513540844</v>
      </c>
      <c r="G61" s="87">
        <v>1.0235029932704074</v>
      </c>
      <c r="H61" s="87">
        <v>0.96668057446311961</v>
      </c>
      <c r="I61" s="87">
        <v>0.11673196025014874</v>
      </c>
      <c r="J61" s="87">
        <v>1.2079997889108631</v>
      </c>
      <c r="K61" s="87">
        <v>0.27315843168511328</v>
      </c>
      <c r="L61" s="87">
        <v>4.5268629789889117E-2</v>
      </c>
      <c r="M61" s="87">
        <v>8.4293594738050981E-2</v>
      </c>
      <c r="N61" s="87">
        <v>5.6759073688277352E-2</v>
      </c>
      <c r="O61" s="87">
        <v>7.0285001010170781E-2</v>
      </c>
      <c r="P61" s="87">
        <v>0.13758129046084749</v>
      </c>
      <c r="Q61" s="87">
        <v>0.21758146581203686</v>
      </c>
    </row>
    <row r="62" spans="1:17" x14ac:dyDescent="0.25">
      <c r="A62" s="150" t="s">
        <v>26</v>
      </c>
      <c r="B62" s="87">
        <v>11.745376223697992</v>
      </c>
      <c r="C62" s="87">
        <v>12.601755046845282</v>
      </c>
      <c r="D62" s="87">
        <v>16.018532129513538</v>
      </c>
      <c r="E62" s="87">
        <v>0.17396447401253945</v>
      </c>
      <c r="F62" s="87">
        <v>1.250455249752141E-2</v>
      </c>
      <c r="G62" s="87">
        <v>5.8728438736045725E-2</v>
      </c>
      <c r="H62" s="87">
        <v>3.3451332181777631</v>
      </c>
      <c r="I62" s="87">
        <v>5.6446519661752186</v>
      </c>
      <c r="J62" s="87">
        <v>2.9522085782380838</v>
      </c>
      <c r="K62" s="87">
        <v>0.21821705208873793</v>
      </c>
      <c r="L62" s="87">
        <v>2.2263749215245263</v>
      </c>
      <c r="M62" s="87">
        <v>2.8684448542503396</v>
      </c>
      <c r="N62" s="87">
        <v>2.9742413060625337</v>
      </c>
      <c r="O62" s="87">
        <v>4.1049158877873513</v>
      </c>
      <c r="P62" s="87">
        <v>3.360341935680812</v>
      </c>
      <c r="Q62" s="87">
        <v>3.3979168344511783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333</v>
      </c>
      <c r="B67" s="204">
        <v>171.97122916248992</v>
      </c>
      <c r="C67" s="204">
        <v>178.54582915866058</v>
      </c>
      <c r="D67" s="204">
        <v>193.69609270764477</v>
      </c>
      <c r="E67" s="204">
        <v>124.09699382276074</v>
      </c>
      <c r="F67" s="204">
        <v>110.6639209175663</v>
      </c>
      <c r="G67" s="204">
        <v>74.441853995408792</v>
      </c>
      <c r="H67" s="204">
        <v>51.962699862811874</v>
      </c>
      <c r="I67" s="204">
        <v>49.553644938315117</v>
      </c>
      <c r="J67" s="204">
        <v>46.55273590542518</v>
      </c>
      <c r="K67" s="204">
        <v>60.26344864857596</v>
      </c>
      <c r="L67" s="204">
        <v>82.090633664455652</v>
      </c>
      <c r="M67" s="204">
        <v>78.492580474231971</v>
      </c>
      <c r="N67" s="204">
        <v>83.291685596493124</v>
      </c>
      <c r="O67" s="204">
        <v>91.71694110442769</v>
      </c>
      <c r="P67" s="204">
        <v>76.6188906450286</v>
      </c>
      <c r="Q67" s="204">
        <v>118.07477679620003</v>
      </c>
    </row>
    <row r="68" spans="1:17" x14ac:dyDescent="0.25">
      <c r="A68" s="72" t="s">
        <v>319</v>
      </c>
      <c r="B68" s="306">
        <v>0</v>
      </c>
      <c r="C68" s="306">
        <v>0</v>
      </c>
      <c r="D68" s="306">
        <v>0</v>
      </c>
      <c r="E68" s="306">
        <v>0</v>
      </c>
      <c r="F68" s="306">
        <v>0</v>
      </c>
      <c r="G68" s="306">
        <v>0</v>
      </c>
      <c r="H68" s="306">
        <v>0</v>
      </c>
      <c r="I68" s="306">
        <v>0</v>
      </c>
      <c r="J68" s="306">
        <v>0</v>
      </c>
      <c r="K68" s="306">
        <v>0</v>
      </c>
      <c r="L68" s="306">
        <v>0</v>
      </c>
      <c r="M68" s="306">
        <v>0</v>
      </c>
      <c r="N68" s="306">
        <v>0</v>
      </c>
      <c r="O68" s="306">
        <v>0</v>
      </c>
      <c r="P68" s="306">
        <v>0</v>
      </c>
      <c r="Q68" s="306">
        <v>0</v>
      </c>
    </row>
    <row r="70" spans="1:17" ht="12.75" x14ac:dyDescent="0.25">
      <c r="A70" s="80" t="s">
        <v>134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</v>
      </c>
      <c r="C72" s="77">
        <f t="shared" si="0"/>
        <v>1.0000000000000002</v>
      </c>
      <c r="D72" s="77">
        <f t="shared" si="0"/>
        <v>1.0000000000000002</v>
      </c>
      <c r="E72" s="77">
        <f t="shared" si="0"/>
        <v>0.99999999999999989</v>
      </c>
      <c r="F72" s="77">
        <f t="shared" si="0"/>
        <v>1</v>
      </c>
      <c r="G72" s="77">
        <f t="shared" si="0"/>
        <v>0.99999999999999989</v>
      </c>
      <c r="H72" s="77">
        <f t="shared" si="0"/>
        <v>1</v>
      </c>
      <c r="I72" s="77">
        <f t="shared" si="0"/>
        <v>0.99999999999999989</v>
      </c>
      <c r="J72" s="77">
        <f t="shared" si="0"/>
        <v>0.99999999999999967</v>
      </c>
      <c r="K72" s="77">
        <f t="shared" si="0"/>
        <v>0.99999999999999978</v>
      </c>
      <c r="L72" s="77">
        <f t="shared" si="0"/>
        <v>1</v>
      </c>
      <c r="M72" s="77">
        <f t="shared" si="0"/>
        <v>1</v>
      </c>
      <c r="N72" s="77">
        <f t="shared" si="0"/>
        <v>1.0000000000000002</v>
      </c>
      <c r="O72" s="77">
        <f t="shared" si="0"/>
        <v>1</v>
      </c>
      <c r="P72" s="77">
        <f t="shared" si="0"/>
        <v>1</v>
      </c>
      <c r="Q72" s="77">
        <f t="shared" si="0"/>
        <v>0.99999999999999989</v>
      </c>
    </row>
    <row r="73" spans="1:17" x14ac:dyDescent="0.25">
      <c r="A73" s="132" t="s">
        <v>83</v>
      </c>
      <c r="B73" s="203">
        <f t="shared" ref="B73:Q73" si="1">IF(B$6=0,0,B$6/B$5)</f>
        <v>0</v>
      </c>
      <c r="C73" s="203">
        <f t="shared" si="1"/>
        <v>0</v>
      </c>
      <c r="D73" s="203">
        <f t="shared" si="1"/>
        <v>0</v>
      </c>
      <c r="E73" s="203">
        <f t="shared" si="1"/>
        <v>0</v>
      </c>
      <c r="F73" s="203">
        <f t="shared" si="1"/>
        <v>0</v>
      </c>
      <c r="G73" s="203">
        <f t="shared" si="1"/>
        <v>0</v>
      </c>
      <c r="H73" s="203">
        <f t="shared" si="1"/>
        <v>0</v>
      </c>
      <c r="I73" s="203">
        <f t="shared" si="1"/>
        <v>0</v>
      </c>
      <c r="J73" s="203">
        <f t="shared" si="1"/>
        <v>0</v>
      </c>
      <c r="K73" s="203">
        <f t="shared" si="1"/>
        <v>0</v>
      </c>
      <c r="L73" s="203">
        <f t="shared" si="1"/>
        <v>0</v>
      </c>
      <c r="M73" s="203">
        <f t="shared" si="1"/>
        <v>0</v>
      </c>
      <c r="N73" s="203">
        <f t="shared" si="1"/>
        <v>0</v>
      </c>
      <c r="O73" s="203">
        <f t="shared" si="1"/>
        <v>0</v>
      </c>
      <c r="P73" s="203">
        <f t="shared" si="1"/>
        <v>0</v>
      </c>
      <c r="Q73" s="203">
        <f t="shared" si="1"/>
        <v>0</v>
      </c>
    </row>
    <row r="74" spans="1:17" x14ac:dyDescent="0.25">
      <c r="A74" s="76" t="s">
        <v>82</v>
      </c>
      <c r="B74" s="202">
        <f t="shared" ref="B74:Q74" si="2">IF(B$7=0,0,B$7/B$5)</f>
        <v>0</v>
      </c>
      <c r="C74" s="202">
        <f t="shared" si="2"/>
        <v>0</v>
      </c>
      <c r="D74" s="202">
        <f t="shared" si="2"/>
        <v>0</v>
      </c>
      <c r="E74" s="202">
        <f t="shared" si="2"/>
        <v>0</v>
      </c>
      <c r="F74" s="202">
        <f t="shared" si="2"/>
        <v>0</v>
      </c>
      <c r="G74" s="202">
        <f t="shared" si="2"/>
        <v>0</v>
      </c>
      <c r="H74" s="202">
        <f t="shared" si="2"/>
        <v>0</v>
      </c>
      <c r="I74" s="202">
        <f t="shared" si="2"/>
        <v>0</v>
      </c>
      <c r="J74" s="202">
        <f t="shared" si="2"/>
        <v>0</v>
      </c>
      <c r="K74" s="202">
        <f t="shared" si="2"/>
        <v>0</v>
      </c>
      <c r="L74" s="202">
        <f t="shared" si="2"/>
        <v>0</v>
      </c>
      <c r="M74" s="202">
        <f t="shared" si="2"/>
        <v>0</v>
      </c>
      <c r="N74" s="202">
        <f t="shared" si="2"/>
        <v>0</v>
      </c>
      <c r="O74" s="202">
        <f t="shared" si="2"/>
        <v>0</v>
      </c>
      <c r="P74" s="202">
        <f t="shared" si="2"/>
        <v>0</v>
      </c>
      <c r="Q74" s="202">
        <f t="shared" si="2"/>
        <v>0</v>
      </c>
    </row>
    <row r="75" spans="1:17" x14ac:dyDescent="0.25">
      <c r="A75" s="76" t="s">
        <v>81</v>
      </c>
      <c r="B75" s="202">
        <f t="shared" ref="B75:Q75" si="3">IF(B$8=0,0,B$8/B$5)</f>
        <v>0</v>
      </c>
      <c r="C75" s="202">
        <f t="shared" si="3"/>
        <v>0</v>
      </c>
      <c r="D75" s="202">
        <f t="shared" si="3"/>
        <v>0</v>
      </c>
      <c r="E75" s="202">
        <f t="shared" si="3"/>
        <v>0</v>
      </c>
      <c r="F75" s="202">
        <f t="shared" si="3"/>
        <v>0</v>
      </c>
      <c r="G75" s="202">
        <f t="shared" si="3"/>
        <v>0</v>
      </c>
      <c r="H75" s="202">
        <f t="shared" si="3"/>
        <v>0</v>
      </c>
      <c r="I75" s="202">
        <f t="shared" si="3"/>
        <v>0</v>
      </c>
      <c r="J75" s="202">
        <f t="shared" si="3"/>
        <v>0</v>
      </c>
      <c r="K75" s="202">
        <f t="shared" si="3"/>
        <v>0</v>
      </c>
      <c r="L75" s="202">
        <f t="shared" si="3"/>
        <v>0</v>
      </c>
      <c r="M75" s="202">
        <f t="shared" si="3"/>
        <v>0</v>
      </c>
      <c r="N75" s="202">
        <f t="shared" si="3"/>
        <v>0</v>
      </c>
      <c r="O75" s="202">
        <f t="shared" si="3"/>
        <v>0</v>
      </c>
      <c r="P75" s="202">
        <f t="shared" si="3"/>
        <v>0</v>
      </c>
      <c r="Q75" s="202">
        <f t="shared" si="3"/>
        <v>0</v>
      </c>
    </row>
    <row r="76" spans="1:17" x14ac:dyDescent="0.25">
      <c r="A76" s="76" t="s">
        <v>80</v>
      </c>
      <c r="B76" s="202">
        <f t="shared" ref="B76:Q76" si="4">IF(B$9=0,0,B$9/B$5)</f>
        <v>0</v>
      </c>
      <c r="C76" s="202">
        <f t="shared" si="4"/>
        <v>0</v>
      </c>
      <c r="D76" s="202">
        <f t="shared" si="4"/>
        <v>0</v>
      </c>
      <c r="E76" s="202">
        <f t="shared" si="4"/>
        <v>0</v>
      </c>
      <c r="F76" s="202">
        <f t="shared" si="4"/>
        <v>0</v>
      </c>
      <c r="G76" s="202">
        <f t="shared" si="4"/>
        <v>0</v>
      </c>
      <c r="H76" s="202">
        <f t="shared" si="4"/>
        <v>0</v>
      </c>
      <c r="I76" s="202">
        <f t="shared" si="4"/>
        <v>0</v>
      </c>
      <c r="J76" s="202">
        <f t="shared" si="4"/>
        <v>0</v>
      </c>
      <c r="K76" s="202">
        <f t="shared" si="4"/>
        <v>0</v>
      </c>
      <c r="L76" s="202">
        <f t="shared" si="4"/>
        <v>0</v>
      </c>
      <c r="M76" s="202">
        <f t="shared" si="4"/>
        <v>0</v>
      </c>
      <c r="N76" s="202">
        <f t="shared" si="4"/>
        <v>0</v>
      </c>
      <c r="O76" s="202">
        <f t="shared" si="4"/>
        <v>0</v>
      </c>
      <c r="P76" s="202">
        <f t="shared" si="4"/>
        <v>0</v>
      </c>
      <c r="Q76" s="202">
        <f t="shared" si="4"/>
        <v>0</v>
      </c>
    </row>
    <row r="77" spans="1:17" x14ac:dyDescent="0.25">
      <c r="A77" s="129" t="s">
        <v>79</v>
      </c>
      <c r="B77" s="201">
        <f t="shared" ref="B77:Q77" si="5">IF(B$10=0,0,B$10/B$5)</f>
        <v>8.9908594423436031E-3</v>
      </c>
      <c r="C77" s="201">
        <f t="shared" si="5"/>
        <v>8.3937615404485987E-3</v>
      </c>
      <c r="D77" s="201">
        <f t="shared" si="5"/>
        <v>9.3961784880202716E-3</v>
      </c>
      <c r="E77" s="201">
        <f t="shared" si="5"/>
        <v>1.1079167173111696E-2</v>
      </c>
      <c r="F77" s="201">
        <f t="shared" si="5"/>
        <v>1.3791102901948829E-2</v>
      </c>
      <c r="G77" s="201">
        <f t="shared" si="5"/>
        <v>1.7733507038607554E-2</v>
      </c>
      <c r="H77" s="201">
        <f t="shared" si="5"/>
        <v>1.3767471796172106E-2</v>
      </c>
      <c r="I77" s="201">
        <f t="shared" si="5"/>
        <v>1.3517685837256274E-2</v>
      </c>
      <c r="J77" s="201">
        <f t="shared" si="5"/>
        <v>1.6401599994562772E-2</v>
      </c>
      <c r="K77" s="201">
        <f t="shared" si="5"/>
        <v>2.4353669352692731E-2</v>
      </c>
      <c r="L77" s="201">
        <f t="shared" si="5"/>
        <v>1.8922635869553481E-2</v>
      </c>
      <c r="M77" s="201">
        <f t="shared" si="5"/>
        <v>2.2060482688489615E-2</v>
      </c>
      <c r="N77" s="201">
        <f t="shared" si="5"/>
        <v>1.7389464789271582E-2</v>
      </c>
      <c r="O77" s="201">
        <f t="shared" si="5"/>
        <v>1.9272081657782283E-2</v>
      </c>
      <c r="P77" s="201">
        <f t="shared" si="5"/>
        <v>1.9320171496889041E-2</v>
      </c>
      <c r="Q77" s="201">
        <f t="shared" si="5"/>
        <v>1.9892876032314467E-2</v>
      </c>
    </row>
    <row r="78" spans="1:17" x14ac:dyDescent="0.25">
      <c r="A78" s="127" t="s">
        <v>324</v>
      </c>
      <c r="B78" s="200">
        <f t="shared" ref="B78:Q78" si="6">IF(B$15=0,0,B$15/B$5)</f>
        <v>0.44188567108252214</v>
      </c>
      <c r="C78" s="200">
        <f t="shared" si="6"/>
        <v>0.46468828112229998</v>
      </c>
      <c r="D78" s="200">
        <f t="shared" si="6"/>
        <v>0.42052257443370411</v>
      </c>
      <c r="E78" s="200">
        <f t="shared" si="6"/>
        <v>0.26151564246446696</v>
      </c>
      <c r="F78" s="200">
        <f t="shared" si="6"/>
        <v>8.1500517133414802E-2</v>
      </c>
      <c r="G78" s="200">
        <f t="shared" si="6"/>
        <v>0.15971321099653893</v>
      </c>
      <c r="H78" s="200">
        <f t="shared" si="6"/>
        <v>0.41158823043171239</v>
      </c>
      <c r="I78" s="200">
        <f t="shared" si="6"/>
        <v>0.45270642890608309</v>
      </c>
      <c r="J78" s="200">
        <f t="shared" si="6"/>
        <v>0.40680679036117079</v>
      </c>
      <c r="K78" s="200">
        <f t="shared" si="6"/>
        <v>0.17847414790614802</v>
      </c>
      <c r="L78" s="200">
        <f t="shared" si="6"/>
        <v>0.37545226605774901</v>
      </c>
      <c r="M78" s="200">
        <f t="shared" si="6"/>
        <v>0.22564701623037228</v>
      </c>
      <c r="N78" s="200">
        <f t="shared" si="6"/>
        <v>0.32461012124545174</v>
      </c>
      <c r="O78" s="200">
        <f t="shared" si="6"/>
        <v>0.27062384200297779</v>
      </c>
      <c r="P78" s="200">
        <f t="shared" si="6"/>
        <v>0.25984252762951077</v>
      </c>
      <c r="Q78" s="200">
        <f t="shared" si="6"/>
        <v>0.23994642035918989</v>
      </c>
    </row>
    <row r="79" spans="1:17" x14ac:dyDescent="0.25">
      <c r="A79" s="127" t="s">
        <v>323</v>
      </c>
      <c r="B79" s="200">
        <f t="shared" ref="B79:Q79" si="7">IF(B$26=0,0,B$26/B$5)</f>
        <v>0.41641599084845754</v>
      </c>
      <c r="C79" s="200">
        <f t="shared" si="7"/>
        <v>0.40246014464230179</v>
      </c>
      <c r="D79" s="200">
        <f t="shared" si="7"/>
        <v>0.43112472073476893</v>
      </c>
      <c r="E79" s="200">
        <f t="shared" si="7"/>
        <v>0.56912523631665424</v>
      </c>
      <c r="F79" s="200">
        <f t="shared" si="7"/>
        <v>0.72112536101114888</v>
      </c>
      <c r="G79" s="200">
        <f t="shared" si="7"/>
        <v>0.68998095345108545</v>
      </c>
      <c r="H79" s="200">
        <f t="shared" si="7"/>
        <v>0.46186734552030279</v>
      </c>
      <c r="I79" s="200">
        <f t="shared" si="7"/>
        <v>0.43361960025413282</v>
      </c>
      <c r="J79" s="200">
        <f t="shared" si="7"/>
        <v>0.47561677853041956</v>
      </c>
      <c r="K79" s="200">
        <f t="shared" si="7"/>
        <v>0.68182134201153732</v>
      </c>
      <c r="L79" s="200">
        <f t="shared" si="7"/>
        <v>0.46893030299259769</v>
      </c>
      <c r="M79" s="200">
        <f t="shared" si="7"/>
        <v>0.57935657808087038</v>
      </c>
      <c r="N79" s="200">
        <f t="shared" si="7"/>
        <v>0.50103823076577703</v>
      </c>
      <c r="O79" s="200">
        <f t="shared" si="7"/>
        <v>0.54143311661990623</v>
      </c>
      <c r="P79" s="200">
        <f t="shared" si="7"/>
        <v>0.55836021824515836</v>
      </c>
      <c r="Q79" s="200">
        <f t="shared" si="7"/>
        <v>0.55575845878705921</v>
      </c>
    </row>
    <row r="80" spans="1:17" x14ac:dyDescent="0.25">
      <c r="A80" s="142" t="s">
        <v>332</v>
      </c>
      <c r="B80" s="199">
        <f t="shared" ref="B80:Q80" si="8">IF(B$27=0,0,B$27/B$5)</f>
        <v>0.41641599084845754</v>
      </c>
      <c r="C80" s="199">
        <f t="shared" si="8"/>
        <v>0.40246014464230179</v>
      </c>
      <c r="D80" s="199">
        <f t="shared" si="8"/>
        <v>0.43112472073476893</v>
      </c>
      <c r="E80" s="199">
        <f t="shared" si="8"/>
        <v>0.56912523631665424</v>
      </c>
      <c r="F80" s="199">
        <f t="shared" si="8"/>
        <v>0.72112536101114888</v>
      </c>
      <c r="G80" s="199">
        <f t="shared" si="8"/>
        <v>0.68998095345108545</v>
      </c>
      <c r="H80" s="199">
        <f t="shared" si="8"/>
        <v>0.46186734552030279</v>
      </c>
      <c r="I80" s="199">
        <f t="shared" si="8"/>
        <v>0.43361960025413282</v>
      </c>
      <c r="J80" s="199">
        <f t="shared" si="8"/>
        <v>0.47561677853041956</v>
      </c>
      <c r="K80" s="199">
        <f t="shared" si="8"/>
        <v>0.68182134201153732</v>
      </c>
      <c r="L80" s="199">
        <f t="shared" si="8"/>
        <v>0.46893030299259769</v>
      </c>
      <c r="M80" s="199">
        <f t="shared" si="8"/>
        <v>0.57935657808087038</v>
      </c>
      <c r="N80" s="199">
        <f t="shared" si="8"/>
        <v>0.50103823076577703</v>
      </c>
      <c r="O80" s="199">
        <f t="shared" si="8"/>
        <v>0.54143311661990623</v>
      </c>
      <c r="P80" s="199">
        <f t="shared" si="8"/>
        <v>0.55836021824515836</v>
      </c>
      <c r="Q80" s="199">
        <f t="shared" si="8"/>
        <v>0.55575845878705921</v>
      </c>
    </row>
    <row r="81" spans="1:17" x14ac:dyDescent="0.25">
      <c r="A81" s="142" t="s">
        <v>331</v>
      </c>
      <c r="B81" s="199">
        <f t="shared" ref="B81:Q81" si="9">IF(B$33=0,0,B$33/B$5)</f>
        <v>0</v>
      </c>
      <c r="C81" s="199">
        <f t="shared" si="9"/>
        <v>0</v>
      </c>
      <c r="D81" s="199">
        <f t="shared" si="9"/>
        <v>0</v>
      </c>
      <c r="E81" s="199">
        <f t="shared" si="9"/>
        <v>0</v>
      </c>
      <c r="F81" s="199">
        <f t="shared" si="9"/>
        <v>0</v>
      </c>
      <c r="G81" s="199">
        <f t="shared" si="9"/>
        <v>0</v>
      </c>
      <c r="H81" s="199">
        <f t="shared" si="9"/>
        <v>0</v>
      </c>
      <c r="I81" s="199">
        <f t="shared" si="9"/>
        <v>0</v>
      </c>
      <c r="J81" s="199">
        <f t="shared" si="9"/>
        <v>0</v>
      </c>
      <c r="K81" s="199">
        <f t="shared" si="9"/>
        <v>0</v>
      </c>
      <c r="L81" s="199">
        <f t="shared" si="9"/>
        <v>0</v>
      </c>
      <c r="M81" s="199">
        <f t="shared" si="9"/>
        <v>0</v>
      </c>
      <c r="N81" s="199">
        <f t="shared" si="9"/>
        <v>0</v>
      </c>
      <c r="O81" s="199">
        <f t="shared" si="9"/>
        <v>0</v>
      </c>
      <c r="P81" s="199">
        <f t="shared" si="9"/>
        <v>0</v>
      </c>
      <c r="Q81" s="199">
        <f t="shared" si="9"/>
        <v>0</v>
      </c>
    </row>
    <row r="82" spans="1:17" x14ac:dyDescent="0.25">
      <c r="A82" s="127" t="s">
        <v>322</v>
      </c>
      <c r="B82" s="200">
        <f t="shared" ref="B82:Q82" si="10">IF(B$34=0,0,B$34/B$5)</f>
        <v>6.7650389376337952E-2</v>
      </c>
      <c r="C82" s="200">
        <f t="shared" si="10"/>
        <v>6.7935400491825046E-2</v>
      </c>
      <c r="D82" s="200">
        <f t="shared" si="10"/>
        <v>6.6336316873945686E-2</v>
      </c>
      <c r="E82" s="200">
        <f t="shared" si="10"/>
        <v>6.8500716231547271E-2</v>
      </c>
      <c r="F82" s="200">
        <f t="shared" si="10"/>
        <v>6.0214958497203735E-2</v>
      </c>
      <c r="G82" s="200">
        <f t="shared" si="10"/>
        <v>6.0281335664673495E-2</v>
      </c>
      <c r="H82" s="200">
        <f t="shared" si="10"/>
        <v>6.5883209524741054E-2</v>
      </c>
      <c r="I82" s="200">
        <f t="shared" si="10"/>
        <v>5.6841650498950631E-2</v>
      </c>
      <c r="J82" s="200">
        <f t="shared" si="10"/>
        <v>5.6298003961284572E-2</v>
      </c>
      <c r="K82" s="200">
        <f t="shared" si="10"/>
        <v>5.571735741868046E-2</v>
      </c>
      <c r="L82" s="200">
        <f t="shared" si="10"/>
        <v>6.1823433745168389E-2</v>
      </c>
      <c r="M82" s="200">
        <f t="shared" si="10"/>
        <v>7.1874453757179615E-2</v>
      </c>
      <c r="N82" s="200">
        <f t="shared" si="10"/>
        <v>7.0078899962637761E-2</v>
      </c>
      <c r="O82" s="200">
        <f t="shared" si="10"/>
        <v>7.396271034075208E-2</v>
      </c>
      <c r="P82" s="200">
        <f t="shared" si="10"/>
        <v>7.2855190116180607E-2</v>
      </c>
      <c r="Q82" s="200">
        <f t="shared" si="10"/>
        <v>7.0914203217185778E-2</v>
      </c>
    </row>
    <row r="83" spans="1:17" x14ac:dyDescent="0.25">
      <c r="A83" s="142" t="s">
        <v>330</v>
      </c>
      <c r="B83" s="199">
        <f t="shared" ref="B83:Q83" si="11">IF(B$35=0,0,B$35/B$5)</f>
        <v>3.3833451753615573E-2</v>
      </c>
      <c r="C83" s="199">
        <f t="shared" si="11"/>
        <v>3.3576169371287413E-2</v>
      </c>
      <c r="D83" s="199">
        <f t="shared" si="11"/>
        <v>3.4311452968077243E-2</v>
      </c>
      <c r="E83" s="199">
        <f t="shared" si="11"/>
        <v>4.4987096833205509E-2</v>
      </c>
      <c r="F83" s="199">
        <f t="shared" si="11"/>
        <v>5.3589959085221038E-2</v>
      </c>
      <c r="G83" s="199">
        <f t="shared" si="11"/>
        <v>4.5358261982904602E-2</v>
      </c>
      <c r="H83" s="199">
        <f t="shared" si="11"/>
        <v>2.9035004634113393E-2</v>
      </c>
      <c r="I83" s="199">
        <f t="shared" si="11"/>
        <v>2.5918571879431404E-2</v>
      </c>
      <c r="J83" s="199">
        <f t="shared" si="11"/>
        <v>2.3614344820497232E-2</v>
      </c>
      <c r="K83" s="199">
        <f t="shared" si="11"/>
        <v>2.6331394648602558E-2</v>
      </c>
      <c r="L83" s="199">
        <f t="shared" si="11"/>
        <v>2.6876149553280843E-2</v>
      </c>
      <c r="M83" s="199">
        <f t="shared" si="11"/>
        <v>3.0298716192238975E-2</v>
      </c>
      <c r="N83" s="199">
        <f t="shared" si="11"/>
        <v>3.1422145643698739E-2</v>
      </c>
      <c r="O83" s="199">
        <f t="shared" si="11"/>
        <v>3.2933712797292854E-2</v>
      </c>
      <c r="P83" s="199">
        <f t="shared" si="11"/>
        <v>3.4893933445019544E-2</v>
      </c>
      <c r="Q83" s="199">
        <f t="shared" si="11"/>
        <v>3.3703901145020178E-2</v>
      </c>
    </row>
    <row r="84" spans="1:17" x14ac:dyDescent="0.25">
      <c r="A84" s="142" t="s">
        <v>329</v>
      </c>
      <c r="B84" s="199">
        <f t="shared" ref="B84:Q84" si="12">IF(B$41=0,0,B$41/B$5)</f>
        <v>3.3816937622722372E-2</v>
      </c>
      <c r="C84" s="199">
        <f t="shared" si="12"/>
        <v>3.4359231120537632E-2</v>
      </c>
      <c r="D84" s="199">
        <f t="shared" si="12"/>
        <v>3.2024863905868443E-2</v>
      </c>
      <c r="E84" s="199">
        <f t="shared" si="12"/>
        <v>2.3513619398341765E-2</v>
      </c>
      <c r="F84" s="199">
        <f t="shared" si="12"/>
        <v>6.6249994119826957E-3</v>
      </c>
      <c r="G84" s="199">
        <f t="shared" si="12"/>
        <v>1.492307368176889E-2</v>
      </c>
      <c r="H84" s="199">
        <f t="shared" si="12"/>
        <v>3.6848204890627657E-2</v>
      </c>
      <c r="I84" s="199">
        <f t="shared" si="12"/>
        <v>3.0923078619519224E-2</v>
      </c>
      <c r="J84" s="199">
        <f t="shared" si="12"/>
        <v>3.2683659140787337E-2</v>
      </c>
      <c r="K84" s="199">
        <f t="shared" si="12"/>
        <v>2.9385962770077895E-2</v>
      </c>
      <c r="L84" s="199">
        <f t="shared" si="12"/>
        <v>3.4947284191887543E-2</v>
      </c>
      <c r="M84" s="199">
        <f t="shared" si="12"/>
        <v>4.1575737564940651E-2</v>
      </c>
      <c r="N84" s="199">
        <f t="shared" si="12"/>
        <v>3.8656754318939029E-2</v>
      </c>
      <c r="O84" s="199">
        <f t="shared" si="12"/>
        <v>4.102899754345922E-2</v>
      </c>
      <c r="P84" s="199">
        <f t="shared" si="12"/>
        <v>3.7961256671161056E-2</v>
      </c>
      <c r="Q84" s="199">
        <f t="shared" si="12"/>
        <v>3.7210302072165601E-2</v>
      </c>
    </row>
    <row r="85" spans="1:17" x14ac:dyDescent="0.25">
      <c r="A85" s="142" t="s">
        <v>328</v>
      </c>
      <c r="B85" s="199">
        <f t="shared" ref="B85:Q85" si="13">IF(B$52=0,0,B$52/B$5)</f>
        <v>0</v>
      </c>
      <c r="C85" s="199">
        <f t="shared" si="13"/>
        <v>0</v>
      </c>
      <c r="D85" s="199">
        <f t="shared" si="13"/>
        <v>0</v>
      </c>
      <c r="E85" s="199">
        <f t="shared" si="13"/>
        <v>0</v>
      </c>
      <c r="F85" s="199">
        <f t="shared" si="13"/>
        <v>0</v>
      </c>
      <c r="G85" s="199">
        <f t="shared" si="13"/>
        <v>0</v>
      </c>
      <c r="H85" s="199">
        <f t="shared" si="13"/>
        <v>0</v>
      </c>
      <c r="I85" s="199">
        <f t="shared" si="13"/>
        <v>0</v>
      </c>
      <c r="J85" s="199">
        <f t="shared" si="13"/>
        <v>0</v>
      </c>
      <c r="K85" s="199">
        <f t="shared" si="13"/>
        <v>0</v>
      </c>
      <c r="L85" s="199">
        <f t="shared" si="13"/>
        <v>0</v>
      </c>
      <c r="M85" s="199">
        <f t="shared" si="13"/>
        <v>0</v>
      </c>
      <c r="N85" s="199">
        <f t="shared" si="13"/>
        <v>0</v>
      </c>
      <c r="O85" s="199">
        <f t="shared" si="13"/>
        <v>0</v>
      </c>
      <c r="P85" s="199">
        <f t="shared" si="13"/>
        <v>0</v>
      </c>
      <c r="Q85" s="199">
        <f t="shared" si="13"/>
        <v>0</v>
      </c>
    </row>
    <row r="86" spans="1:17" x14ac:dyDescent="0.25">
      <c r="A86" s="127" t="s">
        <v>321</v>
      </c>
      <c r="B86" s="200">
        <f t="shared" ref="B86:Q86" si="14">IF(B$53=0,0,B$53/B$5)</f>
        <v>2.7093722099874821E-2</v>
      </c>
      <c r="C86" s="200">
        <f t="shared" si="14"/>
        <v>2.6051619287941443E-2</v>
      </c>
      <c r="D86" s="200">
        <f t="shared" si="14"/>
        <v>2.7436134158712652E-2</v>
      </c>
      <c r="E86" s="200">
        <f t="shared" si="14"/>
        <v>2.9151925775894087E-2</v>
      </c>
      <c r="F86" s="200">
        <f t="shared" si="14"/>
        <v>3.0597677394681541E-2</v>
      </c>
      <c r="G86" s="200">
        <f t="shared" si="14"/>
        <v>2.6069829189863284E-2</v>
      </c>
      <c r="H86" s="200">
        <f t="shared" si="14"/>
        <v>2.3919248881883869E-2</v>
      </c>
      <c r="I86" s="200">
        <f t="shared" si="14"/>
        <v>2.0818772730320283E-2</v>
      </c>
      <c r="J86" s="200">
        <f t="shared" si="14"/>
        <v>2.0862133010111375E-2</v>
      </c>
      <c r="K86" s="200">
        <f t="shared" si="14"/>
        <v>1.917467513412955E-2</v>
      </c>
      <c r="L86" s="200">
        <f t="shared" si="14"/>
        <v>2.1671489019036507E-2</v>
      </c>
      <c r="M86" s="200">
        <f t="shared" si="14"/>
        <v>2.5577098386106709E-2</v>
      </c>
      <c r="N86" s="200">
        <f t="shared" si="14"/>
        <v>2.5242379468181048E-2</v>
      </c>
      <c r="O86" s="200">
        <f t="shared" si="14"/>
        <v>2.6486482226232611E-2</v>
      </c>
      <c r="P86" s="200">
        <f t="shared" si="14"/>
        <v>2.7180867444840232E-2</v>
      </c>
      <c r="Q86" s="200">
        <f t="shared" si="14"/>
        <v>2.6393865476593587E-2</v>
      </c>
    </row>
    <row r="87" spans="1:17" x14ac:dyDescent="0.25">
      <c r="A87" s="142" t="s">
        <v>327</v>
      </c>
      <c r="B87" s="199">
        <f t="shared" ref="B87:Q87" si="15">IF(B$54=0,0,B$54/B$5)</f>
        <v>2.1153206056846171E-2</v>
      </c>
      <c r="C87" s="199">
        <f t="shared" si="15"/>
        <v>2.001584023618792E-2</v>
      </c>
      <c r="D87" s="199">
        <f t="shared" si="15"/>
        <v>2.181042612059653E-2</v>
      </c>
      <c r="E87" s="199">
        <f t="shared" si="15"/>
        <v>2.5021361535456692E-2</v>
      </c>
      <c r="F87" s="199">
        <f t="shared" si="15"/>
        <v>2.9433884394528435E-2</v>
      </c>
      <c r="G87" s="199">
        <f t="shared" si="15"/>
        <v>2.3448339343358666E-2</v>
      </c>
      <c r="H87" s="199">
        <f t="shared" si="15"/>
        <v>1.7446239564727416E-2</v>
      </c>
      <c r="I87" s="199">
        <f t="shared" si="15"/>
        <v>1.5386611879786655E-2</v>
      </c>
      <c r="J87" s="199">
        <f t="shared" si="15"/>
        <v>1.5120696466186469E-2</v>
      </c>
      <c r="K87" s="199">
        <f t="shared" si="15"/>
        <v>1.4012534634506239E-2</v>
      </c>
      <c r="L87" s="199">
        <f t="shared" si="15"/>
        <v>1.5532408516883195E-2</v>
      </c>
      <c r="M87" s="199">
        <f t="shared" si="15"/>
        <v>1.8273618137223183E-2</v>
      </c>
      <c r="N87" s="199">
        <f t="shared" si="15"/>
        <v>1.8451667909226241E-2</v>
      </c>
      <c r="O87" s="199">
        <f t="shared" si="15"/>
        <v>1.9279046093028974E-2</v>
      </c>
      <c r="P87" s="199">
        <f t="shared" si="15"/>
        <v>2.0512331790179538E-2</v>
      </c>
      <c r="Q87" s="199">
        <f t="shared" si="15"/>
        <v>1.9857247676017976E-2</v>
      </c>
    </row>
    <row r="88" spans="1:17" x14ac:dyDescent="0.25">
      <c r="A88" s="142" t="s">
        <v>326</v>
      </c>
      <c r="B88" s="199">
        <f t="shared" ref="B88:Q88" si="16">IF(B$55=0,0,B$55/B$5)</f>
        <v>5.9405160430286534E-3</v>
      </c>
      <c r="C88" s="199">
        <f t="shared" si="16"/>
        <v>6.0357790517535214E-3</v>
      </c>
      <c r="D88" s="199">
        <f t="shared" si="16"/>
        <v>5.6257080381161232E-3</v>
      </c>
      <c r="E88" s="199">
        <f t="shared" si="16"/>
        <v>4.1305642404373946E-3</v>
      </c>
      <c r="F88" s="199">
        <f t="shared" si="16"/>
        <v>1.1637930001531084E-3</v>
      </c>
      <c r="G88" s="199">
        <f t="shared" si="16"/>
        <v>2.6214898465046189E-3</v>
      </c>
      <c r="H88" s="199">
        <f t="shared" si="16"/>
        <v>6.4730093171564522E-3</v>
      </c>
      <c r="I88" s="199">
        <f t="shared" si="16"/>
        <v>5.4321608505336306E-3</v>
      </c>
      <c r="J88" s="199">
        <f t="shared" si="16"/>
        <v>5.7414365439249068E-3</v>
      </c>
      <c r="K88" s="199">
        <f t="shared" si="16"/>
        <v>5.1621404996233123E-3</v>
      </c>
      <c r="L88" s="199">
        <f t="shared" si="16"/>
        <v>6.1390805021533101E-3</v>
      </c>
      <c r="M88" s="199">
        <f t="shared" si="16"/>
        <v>7.303480248883526E-3</v>
      </c>
      <c r="N88" s="199">
        <f t="shared" si="16"/>
        <v>6.7907115589548065E-3</v>
      </c>
      <c r="O88" s="199">
        <f t="shared" si="16"/>
        <v>7.2074361332036367E-3</v>
      </c>
      <c r="P88" s="199">
        <f t="shared" si="16"/>
        <v>6.6685356546606926E-3</v>
      </c>
      <c r="Q88" s="199">
        <f t="shared" si="16"/>
        <v>6.5366178005756091E-3</v>
      </c>
    </row>
    <row r="89" spans="1:17" x14ac:dyDescent="0.25">
      <c r="A89" s="142" t="s">
        <v>325</v>
      </c>
      <c r="B89" s="199">
        <f t="shared" ref="B89:Q89" si="17">IF(B$66=0,0,B$66/B$5)</f>
        <v>0</v>
      </c>
      <c r="C89" s="199">
        <f t="shared" si="17"/>
        <v>0</v>
      </c>
      <c r="D89" s="199">
        <f t="shared" si="17"/>
        <v>0</v>
      </c>
      <c r="E89" s="199">
        <f t="shared" si="17"/>
        <v>0</v>
      </c>
      <c r="F89" s="199">
        <f t="shared" si="17"/>
        <v>0</v>
      </c>
      <c r="G89" s="199">
        <f t="shared" si="17"/>
        <v>0</v>
      </c>
      <c r="H89" s="199">
        <f t="shared" si="17"/>
        <v>0</v>
      </c>
      <c r="I89" s="199">
        <f t="shared" si="17"/>
        <v>0</v>
      </c>
      <c r="J89" s="199">
        <f t="shared" si="17"/>
        <v>0</v>
      </c>
      <c r="K89" s="199">
        <f t="shared" si="17"/>
        <v>0</v>
      </c>
      <c r="L89" s="199">
        <f t="shared" si="17"/>
        <v>0</v>
      </c>
      <c r="M89" s="199">
        <f t="shared" si="17"/>
        <v>0</v>
      </c>
      <c r="N89" s="199">
        <f t="shared" si="17"/>
        <v>0</v>
      </c>
      <c r="O89" s="199">
        <f t="shared" si="17"/>
        <v>0</v>
      </c>
      <c r="P89" s="199">
        <f t="shared" si="17"/>
        <v>0</v>
      </c>
      <c r="Q89" s="199">
        <f t="shared" si="17"/>
        <v>0</v>
      </c>
    </row>
    <row r="90" spans="1:17" x14ac:dyDescent="0.25">
      <c r="A90" s="127" t="s">
        <v>320</v>
      </c>
      <c r="B90" s="200">
        <f t="shared" ref="B90:Q90" si="18">IF(B$67=0,0,B$67/B$5)</f>
        <v>3.7963367150463875E-2</v>
      </c>
      <c r="C90" s="200">
        <f t="shared" si="18"/>
        <v>3.0470792915183238E-2</v>
      </c>
      <c r="D90" s="200">
        <f t="shared" si="18"/>
        <v>4.5184075310848434E-2</v>
      </c>
      <c r="E90" s="200">
        <f t="shared" si="18"/>
        <v>6.0627312038325741E-2</v>
      </c>
      <c r="F90" s="200">
        <f t="shared" si="18"/>
        <v>9.2770383061602291E-2</v>
      </c>
      <c r="G90" s="200">
        <f t="shared" si="18"/>
        <v>4.6221163659231221E-2</v>
      </c>
      <c r="H90" s="200">
        <f t="shared" si="18"/>
        <v>2.2974493845187741E-2</v>
      </c>
      <c r="I90" s="200">
        <f t="shared" si="18"/>
        <v>2.2495861773256784E-2</v>
      </c>
      <c r="J90" s="200">
        <f t="shared" si="18"/>
        <v>2.4014694142450752E-2</v>
      </c>
      <c r="K90" s="200">
        <f t="shared" si="18"/>
        <v>4.0458808176811786E-2</v>
      </c>
      <c r="L90" s="200">
        <f t="shared" si="18"/>
        <v>5.3199872315894958E-2</v>
      </c>
      <c r="M90" s="200">
        <f t="shared" si="18"/>
        <v>7.548437085698137E-2</v>
      </c>
      <c r="N90" s="200">
        <f t="shared" si="18"/>
        <v>6.1640903768680977E-2</v>
      </c>
      <c r="O90" s="200">
        <f t="shared" si="18"/>
        <v>6.8221767152349053E-2</v>
      </c>
      <c r="P90" s="200">
        <f t="shared" si="18"/>
        <v>6.2441025067421052E-2</v>
      </c>
      <c r="Q90" s="200">
        <f t="shared" si="18"/>
        <v>8.7094176127657047E-2</v>
      </c>
    </row>
    <row r="91" spans="1:17" x14ac:dyDescent="0.25">
      <c r="A91" s="72" t="s">
        <v>319</v>
      </c>
      <c r="B91" s="71">
        <f t="shared" ref="B91:Q91" si="19">IF(B$68=0,0,B$68/B$5)</f>
        <v>0</v>
      </c>
      <c r="C91" s="71">
        <f t="shared" si="19"/>
        <v>0</v>
      </c>
      <c r="D91" s="71">
        <f t="shared" si="19"/>
        <v>0</v>
      </c>
      <c r="E91" s="71">
        <f t="shared" si="19"/>
        <v>0</v>
      </c>
      <c r="F91" s="71">
        <f t="shared" si="19"/>
        <v>0</v>
      </c>
      <c r="G91" s="71">
        <f t="shared" si="19"/>
        <v>0</v>
      </c>
      <c r="H91" s="71">
        <f t="shared" si="19"/>
        <v>0</v>
      </c>
      <c r="I91" s="71">
        <f t="shared" si="19"/>
        <v>0</v>
      </c>
      <c r="J91" s="71">
        <f t="shared" si="19"/>
        <v>0</v>
      </c>
      <c r="K91" s="71">
        <f t="shared" si="19"/>
        <v>0</v>
      </c>
      <c r="L91" s="71">
        <f t="shared" si="19"/>
        <v>0</v>
      </c>
      <c r="M91" s="71">
        <f t="shared" si="19"/>
        <v>0</v>
      </c>
      <c r="N91" s="71">
        <f t="shared" si="19"/>
        <v>0</v>
      </c>
      <c r="O91" s="71">
        <f t="shared" si="19"/>
        <v>0</v>
      </c>
      <c r="P91" s="71">
        <f t="shared" si="19"/>
        <v>0</v>
      </c>
      <c r="Q91" s="71">
        <f t="shared" si="19"/>
        <v>0</v>
      </c>
    </row>
    <row r="93" spans="1:17" ht="12.75" x14ac:dyDescent="0.25">
      <c r="A93" s="266" t="s">
        <v>133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>IF(B$5=0,0,B$5/OIS_fec!B$5)</f>
        <v>2.1022892218588805</v>
      </c>
      <c r="C95" s="230">
        <f>IF(C$5=0,0,C$5/OIS_fec!C$5)</f>
        <v>2.2527577710361935</v>
      </c>
      <c r="D95" s="230">
        <f>IF(D$5=0,0,D$5/OIS_fec!D$5)</f>
        <v>2.017320538890397</v>
      </c>
      <c r="E95" s="230">
        <f>IF(E$5=0,0,E$5/OIS_fec!E$5)</f>
        <v>1.6979965217277964</v>
      </c>
      <c r="F95" s="230">
        <f>IF(F$5=0,0,F$5/OIS_fec!F$5)</f>
        <v>1.3415200612304703</v>
      </c>
      <c r="G95" s="230">
        <f>IF(G$5=0,0,G$5/OIS_fec!G$5)</f>
        <v>1.6043695559932794</v>
      </c>
      <c r="H95" s="230">
        <f>IF(H$5=0,0,H$5/OIS_fec!H$5)</f>
        <v>2.0469114791675089</v>
      </c>
      <c r="I95" s="230">
        <f>IF(I$5=0,0,I$5/OIS_fec!I$5)</f>
        <v>2.2482919554482161</v>
      </c>
      <c r="J95" s="230">
        <f>IF(J$5=0,0,J$5/OIS_fec!J$5)</f>
        <v>2.0586343307611648</v>
      </c>
      <c r="K95" s="230">
        <f>IF(K$5=0,0,K$5/OIS_fec!K$5)</f>
        <v>1.7196599879745964</v>
      </c>
      <c r="L95" s="230">
        <f>IF(L$5=0,0,L$5/OIS_fec!L$5)</f>
        <v>1.7928330858444115</v>
      </c>
      <c r="M95" s="230">
        <f>IF(M$5=0,0,M$5/OIS_fec!M$5)</f>
        <v>1.6214563763364793</v>
      </c>
      <c r="N95" s="230">
        <f>IF(N$5=0,0,N$5/OIS_fec!N$5)</f>
        <v>1.8266501492903446</v>
      </c>
      <c r="O95" s="230">
        <f>IF(O$5=0,0,O$5/OIS_fec!O$5)</f>
        <v>1.699941659065616</v>
      </c>
      <c r="P95" s="230">
        <f>IF(P$5=0,0,P$5/OIS_fec!P$5)</f>
        <v>1.6351775257713486</v>
      </c>
      <c r="Q95" s="230">
        <f>IF(Q$5=0,0,Q$5/OIS_fec!Q$5)</f>
        <v>1.6510300128172071</v>
      </c>
    </row>
    <row r="96" spans="1:17" x14ac:dyDescent="0.25">
      <c r="A96" s="132" t="s">
        <v>83</v>
      </c>
      <c r="B96" s="275">
        <f>IF(B$6=0,0,B$6/OIS_fec!B$6)</f>
        <v>0</v>
      </c>
      <c r="C96" s="275">
        <f>IF(C$6=0,0,C$6/OIS_fec!C$6)</f>
        <v>0</v>
      </c>
      <c r="D96" s="275">
        <f>IF(D$6=0,0,D$6/OIS_fec!D$6)</f>
        <v>0</v>
      </c>
      <c r="E96" s="275">
        <f>IF(E$6=0,0,E$6/OIS_fec!E$6)</f>
        <v>0</v>
      </c>
      <c r="F96" s="275">
        <f>IF(F$6=0,0,F$6/OIS_fec!F$6)</f>
        <v>0</v>
      </c>
      <c r="G96" s="275">
        <f>IF(G$6=0,0,G$6/OIS_fec!G$6)</f>
        <v>0</v>
      </c>
      <c r="H96" s="275">
        <f>IF(H$6=0,0,H$6/OIS_fec!H$6)</f>
        <v>0</v>
      </c>
      <c r="I96" s="275">
        <f>IF(I$6=0,0,I$6/OIS_fec!I$6)</f>
        <v>0</v>
      </c>
      <c r="J96" s="275">
        <f>IF(J$6=0,0,J$6/OIS_fec!J$6)</f>
        <v>0</v>
      </c>
      <c r="K96" s="275">
        <f>IF(K$6=0,0,K$6/OIS_fec!K$6)</f>
        <v>0</v>
      </c>
      <c r="L96" s="275">
        <f>IF(L$6=0,0,L$6/OIS_fec!L$6)</f>
        <v>0</v>
      </c>
      <c r="M96" s="275">
        <f>IF(M$6=0,0,M$6/OIS_fec!M$6)</f>
        <v>0</v>
      </c>
      <c r="N96" s="275">
        <f>IF(N$6=0,0,N$6/OIS_fec!N$6)</f>
        <v>0</v>
      </c>
      <c r="O96" s="275">
        <f>IF(O$6=0,0,O$6/OIS_fec!O$6)</f>
        <v>0</v>
      </c>
      <c r="P96" s="275">
        <f>IF(P$6=0,0,P$6/OIS_fec!P$6)</f>
        <v>0</v>
      </c>
      <c r="Q96" s="275">
        <f>IF(Q$6=0,0,Q$6/OIS_fec!Q$6)</f>
        <v>0</v>
      </c>
    </row>
    <row r="97" spans="1:17" x14ac:dyDescent="0.25">
      <c r="A97" s="76" t="s">
        <v>82</v>
      </c>
      <c r="B97" s="274">
        <f>IF(B$7=0,0,B$7/OIS_fec!B$7)</f>
        <v>0</v>
      </c>
      <c r="C97" s="274">
        <f>IF(C$7=0,0,C$7/OIS_fec!C$7)</f>
        <v>0</v>
      </c>
      <c r="D97" s="274">
        <f>IF(D$7=0,0,D$7/OIS_fec!D$7)</f>
        <v>0</v>
      </c>
      <c r="E97" s="274">
        <f>IF(E$7=0,0,E$7/OIS_fec!E$7)</f>
        <v>0</v>
      </c>
      <c r="F97" s="274">
        <f>IF(F$7=0,0,F$7/OIS_fec!F$7)</f>
        <v>0</v>
      </c>
      <c r="G97" s="274">
        <f>IF(G$7=0,0,G$7/OIS_fec!G$7)</f>
        <v>0</v>
      </c>
      <c r="H97" s="274">
        <f>IF(H$7=0,0,H$7/OIS_fec!H$7)</f>
        <v>0</v>
      </c>
      <c r="I97" s="274">
        <f>IF(I$7=0,0,I$7/OIS_fec!I$7)</f>
        <v>0</v>
      </c>
      <c r="J97" s="274">
        <f>IF(J$7=0,0,J$7/OIS_fec!J$7)</f>
        <v>0</v>
      </c>
      <c r="K97" s="274">
        <f>IF(K$7=0,0,K$7/OIS_fec!K$7)</f>
        <v>0</v>
      </c>
      <c r="L97" s="274">
        <f>IF(L$7=0,0,L$7/OIS_fec!L$7)</f>
        <v>0</v>
      </c>
      <c r="M97" s="274">
        <f>IF(M$7=0,0,M$7/OIS_fec!M$7)</f>
        <v>0</v>
      </c>
      <c r="N97" s="274">
        <f>IF(N$7=0,0,N$7/OIS_fec!N$7)</f>
        <v>0</v>
      </c>
      <c r="O97" s="274">
        <f>IF(O$7=0,0,O$7/OIS_fec!O$7)</f>
        <v>0</v>
      </c>
      <c r="P97" s="274">
        <f>IF(P$7=0,0,P$7/OIS_fec!P$7)</f>
        <v>0</v>
      </c>
      <c r="Q97" s="274">
        <f>IF(Q$7=0,0,Q$7/OIS_fec!Q$7)</f>
        <v>0</v>
      </c>
    </row>
    <row r="98" spans="1:17" x14ac:dyDescent="0.25">
      <c r="A98" s="76" t="s">
        <v>81</v>
      </c>
      <c r="B98" s="274">
        <f>IF(B$8=0,0,B$8/OIS_fec!B$8)</f>
        <v>0</v>
      </c>
      <c r="C98" s="274">
        <f>IF(C$8=0,0,C$8/OIS_fec!C$8)</f>
        <v>0</v>
      </c>
      <c r="D98" s="274">
        <f>IF(D$8=0,0,D$8/OIS_fec!D$8)</f>
        <v>0</v>
      </c>
      <c r="E98" s="274">
        <f>IF(E$8=0,0,E$8/OIS_fec!E$8)</f>
        <v>0</v>
      </c>
      <c r="F98" s="274">
        <f>IF(F$8=0,0,F$8/OIS_fec!F$8)</f>
        <v>0</v>
      </c>
      <c r="G98" s="274">
        <f>IF(G$8=0,0,G$8/OIS_fec!G$8)</f>
        <v>0</v>
      </c>
      <c r="H98" s="274">
        <f>IF(H$8=0,0,H$8/OIS_fec!H$8)</f>
        <v>0</v>
      </c>
      <c r="I98" s="274">
        <f>IF(I$8=0,0,I$8/OIS_fec!I$8)</f>
        <v>0</v>
      </c>
      <c r="J98" s="274">
        <f>IF(J$8=0,0,J$8/OIS_fec!J$8)</f>
        <v>0</v>
      </c>
      <c r="K98" s="274">
        <f>IF(K$8=0,0,K$8/OIS_fec!K$8)</f>
        <v>0</v>
      </c>
      <c r="L98" s="274">
        <f>IF(L$8=0,0,L$8/OIS_fec!L$8)</f>
        <v>0</v>
      </c>
      <c r="M98" s="274">
        <f>IF(M$8=0,0,M$8/OIS_fec!M$8)</f>
        <v>0</v>
      </c>
      <c r="N98" s="274">
        <f>IF(N$8=0,0,N$8/OIS_fec!N$8)</f>
        <v>0</v>
      </c>
      <c r="O98" s="274">
        <f>IF(O$8=0,0,O$8/OIS_fec!O$8)</f>
        <v>0</v>
      </c>
      <c r="P98" s="274">
        <f>IF(P$8=0,0,P$8/OIS_fec!P$8)</f>
        <v>0</v>
      </c>
      <c r="Q98" s="274">
        <f>IF(Q$8=0,0,Q$8/OIS_fec!Q$8)</f>
        <v>0</v>
      </c>
    </row>
    <row r="99" spans="1:17" x14ac:dyDescent="0.25">
      <c r="A99" s="76" t="s">
        <v>80</v>
      </c>
      <c r="B99" s="274">
        <f>IF(B$9=0,0,B$9/OIS_fec!B$9)</f>
        <v>0</v>
      </c>
      <c r="C99" s="274">
        <f>IF(C$9=0,0,C$9/OIS_fec!C$9)</f>
        <v>0</v>
      </c>
      <c r="D99" s="274">
        <f>IF(D$9=0,0,D$9/OIS_fec!D$9)</f>
        <v>0</v>
      </c>
      <c r="E99" s="274">
        <f>IF(E$9=0,0,E$9/OIS_fec!E$9)</f>
        <v>0</v>
      </c>
      <c r="F99" s="274">
        <f>IF(F$9=0,0,F$9/OIS_fec!F$9)</f>
        <v>0</v>
      </c>
      <c r="G99" s="274">
        <f>IF(G$9=0,0,G$9/OIS_fec!G$9)</f>
        <v>0</v>
      </c>
      <c r="H99" s="274">
        <f>IF(H$9=0,0,H$9/OIS_fec!H$9)</f>
        <v>0</v>
      </c>
      <c r="I99" s="274">
        <f>IF(I$9=0,0,I$9/OIS_fec!I$9)</f>
        <v>0</v>
      </c>
      <c r="J99" s="274">
        <f>IF(J$9=0,0,J$9/OIS_fec!J$9)</f>
        <v>0</v>
      </c>
      <c r="K99" s="274">
        <f>IF(K$9=0,0,K$9/OIS_fec!K$9)</f>
        <v>0</v>
      </c>
      <c r="L99" s="274">
        <f>IF(L$9=0,0,L$9/OIS_fec!L$9)</f>
        <v>0</v>
      </c>
      <c r="M99" s="274">
        <f>IF(M$9=0,0,M$9/OIS_fec!M$9)</f>
        <v>0</v>
      </c>
      <c r="N99" s="274">
        <f>IF(N$9=0,0,N$9/OIS_fec!N$9)</f>
        <v>0</v>
      </c>
      <c r="O99" s="274">
        <f>IF(O$9=0,0,O$9/OIS_fec!O$9)</f>
        <v>0</v>
      </c>
      <c r="P99" s="274">
        <f>IF(P$9=0,0,P$9/OIS_fec!P$9)</f>
        <v>0</v>
      </c>
      <c r="Q99" s="274">
        <f>IF(Q$9=0,0,Q$9/OIS_fec!Q$9)</f>
        <v>0</v>
      </c>
    </row>
    <row r="100" spans="1:17" x14ac:dyDescent="0.25">
      <c r="A100" s="129" t="s">
        <v>79</v>
      </c>
      <c r="B100" s="273">
        <f>IF(B$10=0,0,B$10/OIS_fec!B$10)</f>
        <v>1.7257076726966019</v>
      </c>
      <c r="C100" s="273">
        <f>IF(C$10=0,0,C$10/OIS_fec!C$10)</f>
        <v>1.7707622697729055</v>
      </c>
      <c r="D100" s="273">
        <f>IF(D$10=0,0,D$10/OIS_fec!D$10)</f>
        <v>1.6859644702622161</v>
      </c>
      <c r="E100" s="273">
        <f>IF(E$10=0,0,E$10/OIS_fec!E$10)</f>
        <v>1.6022068708543615</v>
      </c>
      <c r="F100" s="273">
        <f>IF(F$10=0,0,F$10/OIS_fec!F$10)</f>
        <v>1.4576972681379405</v>
      </c>
      <c r="G100" s="273">
        <f>IF(G$10=0,0,G$10/OIS_fec!G$10)</f>
        <v>2.0560712043448994</v>
      </c>
      <c r="H100" s="273">
        <f>IF(H$10=0,0,H$10/OIS_fec!H$10)</f>
        <v>2.0452587270780036</v>
      </c>
      <c r="I100" s="273">
        <f>IF(I$10=0,0,I$10/OIS_fec!I$10)</f>
        <v>2.0463551207995732</v>
      </c>
      <c r="J100" s="273">
        <f>IF(J$10=0,0,J$10/OIS_fec!J$10)</f>
        <v>2.0400648597366366</v>
      </c>
      <c r="K100" s="273">
        <f>IF(K$10=0,0,K$10/OIS_fec!K$10)</f>
        <v>2.0337174687458019</v>
      </c>
      <c r="L100" s="273">
        <f>IF(L$10=0,0,L$10/OIS_fec!L$10)</f>
        <v>2.0263994612850165</v>
      </c>
      <c r="M100" s="273">
        <f>IF(M$10=0,0,M$10/OIS_fec!M$10)</f>
        <v>2.0392055349777616</v>
      </c>
      <c r="N100" s="273">
        <f>IF(N$10=0,0,N$10/OIS_fec!N$10)</f>
        <v>2.0460517904157145</v>
      </c>
      <c r="O100" s="273">
        <f>IF(O$10=0,0,O$10/OIS_fec!O$10)</f>
        <v>2.0388840258968228</v>
      </c>
      <c r="P100" s="273">
        <f>IF(P$10=0,0,P$10/OIS_fec!P$10)</f>
        <v>2.0386294367768065</v>
      </c>
      <c r="Q100" s="273">
        <f>IF(Q$10=0,0,Q$10/OIS_fec!Q$10)</f>
        <v>2.0383166035629401</v>
      </c>
    </row>
    <row r="101" spans="1:17" x14ac:dyDescent="0.25">
      <c r="A101" s="127" t="s">
        <v>324</v>
      </c>
      <c r="B101" s="296">
        <f>IF(B$15=0,0,B$15/OIS_fec!B$15)</f>
        <v>2.1254384767799834</v>
      </c>
      <c r="C101" s="296">
        <f>IF(C$15=0,0,C$15/OIS_fec!C$15)</f>
        <v>2.28223348341001</v>
      </c>
      <c r="D101" s="296">
        <f>IF(D$15=0,0,D$15/OIS_fec!D$15)</f>
        <v>1.9545063782183361</v>
      </c>
      <c r="E101" s="296">
        <f>IF(E$15=0,0,E$15/OIS_fec!E$15)</f>
        <v>1.2559123636964868</v>
      </c>
      <c r="F101" s="296">
        <f>IF(F$15=0,0,F$15/OIS_fec!F$15)</f>
        <v>0.37918873750462484</v>
      </c>
      <c r="G101" s="296">
        <f>IF(G$15=0,0,G$15/OIS_fec!G$15)</f>
        <v>0.89785333073484497</v>
      </c>
      <c r="H101" s="296">
        <f>IF(H$15=0,0,H$15/OIS_fec!H$15)</f>
        <v>2.8266703028334708</v>
      </c>
      <c r="I101" s="296">
        <f>IF(I$15=0,0,I$15/OIS_fec!I$15)</f>
        <v>2.6814379130442454</v>
      </c>
      <c r="J101" s="296">
        <f>IF(J$15=0,0,J$15/OIS_fec!J$15)</f>
        <v>2.8960639960177117</v>
      </c>
      <c r="K101" s="296">
        <f>IF(K$15=0,0,K$15/OIS_fec!K$15)</f>
        <v>2.8129096590750255</v>
      </c>
      <c r="L101" s="296">
        <f>IF(L$15=0,0,L$15/OIS_fec!L$15)</f>
        <v>2.9893807691962189</v>
      </c>
      <c r="M101" s="296">
        <f>IF(M$15=0,0,M$15/OIS_fec!M$15)</f>
        <v>3.0177268044434751</v>
      </c>
      <c r="N101" s="296">
        <f>IF(N$15=0,0,N$15/OIS_fec!N$15)</f>
        <v>2.7898278849538447</v>
      </c>
      <c r="O101" s="296">
        <f>IF(O$15=0,0,O$15/OIS_fec!O$15)</f>
        <v>2.8192455308969699</v>
      </c>
      <c r="P101" s="296">
        <f>IF(P$15=0,0,P$15/OIS_fec!P$15)</f>
        <v>2.4663819747332969</v>
      </c>
      <c r="Q101" s="296">
        <f>IF(Q$15=0,0,Q$15/OIS_fec!Q$15)</f>
        <v>2.4955181177891173</v>
      </c>
    </row>
    <row r="102" spans="1:17" x14ac:dyDescent="0.25">
      <c r="A102" s="127" t="s">
        <v>323</v>
      </c>
      <c r="B102" s="296">
        <f>IF(B$26=0,0,B$26/OIS_fec!B$26)</f>
        <v>2.3618783592614188</v>
      </c>
      <c r="C102" s="296">
        <f>IF(C$26=0,0,C$26/OIS_fec!C$26)</f>
        <v>2.4517429755583495</v>
      </c>
      <c r="D102" s="296">
        <f>IF(D$26=0,0,D$26/OIS_fec!D$26)</f>
        <v>2.3384003833302831</v>
      </c>
      <c r="E102" s="296">
        <f>IF(E$26=0,0,E$26/OIS_fec!E$26)</f>
        <v>2.6394939570678062</v>
      </c>
      <c r="F102" s="296">
        <f>IF(F$26=0,0,F$26/OIS_fec!F$26)</f>
        <v>2.6959197475900778</v>
      </c>
      <c r="G102" s="296">
        <f>IF(G$26=0,0,G$26/OIS_fec!G$26)</f>
        <v>2.7329313520637566</v>
      </c>
      <c r="H102" s="296">
        <f>IF(H$26=0,0,H$26/OIS_fec!H$26)</f>
        <v>2.4984152336863259</v>
      </c>
      <c r="I102" s="296">
        <f>IF(I$26=0,0,I$26/OIS_fec!I$26)</f>
        <v>2.5759945987955457</v>
      </c>
      <c r="J102" s="296">
        <f>IF(J$26=0,0,J$26/OIS_fec!J$26)</f>
        <v>2.3498367692855191</v>
      </c>
      <c r="K102" s="296">
        <f>IF(K$26=0,0,K$26/OIS_fec!K$26)</f>
        <v>2.5651789387790016</v>
      </c>
      <c r="L102" s="296">
        <f>IF(L$26=0,0,L$26/OIS_fec!L$26)</f>
        <v>2.5186493432549617</v>
      </c>
      <c r="M102" s="296">
        <f>IF(M$26=0,0,M$26/OIS_fec!M$26)</f>
        <v>2.4620225743961064</v>
      </c>
      <c r="N102" s="296">
        <f>IF(N$26=0,0,N$26/OIS_fec!N$26)</f>
        <v>2.4693683592385103</v>
      </c>
      <c r="O102" s="296">
        <f>IF(O$26=0,0,O$26/OIS_fec!O$26)</f>
        <v>2.4655098573355043</v>
      </c>
      <c r="P102" s="296">
        <f>IF(P$26=0,0,P$26/OIS_fec!P$26)</f>
        <v>2.4479067602922386</v>
      </c>
      <c r="Q102" s="296">
        <f>IF(Q$26=0,0,Q$26/OIS_fec!Q$26)</f>
        <v>2.4511890194630674</v>
      </c>
    </row>
    <row r="103" spans="1:17" x14ac:dyDescent="0.25">
      <c r="A103" s="127" t="s">
        <v>322</v>
      </c>
      <c r="B103" s="296">
        <f>IF(B$34=0,0,B$34/OIS_fec!B$34)</f>
        <v>2.2535148907182987</v>
      </c>
      <c r="C103" s="296">
        <f>IF(C$34=0,0,C$34/OIS_fec!C$34)</f>
        <v>2.3916005552835999</v>
      </c>
      <c r="D103" s="296">
        <f>IF(D$34=0,0,D$34/OIS_fec!D$34)</f>
        <v>2.1431547728112119</v>
      </c>
      <c r="E103" s="296">
        <f>IF(E$34=0,0,E$34/OIS_fec!E$34)</f>
        <v>1.9290811875237612</v>
      </c>
      <c r="F103" s="296">
        <f>IF(F$34=0,0,F$34/OIS_fec!F$34)</f>
        <v>1.4415282010152151</v>
      </c>
      <c r="G103" s="296">
        <f>IF(G$34=0,0,G$34/OIS_fec!G$34)</f>
        <v>1.8114948654520657</v>
      </c>
      <c r="H103" s="296">
        <f>IF(H$34=0,0,H$34/OIS_fec!H$34)</f>
        <v>2.6609655226542812</v>
      </c>
      <c r="I103" s="296">
        <f>IF(I$34=0,0,I$34/OIS_fec!I$34)</f>
        <v>2.6030949664248739</v>
      </c>
      <c r="J103" s="296">
        <f>IF(J$34=0,0,J$34/OIS_fec!J$34)</f>
        <v>2.6235390529202482</v>
      </c>
      <c r="K103" s="296">
        <f>IF(K$34=0,0,K$34/OIS_fec!K$34)</f>
        <v>2.8018194307075022</v>
      </c>
      <c r="L103" s="296">
        <f>IF(L$34=0,0,L$34/OIS_fec!L$34)</f>
        <v>2.8046627708952632</v>
      </c>
      <c r="M103" s="296">
        <f>IF(M$34=0,0,M$34/OIS_fec!M$34)</f>
        <v>2.7715093196648781</v>
      </c>
      <c r="N103" s="296">
        <f>IF(N$34=0,0,N$34/OIS_fec!N$34)</f>
        <v>2.67619637365671</v>
      </c>
      <c r="O103" s="296">
        <f>IF(O$34=0,0,O$34/OIS_fec!O$34)</f>
        <v>2.6895294100666849</v>
      </c>
      <c r="P103" s="296">
        <f>IF(P$34=0,0,P$34/OIS_fec!P$34)</f>
        <v>2.4886742129919006</v>
      </c>
      <c r="Q103" s="296">
        <f>IF(Q$34=0,0,Q$34/OIS_fec!Q$34)</f>
        <v>2.5016863747351881</v>
      </c>
    </row>
    <row r="104" spans="1:17" x14ac:dyDescent="0.25">
      <c r="A104" s="127" t="s">
        <v>321</v>
      </c>
      <c r="B104" s="296">
        <f>IF(B$53=0,0,B$53/OIS_fec!B$53)</f>
        <v>1.7448799098203973</v>
      </c>
      <c r="C104" s="296">
        <f>IF(C$53=0,0,C$53/OIS_fec!C$53)</f>
        <v>1.773103011013802</v>
      </c>
      <c r="D104" s="296">
        <f>IF(D$53=0,0,D$53/OIS_fec!D$53)</f>
        <v>1.7136883229564337</v>
      </c>
      <c r="E104" s="296">
        <f>IF(E$53=0,0,E$53/OIS_fec!E$53)</f>
        <v>1.5871916927349823</v>
      </c>
      <c r="F104" s="296">
        <f>IF(F$53=0,0,F$53/OIS_fec!F$53)</f>
        <v>1.4161653101633389</v>
      </c>
      <c r="G104" s="296">
        <f>IF(G$53=0,0,G$53/OIS_fec!G$53)</f>
        <v>1.5146042300911029</v>
      </c>
      <c r="H104" s="296">
        <f>IF(H$53=0,0,H$53/OIS_fec!H$53)</f>
        <v>1.8677501342015086</v>
      </c>
      <c r="I104" s="296">
        <f>IF(I$53=0,0,I$53/OIS_fec!I$53)</f>
        <v>1.8432540443452676</v>
      </c>
      <c r="J104" s="296">
        <f>IF(J$53=0,0,J$53/OIS_fec!J$53)</f>
        <v>1.8795764065212683</v>
      </c>
      <c r="K104" s="296">
        <f>IF(K$53=0,0,K$53/OIS_fec!K$53)</f>
        <v>1.8641651553017178</v>
      </c>
      <c r="L104" s="296">
        <f>IF(L$53=0,0,L$53/OIS_fec!L$53)</f>
        <v>1.9007413295425526</v>
      </c>
      <c r="M104" s="296">
        <f>IF(M$53=0,0,M$53/OIS_fec!M$53)</f>
        <v>1.9067765364036853</v>
      </c>
      <c r="N104" s="296">
        <f>IF(N$53=0,0,N$53/OIS_fec!N$53)</f>
        <v>1.8636644967368954</v>
      </c>
      <c r="O104" s="296">
        <f>IF(O$53=0,0,O$53/OIS_fec!O$53)</f>
        <v>1.8620635588443986</v>
      </c>
      <c r="P104" s="296">
        <f>IF(P$53=0,0,P$53/OIS_fec!P$53)</f>
        <v>1.7950543535990282</v>
      </c>
      <c r="Q104" s="296">
        <f>IF(Q$53=0,0,Q$53/OIS_fec!Q$53)</f>
        <v>1.8001528125263588</v>
      </c>
    </row>
    <row r="105" spans="1:17" x14ac:dyDescent="0.25">
      <c r="A105" s="127" t="s">
        <v>320</v>
      </c>
      <c r="B105" s="296">
        <f>IF(B$67=0,0,B$67/OIS_fec!B$67)</f>
        <v>3.1024188000000001</v>
      </c>
      <c r="C105" s="296">
        <f>IF(C$67=0,0,C$67/OIS_fec!C$67)</f>
        <v>3.1024188000000001</v>
      </c>
      <c r="D105" s="296">
        <f>IF(D$67=0,0,D$67/OIS_fec!D$67)</f>
        <v>3.1024188000000001</v>
      </c>
      <c r="E105" s="296">
        <f>IF(E$67=0,0,E$67/OIS_fec!E$67)</f>
        <v>3.1024187999999997</v>
      </c>
      <c r="F105" s="296">
        <f>IF(F$67=0,0,F$67/OIS_fec!F$67)</f>
        <v>3.1024188000000001</v>
      </c>
      <c r="G105" s="296">
        <f>IF(G$67=0,0,G$67/OIS_fec!G$67)</f>
        <v>3.1024188000000001</v>
      </c>
      <c r="H105" s="296">
        <f>IF(H$67=0,0,H$67/OIS_fec!H$67)</f>
        <v>3.1024188000000001</v>
      </c>
      <c r="I105" s="296">
        <f>IF(I$67=0,0,I$67/OIS_fec!I$67)</f>
        <v>3.1024188000000001</v>
      </c>
      <c r="J105" s="296">
        <f>IF(J$67=0,0,J$67/OIS_fec!J$67)</f>
        <v>3.1024188000000001</v>
      </c>
      <c r="K105" s="296">
        <f>IF(K$67=0,0,K$67/OIS_fec!K$67)</f>
        <v>3.1024188000000001</v>
      </c>
      <c r="L105" s="296">
        <f>IF(L$67=0,0,L$67/OIS_fec!L$67)</f>
        <v>3.1024187999999997</v>
      </c>
      <c r="M105" s="296">
        <f>IF(M$67=0,0,M$67/OIS_fec!M$67)</f>
        <v>3.1024187999999997</v>
      </c>
      <c r="N105" s="296">
        <f>IF(N$67=0,0,N$67/OIS_fec!N$67)</f>
        <v>3.1024187999999997</v>
      </c>
      <c r="O105" s="296">
        <f>IF(O$67=0,0,O$67/OIS_fec!O$67)</f>
        <v>3.1024187999999997</v>
      </c>
      <c r="P105" s="296">
        <f>IF(P$67=0,0,P$67/OIS_fec!P$67)</f>
        <v>3.102418800000001</v>
      </c>
      <c r="Q105" s="296">
        <f>IF(Q$67=0,0,Q$67/OIS_fec!Q$67)</f>
        <v>3.1024188000000001</v>
      </c>
    </row>
    <row r="106" spans="1:17" x14ac:dyDescent="0.25">
      <c r="A106" s="72" t="s">
        <v>319</v>
      </c>
      <c r="B106" s="295">
        <f>IF(B$68=0,0,B$68/OIS_fec!B$68)</f>
        <v>0</v>
      </c>
      <c r="C106" s="295">
        <f>IF(C$68=0,0,C$68/OIS_fec!C$68)</f>
        <v>0</v>
      </c>
      <c r="D106" s="295">
        <f>IF(D$68=0,0,D$68/OIS_fec!D$68)</f>
        <v>0</v>
      </c>
      <c r="E106" s="295">
        <f>IF(E$68=0,0,E$68/OIS_fec!E$68)</f>
        <v>0</v>
      </c>
      <c r="F106" s="295">
        <f>IF(F$68=0,0,F$68/OIS_fec!F$68)</f>
        <v>0</v>
      </c>
      <c r="G106" s="295">
        <f>IF(G$68=0,0,G$68/OIS_fec!G$68)</f>
        <v>0</v>
      </c>
      <c r="H106" s="295">
        <f>IF(H$68=0,0,H$68/OIS_fec!H$68)</f>
        <v>0</v>
      </c>
      <c r="I106" s="295">
        <f>IF(I$68=0,0,I$68/OIS_fec!I$68)</f>
        <v>0</v>
      </c>
      <c r="J106" s="295">
        <f>IF(J$68=0,0,J$68/OIS_fec!J$68)</f>
        <v>0</v>
      </c>
      <c r="K106" s="295">
        <f>IF(K$68=0,0,K$68/OIS_fec!K$68)</f>
        <v>0</v>
      </c>
      <c r="L106" s="295">
        <f>IF(L$68=0,0,L$68/OIS_fec!L$68)</f>
        <v>0</v>
      </c>
      <c r="M106" s="295">
        <f>IF(M$68=0,0,M$68/OIS_fec!M$68)</f>
        <v>0</v>
      </c>
      <c r="N106" s="295">
        <f>IF(N$68=0,0,N$68/OIS_fec!N$68)</f>
        <v>0</v>
      </c>
      <c r="O106" s="295">
        <f>IF(O$68=0,0,O$68/OIS_fec!O$68)</f>
        <v>0</v>
      </c>
      <c r="P106" s="295">
        <f>IF(P$68=0,0,P$68/OIS_fec!P$68)</f>
        <v>0</v>
      </c>
      <c r="Q106" s="295">
        <f>IF(Q$68=0,0,Q$68/OIS_fec!Q$68)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Q5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CO2 emissions"</f>
        <v>BE: Industry Summary / CO2 emissions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98" t="s">
        <v>99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SUM(B6:B10,B15,B26,B37)</f>
        <v>48456.69430508629</v>
      </c>
      <c r="C5" s="96">
        <f t="shared" ref="C5:Q5" si="1">SUM(C6:C10,C15,C26,C37)</f>
        <v>48376.618653720237</v>
      </c>
      <c r="D5" s="96">
        <f t="shared" si="1"/>
        <v>42589.46331331144</v>
      </c>
      <c r="E5" s="96">
        <f t="shared" si="1"/>
        <v>43554.330126205146</v>
      </c>
      <c r="F5" s="96">
        <f t="shared" si="1"/>
        <v>42230.689474222891</v>
      </c>
      <c r="G5" s="96">
        <f t="shared" si="1"/>
        <v>39018.564185131858</v>
      </c>
      <c r="H5" s="96">
        <f t="shared" si="1"/>
        <v>39840.534578884733</v>
      </c>
      <c r="I5" s="96">
        <f t="shared" si="1"/>
        <v>38375.29810323623</v>
      </c>
      <c r="J5" s="96">
        <f t="shared" si="1"/>
        <v>37850.911694881383</v>
      </c>
      <c r="K5" s="96">
        <f t="shared" si="1"/>
        <v>27996.935577926095</v>
      </c>
      <c r="L5" s="96">
        <f t="shared" si="1"/>
        <v>32805.953668206195</v>
      </c>
      <c r="M5" s="96">
        <f t="shared" si="1"/>
        <v>32386.888037584835</v>
      </c>
      <c r="N5" s="96">
        <f t="shared" si="1"/>
        <v>30419.233227250788</v>
      </c>
      <c r="O5" s="96">
        <f t="shared" si="1"/>
        <v>31740.369034298572</v>
      </c>
      <c r="P5" s="96">
        <f t="shared" si="1"/>
        <v>31827.203700589584</v>
      </c>
      <c r="Q5" s="96">
        <f t="shared" si="1"/>
        <v>31759.337042111456</v>
      </c>
    </row>
    <row r="6" spans="1:17" x14ac:dyDescent="0.25">
      <c r="A6" s="76" t="s">
        <v>83</v>
      </c>
      <c r="B6" s="95">
        <v>0</v>
      </c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</row>
    <row r="7" spans="1:17" x14ac:dyDescent="0.25">
      <c r="A7" s="76" t="s">
        <v>82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</row>
    <row r="8" spans="1:17" x14ac:dyDescent="0.25">
      <c r="A8" s="76" t="s">
        <v>81</v>
      </c>
      <c r="B8" s="95">
        <v>0</v>
      </c>
      <c r="C8" s="95">
        <v>0</v>
      </c>
      <c r="D8" s="95">
        <v>0</v>
      </c>
      <c r="E8" s="95">
        <v>0</v>
      </c>
      <c r="F8" s="95">
        <v>0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  <c r="P8" s="95">
        <v>0</v>
      </c>
      <c r="Q8" s="95">
        <v>0</v>
      </c>
    </row>
    <row r="9" spans="1:17" x14ac:dyDescent="0.25">
      <c r="A9" s="76" t="s">
        <v>80</v>
      </c>
      <c r="B9" s="95">
        <v>0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</row>
    <row r="10" spans="1:17" x14ac:dyDescent="0.25">
      <c r="A10" s="94" t="s">
        <v>79</v>
      </c>
      <c r="B10" s="93">
        <f t="shared" ref="B10" si="2">SUM(B11:B14)</f>
        <v>226.99455130879869</v>
      </c>
      <c r="C10" s="93">
        <f t="shared" ref="C10:Q10" si="3">SUM(C11:C14)</f>
        <v>235.67836358418526</v>
      </c>
      <c r="D10" s="93">
        <f t="shared" si="3"/>
        <v>218.89709127519683</v>
      </c>
      <c r="E10" s="93">
        <f t="shared" si="3"/>
        <v>225.84751461008574</v>
      </c>
      <c r="F10" s="93">
        <f t="shared" si="3"/>
        <v>233.54515776643169</v>
      </c>
      <c r="G10" s="93">
        <f t="shared" si="3"/>
        <v>246.39512872695173</v>
      </c>
      <c r="H10" s="93">
        <f t="shared" si="3"/>
        <v>246.5004135671515</v>
      </c>
      <c r="I10" s="93">
        <f t="shared" si="3"/>
        <v>246.41701397787</v>
      </c>
      <c r="J10" s="93">
        <f t="shared" si="3"/>
        <v>211.76022099797461</v>
      </c>
      <c r="K10" s="93">
        <f t="shared" si="3"/>
        <v>213.34706804702751</v>
      </c>
      <c r="L10" s="93">
        <f t="shared" si="3"/>
        <v>208.30183752897386</v>
      </c>
      <c r="M10" s="93">
        <f t="shared" si="3"/>
        <v>188.79105466508409</v>
      </c>
      <c r="N10" s="93">
        <f t="shared" si="3"/>
        <v>198.17651000663616</v>
      </c>
      <c r="O10" s="93">
        <f t="shared" si="3"/>
        <v>210.75847375680144</v>
      </c>
      <c r="P10" s="93">
        <f t="shared" si="3"/>
        <v>201.34443931426449</v>
      </c>
      <c r="Q10" s="93">
        <f t="shared" si="3"/>
        <v>208.71143991665528</v>
      </c>
    </row>
    <row r="11" spans="1:17" x14ac:dyDescent="0.25">
      <c r="A11" s="92" t="s">
        <v>68</v>
      </c>
      <c r="B11" s="91">
        <v>63.396266564820607</v>
      </c>
      <c r="C11" s="91">
        <v>75.495209774254121</v>
      </c>
      <c r="D11" s="91">
        <v>60.390080986308149</v>
      </c>
      <c r="E11" s="91">
        <v>51.480249281816988</v>
      </c>
      <c r="F11" s="91">
        <v>62.978785739390169</v>
      </c>
      <c r="G11" s="91">
        <v>74.394496150948285</v>
      </c>
      <c r="H11" s="91">
        <v>56.730497339604661</v>
      </c>
      <c r="I11" s="91">
        <v>44.520013161566354</v>
      </c>
      <c r="J11" s="91">
        <v>34.097535515547733</v>
      </c>
      <c r="K11" s="91">
        <v>39.034245789210317</v>
      </c>
      <c r="L11" s="91">
        <v>33.558292623797556</v>
      </c>
      <c r="M11" s="91">
        <v>29.362816087169836</v>
      </c>
      <c r="N11" s="91">
        <v>41.979374923311987</v>
      </c>
      <c r="O11" s="91">
        <v>43.264754682389011</v>
      </c>
      <c r="P11" s="91">
        <v>38.182723356436931</v>
      </c>
      <c r="Q11" s="91">
        <v>38.734579244016686</v>
      </c>
    </row>
    <row r="12" spans="1:17" x14ac:dyDescent="0.25">
      <c r="A12" s="92" t="s">
        <v>66</v>
      </c>
      <c r="B12" s="91">
        <v>163.59828474397807</v>
      </c>
      <c r="C12" s="91">
        <v>160.18315380993113</v>
      </c>
      <c r="D12" s="91">
        <v>158.50701028888869</v>
      </c>
      <c r="E12" s="91">
        <v>174.36726532826876</v>
      </c>
      <c r="F12" s="91">
        <v>170.56637202704152</v>
      </c>
      <c r="G12" s="91">
        <v>172.00063257600345</v>
      </c>
      <c r="H12" s="91">
        <v>189.76991622754684</v>
      </c>
      <c r="I12" s="91">
        <v>201.89700081630366</v>
      </c>
      <c r="J12" s="91">
        <v>177.66268548242687</v>
      </c>
      <c r="K12" s="91">
        <v>174.3128222578172</v>
      </c>
      <c r="L12" s="91">
        <v>174.74354490517632</v>
      </c>
      <c r="M12" s="91">
        <v>159.42823857791424</v>
      </c>
      <c r="N12" s="91">
        <v>156.19713508332418</v>
      </c>
      <c r="O12" s="91">
        <v>167.49371907441241</v>
      </c>
      <c r="P12" s="91">
        <v>163.16171595782757</v>
      </c>
      <c r="Q12" s="91">
        <v>169.97686067263859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0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</row>
    <row r="15" spans="1:17" x14ac:dyDescent="0.25">
      <c r="A15" s="86" t="s">
        <v>87</v>
      </c>
      <c r="B15" s="85">
        <f t="shared" ref="B15" si="4">SUM(B16:B25)</f>
        <v>7171.5846687870244</v>
      </c>
      <c r="C15" s="85">
        <f t="shared" ref="C15:Q15" si="5">SUM(C16:C25)</f>
        <v>7569.02208233903</v>
      </c>
      <c r="D15" s="85">
        <f t="shared" si="5"/>
        <v>6716.4392218979374</v>
      </c>
      <c r="E15" s="85">
        <f t="shared" si="5"/>
        <v>6433.7391587642924</v>
      </c>
      <c r="F15" s="85">
        <f t="shared" si="5"/>
        <v>5964.6609163649355</v>
      </c>
      <c r="G15" s="85">
        <f t="shared" si="5"/>
        <v>5403.9230007646747</v>
      </c>
      <c r="H15" s="85">
        <f t="shared" si="5"/>
        <v>6597.7460364759627</v>
      </c>
      <c r="I15" s="85">
        <f t="shared" si="5"/>
        <v>7554.5102905608474</v>
      </c>
      <c r="J15" s="85">
        <f t="shared" si="5"/>
        <v>6571.3027853155691</v>
      </c>
      <c r="K15" s="85">
        <f t="shared" si="5"/>
        <v>5171.101961363187</v>
      </c>
      <c r="L15" s="85">
        <f t="shared" si="5"/>
        <v>6022.0883447575297</v>
      </c>
      <c r="M15" s="85">
        <f t="shared" si="5"/>
        <v>5407.4652871667777</v>
      </c>
      <c r="N15" s="85">
        <f t="shared" si="5"/>
        <v>5635.2622703023262</v>
      </c>
      <c r="O15" s="85">
        <f t="shared" si="5"/>
        <v>5856.3069296406129</v>
      </c>
      <c r="P15" s="85">
        <f t="shared" si="5"/>
        <v>5594.3736095315717</v>
      </c>
      <c r="Q15" s="85">
        <f t="shared" si="5"/>
        <v>5803.0710629109262</v>
      </c>
    </row>
    <row r="16" spans="1:17" x14ac:dyDescent="0.25">
      <c r="A16" s="88" t="s">
        <v>33</v>
      </c>
      <c r="B16" s="87">
        <v>669.04572031631801</v>
      </c>
      <c r="C16" s="87">
        <v>802.44311796341037</v>
      </c>
      <c r="D16" s="87">
        <v>578.39064790385964</v>
      </c>
      <c r="E16" s="87">
        <v>588.50515014226744</v>
      </c>
      <c r="F16" s="87">
        <v>654.67949866276797</v>
      </c>
      <c r="G16" s="87">
        <v>511.76872874247414</v>
      </c>
      <c r="H16" s="87">
        <v>565.19568066340332</v>
      </c>
      <c r="I16" s="87">
        <v>569.33531711462376</v>
      </c>
      <c r="J16" s="87">
        <v>555.12238412986403</v>
      </c>
      <c r="K16" s="87">
        <v>510.80488136779752</v>
      </c>
      <c r="L16" s="87">
        <v>531.89246061002507</v>
      </c>
      <c r="M16" s="87">
        <v>516.73674140397964</v>
      </c>
      <c r="N16" s="87">
        <v>504.42025551807939</v>
      </c>
      <c r="O16" s="87">
        <v>466.03002859329376</v>
      </c>
      <c r="P16" s="87">
        <v>474.02055734428689</v>
      </c>
      <c r="Q16" s="87">
        <v>462.61669153291814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3.0034593692107591E-13</v>
      </c>
      <c r="C18" s="87">
        <v>0</v>
      </c>
      <c r="D18" s="87">
        <v>6.0069187384215183E-13</v>
      </c>
      <c r="E18" s="87">
        <v>0</v>
      </c>
      <c r="F18" s="87">
        <v>0</v>
      </c>
      <c r="G18" s="87">
        <v>0</v>
      </c>
      <c r="H18" s="87">
        <v>0</v>
      </c>
      <c r="I18" s="87">
        <v>1.5017296846053798E-13</v>
      </c>
      <c r="J18" s="87">
        <v>3.1282025364726973</v>
      </c>
      <c r="K18" s="87">
        <v>2.9049482942640004</v>
      </c>
      <c r="L18" s="87">
        <v>2.9026446400330346</v>
      </c>
      <c r="M18" s="87">
        <v>2.9026193705368222</v>
      </c>
      <c r="N18" s="87">
        <v>2.9025910694309998</v>
      </c>
      <c r="O18" s="87">
        <v>2.9025829019009532</v>
      </c>
      <c r="P18" s="87">
        <v>2.9025075932637194</v>
      </c>
      <c r="Q18" s="87">
        <v>2.9027241822089009</v>
      </c>
    </row>
    <row r="19" spans="1:17" x14ac:dyDescent="0.25">
      <c r="A19" s="88" t="s">
        <v>68</v>
      </c>
      <c r="B19" s="87">
        <v>424.05145740324718</v>
      </c>
      <c r="C19" s="87">
        <v>931.59832862411849</v>
      </c>
      <c r="D19" s="87">
        <v>425.25148841584513</v>
      </c>
      <c r="E19" s="87">
        <v>118.87417281140964</v>
      </c>
      <c r="F19" s="87">
        <v>164.029651631452</v>
      </c>
      <c r="G19" s="87">
        <v>98.637999907847856</v>
      </c>
      <c r="H19" s="87">
        <v>235.78548097392343</v>
      </c>
      <c r="I19" s="87">
        <v>422.16094967465051</v>
      </c>
      <c r="J19" s="87">
        <v>92.774545474980314</v>
      </c>
      <c r="K19" s="87">
        <v>83.680086452630761</v>
      </c>
      <c r="L19" s="87">
        <v>265.31097464206192</v>
      </c>
      <c r="M19" s="87">
        <v>136.71652151898786</v>
      </c>
      <c r="N19" s="87">
        <v>264.07229676430188</v>
      </c>
      <c r="O19" s="87">
        <v>301.472791625083</v>
      </c>
      <c r="P19" s="87">
        <v>251.07244243407828</v>
      </c>
      <c r="Q19" s="87">
        <v>259.90711214600975</v>
      </c>
    </row>
    <row r="20" spans="1:17" x14ac:dyDescent="0.25">
      <c r="A20" s="88" t="s">
        <v>29</v>
      </c>
      <c r="B20" s="87">
        <v>1411.5238498144799</v>
      </c>
      <c r="C20" s="87">
        <v>2030.1811150481908</v>
      </c>
      <c r="D20" s="87">
        <v>1150.6867194384542</v>
      </c>
      <c r="E20" s="87">
        <v>1395.1755794840326</v>
      </c>
      <c r="F20" s="87">
        <v>1047.795948623007</v>
      </c>
      <c r="G20" s="87">
        <v>1137.2756698443122</v>
      </c>
      <c r="H20" s="87">
        <v>1191.3722137924476</v>
      </c>
      <c r="I20" s="87">
        <v>851.85730325142038</v>
      </c>
      <c r="J20" s="87">
        <v>853.78095418358816</v>
      </c>
      <c r="K20" s="87">
        <v>481.94460994969086</v>
      </c>
      <c r="L20" s="87">
        <v>540.66679471233795</v>
      </c>
      <c r="M20" s="87">
        <v>188.23350570672935</v>
      </c>
      <c r="N20" s="87">
        <v>209.56885220968951</v>
      </c>
      <c r="O20" s="87">
        <v>108.18242234626429</v>
      </c>
      <c r="P20" s="87">
        <v>64.088966796312093</v>
      </c>
      <c r="Q20" s="87">
        <v>63.219440122571285</v>
      </c>
    </row>
    <row r="21" spans="1:17" x14ac:dyDescent="0.25">
      <c r="A21" s="88" t="s">
        <v>28</v>
      </c>
      <c r="B21" s="87">
        <v>1079.3506857015063</v>
      </c>
      <c r="C21" s="87">
        <v>290.0361564429121</v>
      </c>
      <c r="D21" s="87">
        <v>321.34371125371189</v>
      </c>
      <c r="E21" s="87">
        <v>308.63750862326435</v>
      </c>
      <c r="F21" s="87">
        <v>90.332691432624031</v>
      </c>
      <c r="G21" s="87">
        <v>143.05397907797754</v>
      </c>
      <c r="H21" s="87">
        <v>127.73768103532758</v>
      </c>
      <c r="I21" s="87">
        <v>56.066356755899903</v>
      </c>
      <c r="J21" s="87">
        <v>115.23467984432421</v>
      </c>
      <c r="K21" s="87">
        <v>27.782563124159427</v>
      </c>
      <c r="L21" s="87">
        <v>18.337815022210975</v>
      </c>
      <c r="M21" s="87">
        <v>18.337690240260613</v>
      </c>
      <c r="N21" s="87">
        <v>18.33774682696912</v>
      </c>
      <c r="O21" s="87">
        <v>18.337670079722827</v>
      </c>
      <c r="P21" s="87">
        <v>21.429404450441073</v>
      </c>
      <c r="Q21" s="87">
        <v>24.521039015883726</v>
      </c>
    </row>
    <row r="22" spans="1:17" x14ac:dyDescent="0.25">
      <c r="A22" s="88" t="s">
        <v>66</v>
      </c>
      <c r="B22" s="87">
        <v>3587.6129555514726</v>
      </c>
      <c r="C22" s="87">
        <v>3514.7633642603982</v>
      </c>
      <c r="D22" s="87">
        <v>4240.7666548860661</v>
      </c>
      <c r="E22" s="87">
        <v>4022.5467477033189</v>
      </c>
      <c r="F22" s="87">
        <v>4007.8231260150842</v>
      </c>
      <c r="G22" s="87">
        <v>3513.1866231920631</v>
      </c>
      <c r="H22" s="87">
        <v>4477.6549800108605</v>
      </c>
      <c r="I22" s="87">
        <v>5655.0903637642532</v>
      </c>
      <c r="J22" s="87">
        <v>4951.2620191463393</v>
      </c>
      <c r="K22" s="87">
        <v>4063.9848721746448</v>
      </c>
      <c r="L22" s="87">
        <v>4527.1298754781592</v>
      </c>
      <c r="M22" s="87">
        <v>4459.1914578231826</v>
      </c>
      <c r="N22" s="87">
        <v>4552.5928193849322</v>
      </c>
      <c r="O22" s="87">
        <v>4740.4515410976946</v>
      </c>
      <c r="P22" s="87">
        <v>4603.6860659213389</v>
      </c>
      <c r="Q22" s="87">
        <v>4841.753666254961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135.84777965270146</v>
      </c>
      <c r="M24" s="87">
        <v>85.346751103100559</v>
      </c>
      <c r="N24" s="87">
        <v>83.367708528922577</v>
      </c>
      <c r="O24" s="87">
        <v>218.92989299665365</v>
      </c>
      <c r="P24" s="87">
        <v>177.17366499185013</v>
      </c>
      <c r="Q24" s="87">
        <v>148.15038965637342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6" t="s">
        <v>342</v>
      </c>
      <c r="B26" s="85">
        <f t="shared" ref="B26" si="6">SUM(B27:B36)</f>
        <v>27373.202115978067</v>
      </c>
      <c r="C26" s="85">
        <f t="shared" ref="C26:Q26" si="7">SUM(C27:C36)</f>
        <v>27703.256847171342</v>
      </c>
      <c r="D26" s="85">
        <f t="shared" si="7"/>
        <v>22986.166412309656</v>
      </c>
      <c r="E26" s="85">
        <f t="shared" si="7"/>
        <v>23710.342508423237</v>
      </c>
      <c r="F26" s="85">
        <f t="shared" si="7"/>
        <v>22338.225756095711</v>
      </c>
      <c r="G26" s="85">
        <f t="shared" si="7"/>
        <v>19644.639691079585</v>
      </c>
      <c r="H26" s="85">
        <f t="shared" si="7"/>
        <v>19470.209446397268</v>
      </c>
      <c r="I26" s="85">
        <f t="shared" si="7"/>
        <v>17463.241369964424</v>
      </c>
      <c r="J26" s="85">
        <f t="shared" si="7"/>
        <v>18032.507253886077</v>
      </c>
      <c r="K26" s="85">
        <f t="shared" si="7"/>
        <v>11818.115495229807</v>
      </c>
      <c r="L26" s="85">
        <f t="shared" si="7"/>
        <v>14995.841145843793</v>
      </c>
      <c r="M26" s="85">
        <f t="shared" si="7"/>
        <v>14769.935984297441</v>
      </c>
      <c r="N26" s="85">
        <f t="shared" si="7"/>
        <v>13366.391327031677</v>
      </c>
      <c r="O26" s="85">
        <f t="shared" si="7"/>
        <v>13879.499228237799</v>
      </c>
      <c r="P26" s="85">
        <f t="shared" si="7"/>
        <v>14144.492762869511</v>
      </c>
      <c r="Q26" s="85">
        <f t="shared" si="7"/>
        <v>13687.015526068337</v>
      </c>
    </row>
    <row r="27" spans="1:17" x14ac:dyDescent="0.25">
      <c r="A27" s="84" t="s">
        <v>33</v>
      </c>
      <c r="B27" s="83">
        <v>5361.2016401568962</v>
      </c>
      <c r="C27" s="83">
        <v>5064.2560734209383</v>
      </c>
      <c r="D27" s="83">
        <v>3085.6109820042111</v>
      </c>
      <c r="E27" s="83">
        <v>2545.6138626179923</v>
      </c>
      <c r="F27" s="83">
        <v>2445.5298518660397</v>
      </c>
      <c r="G27" s="83">
        <v>2360.2175034750476</v>
      </c>
      <c r="H27" s="83">
        <v>2299.6409090024572</v>
      </c>
      <c r="I27" s="83">
        <v>2088.2139029163482</v>
      </c>
      <c r="J27" s="83">
        <v>2259.630767516308</v>
      </c>
      <c r="K27" s="83">
        <v>880.16908917582657</v>
      </c>
      <c r="L27" s="83">
        <v>3338.5773233996788</v>
      </c>
      <c r="M27" s="83">
        <v>3247.063556900498</v>
      </c>
      <c r="N27" s="83">
        <v>3548.2996454807198</v>
      </c>
      <c r="O27" s="83">
        <v>4161.0551388097483</v>
      </c>
      <c r="P27" s="83">
        <v>4546.8090571413004</v>
      </c>
      <c r="Q27" s="83">
        <v>4371.6480336486202</v>
      </c>
    </row>
    <row r="28" spans="1:17" x14ac:dyDescent="0.25">
      <c r="A28" s="84" t="s">
        <v>47</v>
      </c>
      <c r="B28" s="83">
        <v>7589.8427781264563</v>
      </c>
      <c r="C28" s="83">
        <v>8177.3891432856008</v>
      </c>
      <c r="D28" s="83">
        <v>5821.9775011195206</v>
      </c>
      <c r="E28" s="83">
        <v>6380.8311460208397</v>
      </c>
      <c r="F28" s="83">
        <v>6038.2834307146786</v>
      </c>
      <c r="G28" s="83">
        <v>5314.9645678203569</v>
      </c>
      <c r="H28" s="83">
        <v>5141.0095594610402</v>
      </c>
      <c r="I28" s="83">
        <v>4678.9101260672396</v>
      </c>
      <c r="J28" s="83">
        <v>5596.2963558241199</v>
      </c>
      <c r="K28" s="83">
        <v>2313.3458305198801</v>
      </c>
      <c r="L28" s="83">
        <v>2371.6518838854981</v>
      </c>
      <c r="M28" s="83">
        <v>2223.9372234731673</v>
      </c>
      <c r="N28" s="83">
        <v>1329.8958500889084</v>
      </c>
      <c r="O28" s="83">
        <v>1381.3662006108466</v>
      </c>
      <c r="P28" s="83">
        <v>1469.8229730661417</v>
      </c>
      <c r="Q28" s="83">
        <v>1356.0888785298694</v>
      </c>
    </row>
    <row r="29" spans="1:17" x14ac:dyDescent="0.25">
      <c r="A29" s="84" t="s">
        <v>30</v>
      </c>
      <c r="B29" s="83">
        <v>374.43558092497284</v>
      </c>
      <c r="C29" s="83">
        <v>110.3930018991361</v>
      </c>
      <c r="D29" s="83">
        <v>124.69487514976737</v>
      </c>
      <c r="E29" s="83">
        <v>52.291684748844013</v>
      </c>
      <c r="F29" s="83">
        <v>31.963598528579926</v>
      </c>
      <c r="G29" s="83">
        <v>34.831205286926973</v>
      </c>
      <c r="H29" s="83">
        <v>52.29060158181597</v>
      </c>
      <c r="I29" s="83">
        <v>487.65954937737598</v>
      </c>
      <c r="J29" s="83">
        <v>81.15709239323931</v>
      </c>
      <c r="K29" s="83">
        <v>409.35806539095603</v>
      </c>
      <c r="L29" s="83">
        <v>417.97532404938039</v>
      </c>
      <c r="M29" s="83">
        <v>478.92850205608249</v>
      </c>
      <c r="N29" s="83">
        <v>484.73515536866734</v>
      </c>
      <c r="O29" s="83">
        <v>507.95603324620532</v>
      </c>
      <c r="P29" s="83">
        <v>574.71651005974854</v>
      </c>
      <c r="Q29" s="83">
        <v>716.94145849420454</v>
      </c>
    </row>
    <row r="30" spans="1:17" x14ac:dyDescent="0.25">
      <c r="A30" s="84" t="s">
        <v>68</v>
      </c>
      <c r="B30" s="83">
        <v>847.83279785296236</v>
      </c>
      <c r="C30" s="83">
        <v>1394.9904537532161</v>
      </c>
      <c r="D30" s="83">
        <v>795.96900194211912</v>
      </c>
      <c r="E30" s="83">
        <v>789.30664040129386</v>
      </c>
      <c r="F30" s="83">
        <v>694.63772581745582</v>
      </c>
      <c r="G30" s="83">
        <v>720.31648671376206</v>
      </c>
      <c r="H30" s="83">
        <v>442.98558428596391</v>
      </c>
      <c r="I30" s="83">
        <v>212.06622222777963</v>
      </c>
      <c r="J30" s="83">
        <v>188.68777917130973</v>
      </c>
      <c r="K30" s="83">
        <v>275.04293510684545</v>
      </c>
      <c r="L30" s="83">
        <v>389.30107101457446</v>
      </c>
      <c r="M30" s="83">
        <v>266.36712104478289</v>
      </c>
      <c r="N30" s="83">
        <v>397.75162413317582</v>
      </c>
      <c r="O30" s="83">
        <v>431.83026318480643</v>
      </c>
      <c r="P30" s="83">
        <v>383.12768335931548</v>
      </c>
      <c r="Q30" s="83">
        <v>462.14109854873499</v>
      </c>
    </row>
    <row r="31" spans="1:17" x14ac:dyDescent="0.25">
      <c r="A31" s="84" t="s">
        <v>29</v>
      </c>
      <c r="B31" s="83">
        <v>588.49197796481906</v>
      </c>
      <c r="C31" s="83">
        <v>573.60943610338586</v>
      </c>
      <c r="D31" s="83">
        <v>564.49855434882613</v>
      </c>
      <c r="E31" s="83">
        <v>926.84065621860827</v>
      </c>
      <c r="F31" s="83">
        <v>766.15462091808899</v>
      </c>
      <c r="G31" s="83">
        <v>819.39557000654702</v>
      </c>
      <c r="H31" s="83">
        <v>824.1632733036331</v>
      </c>
      <c r="I31" s="83">
        <v>767.41866556786795</v>
      </c>
      <c r="J31" s="83">
        <v>774.93437981565205</v>
      </c>
      <c r="K31" s="83">
        <v>895.65268213676518</v>
      </c>
      <c r="L31" s="83">
        <v>391.22975235638245</v>
      </c>
      <c r="M31" s="83">
        <v>486.69854121981263</v>
      </c>
      <c r="N31" s="83">
        <v>245.54356856330847</v>
      </c>
      <c r="O31" s="83">
        <v>195.22271535969216</v>
      </c>
      <c r="P31" s="83">
        <v>115.4801517045982</v>
      </c>
      <c r="Q31" s="83">
        <v>110.15650198590473</v>
      </c>
    </row>
    <row r="32" spans="1:17" x14ac:dyDescent="0.25">
      <c r="A32" s="84" t="s">
        <v>28</v>
      </c>
      <c r="B32" s="83">
        <v>602.16029019490566</v>
      </c>
      <c r="C32" s="83">
        <v>536.63211535050004</v>
      </c>
      <c r="D32" s="83">
        <v>630.52975946610024</v>
      </c>
      <c r="E32" s="83">
        <v>601.78695145920005</v>
      </c>
      <c r="F32" s="83">
        <v>405.39351363029994</v>
      </c>
      <c r="G32" s="83">
        <v>486.69049715699208</v>
      </c>
      <c r="H32" s="83">
        <v>414.84556318139994</v>
      </c>
      <c r="I32" s="83">
        <v>367.93160251380004</v>
      </c>
      <c r="J32" s="83">
        <v>206.04265425900005</v>
      </c>
      <c r="K32" s="83">
        <v>271.46250224729999</v>
      </c>
      <c r="L32" s="83">
        <v>227.76012061381067</v>
      </c>
      <c r="M32" s="83">
        <v>249.59988354223213</v>
      </c>
      <c r="N32" s="83">
        <v>268.32015571392981</v>
      </c>
      <c r="O32" s="83">
        <v>227.75983922427588</v>
      </c>
      <c r="P32" s="83">
        <v>271.43985984617001</v>
      </c>
      <c r="Q32" s="83">
        <v>77.999957612082184</v>
      </c>
    </row>
    <row r="33" spans="1:17" x14ac:dyDescent="0.25">
      <c r="A33" s="84" t="s">
        <v>66</v>
      </c>
      <c r="B33" s="83">
        <v>6797.1944594617798</v>
      </c>
      <c r="C33" s="83">
        <v>6597.7793422639297</v>
      </c>
      <c r="D33" s="83">
        <v>6560.4527364158685</v>
      </c>
      <c r="E33" s="83">
        <v>6155.1101662080118</v>
      </c>
      <c r="F33" s="83">
        <v>6171.3943537413415</v>
      </c>
      <c r="G33" s="83">
        <v>5547.2151079963378</v>
      </c>
      <c r="H33" s="83">
        <v>6225.610178120437</v>
      </c>
      <c r="I33" s="83">
        <v>5383.8003089763351</v>
      </c>
      <c r="J33" s="83">
        <v>5280.636538525453</v>
      </c>
      <c r="K33" s="83">
        <v>4612.1251517963701</v>
      </c>
      <c r="L33" s="83">
        <v>4219.4260166388558</v>
      </c>
      <c r="M33" s="83">
        <v>4084.2235667329915</v>
      </c>
      <c r="N33" s="83">
        <v>4248.4664375263192</v>
      </c>
      <c r="O33" s="83">
        <v>4006.6852004229081</v>
      </c>
      <c r="P33" s="83">
        <v>3832.6186496890441</v>
      </c>
      <c r="Q33" s="83">
        <v>3767.1967771786112</v>
      </c>
    </row>
    <row r="34" spans="1:17" x14ac:dyDescent="0.25">
      <c r="A34" s="84" t="s">
        <v>25</v>
      </c>
      <c r="B34" s="83">
        <v>4467.5841902205839</v>
      </c>
      <c r="C34" s="83">
        <v>4377.6783139410718</v>
      </c>
      <c r="D34" s="83">
        <v>4563.0393546167998</v>
      </c>
      <c r="E34" s="83">
        <v>5350.9154379706088</v>
      </c>
      <c r="F34" s="83">
        <v>4981.378718578464</v>
      </c>
      <c r="G34" s="83">
        <v>3654.3027999999963</v>
      </c>
      <c r="H34" s="83">
        <v>3325.4898292800003</v>
      </c>
      <c r="I34" s="83">
        <v>2960.5532688000003</v>
      </c>
      <c r="J34" s="83">
        <v>2980.5494255999997</v>
      </c>
      <c r="K34" s="83">
        <v>1493.992008732384</v>
      </c>
      <c r="L34" s="83">
        <v>2958.2360000000035</v>
      </c>
      <c r="M34" s="83">
        <v>2922.3080538572422</v>
      </c>
      <c r="N34" s="83">
        <v>2079.6150901241526</v>
      </c>
      <c r="O34" s="83">
        <v>2186.2687303759731</v>
      </c>
      <c r="P34" s="83">
        <v>2168.2639999999933</v>
      </c>
      <c r="Q34" s="83">
        <v>2112.7056772371575</v>
      </c>
    </row>
    <row r="35" spans="1:17" x14ac:dyDescent="0.25">
      <c r="A35" s="84" t="s">
        <v>23</v>
      </c>
      <c r="B35" s="83">
        <v>744.45840107469189</v>
      </c>
      <c r="C35" s="83">
        <v>870.52896715356019</v>
      </c>
      <c r="D35" s="83">
        <v>839.3936472464402</v>
      </c>
      <c r="E35" s="83">
        <v>907.64596277784005</v>
      </c>
      <c r="F35" s="83">
        <v>803.48994230076005</v>
      </c>
      <c r="G35" s="83">
        <v>706.70595262361428</v>
      </c>
      <c r="H35" s="83">
        <v>744.17394818052014</v>
      </c>
      <c r="I35" s="83">
        <v>516.68772351768007</v>
      </c>
      <c r="J35" s="83">
        <v>664.57226078100007</v>
      </c>
      <c r="K35" s="83">
        <v>666.96723012348025</v>
      </c>
      <c r="L35" s="83">
        <v>681.68365388561017</v>
      </c>
      <c r="M35" s="83">
        <v>810.80953547063177</v>
      </c>
      <c r="N35" s="83">
        <v>763.76380003249506</v>
      </c>
      <c r="O35" s="83">
        <v>781.35510700334407</v>
      </c>
      <c r="P35" s="83">
        <v>782.21387800319894</v>
      </c>
      <c r="Q35" s="83">
        <v>712.13714283315267</v>
      </c>
    </row>
    <row r="36" spans="1:17" x14ac:dyDescent="0.25">
      <c r="A36" s="82" t="s">
        <v>21</v>
      </c>
      <c r="B36" s="81">
        <v>0</v>
      </c>
      <c r="C36" s="81">
        <v>0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</row>
    <row r="37" spans="1:17" x14ac:dyDescent="0.25">
      <c r="A37" s="106" t="s">
        <v>98</v>
      </c>
      <c r="B37" s="105">
        <f t="shared" ref="B37" si="8">SUM(B38:B42)</f>
        <v>13684.912969012403</v>
      </c>
      <c r="C37" s="105">
        <f t="shared" ref="C37:Q37" si="9">SUM(C38:C42)</f>
        <v>12868.661360625678</v>
      </c>
      <c r="D37" s="105">
        <f t="shared" si="9"/>
        <v>12667.960587828649</v>
      </c>
      <c r="E37" s="105">
        <f t="shared" si="9"/>
        <v>13184.400944407529</v>
      </c>
      <c r="F37" s="105">
        <f t="shared" si="9"/>
        <v>13694.257643995817</v>
      </c>
      <c r="G37" s="105">
        <f t="shared" si="9"/>
        <v>13723.60636456065</v>
      </c>
      <c r="H37" s="105">
        <f t="shared" si="9"/>
        <v>13526.078682444353</v>
      </c>
      <c r="I37" s="105">
        <f t="shared" si="9"/>
        <v>13111.129428733087</v>
      </c>
      <c r="J37" s="105">
        <f t="shared" si="9"/>
        <v>13035.341434681763</v>
      </c>
      <c r="K37" s="105">
        <f t="shared" si="9"/>
        <v>10794.371053286073</v>
      </c>
      <c r="L37" s="105">
        <f t="shared" si="9"/>
        <v>11579.722340075898</v>
      </c>
      <c r="M37" s="105">
        <f t="shared" si="9"/>
        <v>12020.695711455533</v>
      </c>
      <c r="N37" s="105">
        <f t="shared" si="9"/>
        <v>11219.403119910148</v>
      </c>
      <c r="O37" s="105">
        <f t="shared" si="9"/>
        <v>11793.804402663358</v>
      </c>
      <c r="P37" s="105">
        <f t="shared" si="9"/>
        <v>11886.992888874234</v>
      </c>
      <c r="Q37" s="105">
        <f t="shared" si="9"/>
        <v>12060.539013215537</v>
      </c>
    </row>
    <row r="38" spans="1:17" x14ac:dyDescent="0.25">
      <c r="A38" s="104" t="s">
        <v>97</v>
      </c>
      <c r="B38" s="103">
        <f>ISI!B$52</f>
        <v>1223.3455990124023</v>
      </c>
      <c r="C38" s="103">
        <f>ISI!C$52</f>
        <v>1133.9901206256766</v>
      </c>
      <c r="D38" s="103">
        <f>ISI!D$52</f>
        <v>1307.1964478286493</v>
      </c>
      <c r="E38" s="103">
        <f>ISI!E$52</f>
        <v>1243.3438444075296</v>
      </c>
      <c r="F38" s="103">
        <f>ISI!F$52</f>
        <v>1364.7900939958188</v>
      </c>
      <c r="G38" s="103">
        <f>ISI!G$52</f>
        <v>1154.91644456065</v>
      </c>
      <c r="H38" s="103">
        <f>ISI!H$52</f>
        <v>1173.7389124443523</v>
      </c>
      <c r="I38" s="103">
        <f>ISI!I$52</f>
        <v>1020.6078987330858</v>
      </c>
      <c r="J38" s="103">
        <f>ISI!J$52</f>
        <v>1073.3863146817623</v>
      </c>
      <c r="K38" s="103">
        <f>ISI!K$52</f>
        <v>510.90396328607318</v>
      </c>
      <c r="L38" s="103">
        <f>ISI!L$52</f>
        <v>681.73222007589766</v>
      </c>
      <c r="M38" s="103">
        <f>ISI!M$52</f>
        <v>626.63031145553407</v>
      </c>
      <c r="N38" s="103">
        <f>ISI!N$52</f>
        <v>473.08586991014835</v>
      </c>
      <c r="O38" s="103">
        <f>ISI!O$52</f>
        <v>488.2539826633593</v>
      </c>
      <c r="P38" s="103">
        <f>ISI!P$52</f>
        <v>483.71418887423539</v>
      </c>
      <c r="Q38" s="103">
        <f>ISI!Q$52</f>
        <v>474.81622321553692</v>
      </c>
    </row>
    <row r="39" spans="1:17" x14ac:dyDescent="0.25">
      <c r="A39" s="102" t="s">
        <v>96</v>
      </c>
      <c r="B39" s="101">
        <f>NFM!B$71</f>
        <v>61.565109999999997</v>
      </c>
      <c r="C39" s="101">
        <f>NFM!C$71</f>
        <v>62.137509999999999</v>
      </c>
      <c r="D39" s="101">
        <f>NFM!D$71</f>
        <v>61.200620000000001</v>
      </c>
      <c r="E39" s="101">
        <f>NFM!E$71</f>
        <v>60.76455</v>
      </c>
      <c r="F39" s="101">
        <f>NFM!F$71</f>
        <v>64.642619999999994</v>
      </c>
      <c r="G39" s="101">
        <f>NFM!G$71</f>
        <v>74.883679999999998</v>
      </c>
      <c r="H39" s="101">
        <f>NFM!H$71</f>
        <v>85.806470000000004</v>
      </c>
      <c r="I39" s="101">
        <f>NFM!I$71</f>
        <v>84.001199999999997</v>
      </c>
      <c r="J39" s="101">
        <f>NFM!J$71</f>
        <v>80.299899999999994</v>
      </c>
      <c r="K39" s="101">
        <f>NFM!K$71</f>
        <v>65.166899999999998</v>
      </c>
      <c r="L39" s="101">
        <f>NFM!L$71</f>
        <v>89.75421</v>
      </c>
      <c r="M39" s="101">
        <f>NFM!M$71</f>
        <v>95.448160000000001</v>
      </c>
      <c r="N39" s="101">
        <f>NFM!N$71</f>
        <v>95.549149999999997</v>
      </c>
      <c r="O39" s="101">
        <f>NFM!O$71</f>
        <v>72.844160000000002</v>
      </c>
      <c r="P39" s="101">
        <f>NFM!P$71</f>
        <v>88.063590000000005</v>
      </c>
      <c r="Q39" s="101">
        <f>NFM!Q$71</f>
        <v>83.796999999999997</v>
      </c>
    </row>
    <row r="40" spans="1:17" x14ac:dyDescent="0.25">
      <c r="A40" s="102" t="s">
        <v>95</v>
      </c>
      <c r="B40" s="101">
        <f>CHI!B$77</f>
        <v>6416.9195300000001</v>
      </c>
      <c r="C40" s="101">
        <f>CHI!C$77</f>
        <v>6053.5009</v>
      </c>
      <c r="D40" s="101">
        <f>CHI!D$77</f>
        <v>5595.2839899999999</v>
      </c>
      <c r="E40" s="101">
        <f>CHI!E$77</f>
        <v>6322.4718000000003</v>
      </c>
      <c r="F40" s="101">
        <f>CHI!F$77</f>
        <v>6620.46299</v>
      </c>
      <c r="G40" s="101">
        <f>CHI!G$77</f>
        <v>6917.91165</v>
      </c>
      <c r="H40" s="101">
        <f>CHI!H$77</f>
        <v>6369.6047500000004</v>
      </c>
      <c r="I40" s="101">
        <f>CHI!I$77</f>
        <v>6252.2169400000002</v>
      </c>
      <c r="J40" s="101">
        <f>CHI!J$77</f>
        <v>6133.7617700000001</v>
      </c>
      <c r="K40" s="101">
        <f>CHI!K$77</f>
        <v>5475.3099199999997</v>
      </c>
      <c r="L40" s="101">
        <f>CHI!L$77</f>
        <v>6070.4507700000004</v>
      </c>
      <c r="M40" s="101">
        <f>CHI!M$77</f>
        <v>6266.9943700000003</v>
      </c>
      <c r="N40" s="101">
        <f>CHI!N$77</f>
        <v>5919.6794900000004</v>
      </c>
      <c r="O40" s="101">
        <f>CHI!O$77</f>
        <v>6619.6451699999998</v>
      </c>
      <c r="P40" s="101">
        <f>CHI!P$77</f>
        <v>6583.6779699999997</v>
      </c>
      <c r="Q40" s="101">
        <f>CHI!Q$77</f>
        <v>6985.0796600000003</v>
      </c>
    </row>
    <row r="41" spans="1:17" x14ac:dyDescent="0.25">
      <c r="A41" s="102" t="s">
        <v>94</v>
      </c>
      <c r="B41" s="101">
        <f>NMM!B$57</f>
        <v>5819.2020000000002</v>
      </c>
      <c r="C41" s="101">
        <f>NMM!C$57</f>
        <v>5489.5117300000002</v>
      </c>
      <c r="D41" s="101">
        <f>NMM!D$57</f>
        <v>5592.4082399999998</v>
      </c>
      <c r="E41" s="101">
        <f>NMM!E$57</f>
        <v>5445.7545499999997</v>
      </c>
      <c r="F41" s="101">
        <f>NMM!F$57</f>
        <v>5534.9587199999996</v>
      </c>
      <c r="G41" s="101">
        <f>NMM!G$57</f>
        <v>5465.0295999999998</v>
      </c>
      <c r="H41" s="101">
        <f>NMM!H$57</f>
        <v>5766.2498699999996</v>
      </c>
      <c r="I41" s="101">
        <f>NMM!I$57</f>
        <v>5634.5851300000004</v>
      </c>
      <c r="J41" s="101">
        <f>NMM!J$57</f>
        <v>5610.2224900000001</v>
      </c>
      <c r="K41" s="101">
        <f>NMM!K$57</f>
        <v>4612.0068300000003</v>
      </c>
      <c r="L41" s="101">
        <f>NMM!L$57</f>
        <v>4619.73513</v>
      </c>
      <c r="M41" s="101">
        <f>NMM!M$57</f>
        <v>4918.2679099999996</v>
      </c>
      <c r="N41" s="101">
        <f>NMM!N$57</f>
        <v>4616.3632500000003</v>
      </c>
      <c r="O41" s="101">
        <f>NMM!O$57</f>
        <v>4505.8553099999999</v>
      </c>
      <c r="P41" s="101">
        <f>NMM!P$57</f>
        <v>4615.6979000000001</v>
      </c>
      <c r="Q41" s="101">
        <f>NMM!Q$57</f>
        <v>4400.4529000000002</v>
      </c>
    </row>
    <row r="42" spans="1:17" x14ac:dyDescent="0.25">
      <c r="A42" s="100" t="s">
        <v>93</v>
      </c>
      <c r="B42" s="99">
        <v>163.88073</v>
      </c>
      <c r="C42" s="99">
        <v>129.52109999999999</v>
      </c>
      <c r="D42" s="99">
        <v>111.87129</v>
      </c>
      <c r="E42" s="99">
        <v>112.06619999999999</v>
      </c>
      <c r="F42" s="99">
        <v>109.40322</v>
      </c>
      <c r="G42" s="99">
        <v>110.86499000000001</v>
      </c>
      <c r="H42" s="99">
        <v>130.67867999999999</v>
      </c>
      <c r="I42" s="99">
        <v>119.71826</v>
      </c>
      <c r="J42" s="99">
        <v>137.67095999999998</v>
      </c>
      <c r="K42" s="99">
        <v>130.98344</v>
      </c>
      <c r="L42" s="99">
        <v>118.05001</v>
      </c>
      <c r="M42" s="99">
        <v>113.35495999999999</v>
      </c>
      <c r="N42" s="99">
        <v>114.72536000000001</v>
      </c>
      <c r="O42" s="99">
        <v>107.20578</v>
      </c>
      <c r="P42" s="99">
        <v>115.83923999999999</v>
      </c>
      <c r="Q42" s="99">
        <v>116.39323</v>
      </c>
    </row>
    <row r="43" spans="1:17" x14ac:dyDescent="0.25">
      <c r="A43" s="40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 spans="1:17" ht="12.75" x14ac:dyDescent="0.25">
      <c r="A44" s="98" t="s">
        <v>92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 x14ac:dyDescent="0.25">
      <c r="A45" s="4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spans="1:17" x14ac:dyDescent="0.25">
      <c r="A46" s="78" t="str">
        <f>$A$5</f>
        <v>All Industrial Sectors</v>
      </c>
      <c r="B46" s="77">
        <f t="shared" ref="B46:Q46" si="10">SUM(B47:B51,B52,B53)</f>
        <v>0.71758467709639129</v>
      </c>
      <c r="C46" s="77">
        <f t="shared" si="10"/>
        <v>0.7339900613405923</v>
      </c>
      <c r="D46" s="77">
        <f t="shared" si="10"/>
        <v>0.70255646344645895</v>
      </c>
      <c r="E46" s="77">
        <f t="shared" si="10"/>
        <v>0.69728840034495376</v>
      </c>
      <c r="F46" s="77">
        <f t="shared" si="10"/>
        <v>0.67572734865352779</v>
      </c>
      <c r="G46" s="77">
        <f t="shared" si="10"/>
        <v>0.64828007767159035</v>
      </c>
      <c r="H46" s="77">
        <f t="shared" si="10"/>
        <v>0.66049454844380784</v>
      </c>
      <c r="I46" s="77">
        <f t="shared" si="10"/>
        <v>0.65834455817224224</v>
      </c>
      <c r="J46" s="77">
        <f t="shared" si="10"/>
        <v>0.65561354136564842</v>
      </c>
      <c r="K46" s="77">
        <f t="shared" si="10"/>
        <v>0.6144445515031014</v>
      </c>
      <c r="L46" s="77">
        <f t="shared" si="10"/>
        <v>0.64702375498084186</v>
      </c>
      <c r="M46" s="77">
        <f t="shared" si="10"/>
        <v>0.62884066855989462</v>
      </c>
      <c r="N46" s="77">
        <f t="shared" si="10"/>
        <v>0.63117403268865602</v>
      </c>
      <c r="O46" s="77">
        <f t="shared" si="10"/>
        <v>0.62842888216205051</v>
      </c>
      <c r="P46" s="77">
        <f t="shared" si="10"/>
        <v>0.62651469476553368</v>
      </c>
      <c r="Q46" s="77">
        <f t="shared" si="10"/>
        <v>0.62025217978499347</v>
      </c>
    </row>
    <row r="47" spans="1:17" x14ac:dyDescent="0.25">
      <c r="A47" s="76" t="s">
        <v>83</v>
      </c>
      <c r="B47" s="75">
        <f t="shared" ref="B47:Q47" si="11">IF(B6=0,0,B6/B$5)</f>
        <v>0</v>
      </c>
      <c r="C47" s="75">
        <f t="shared" si="11"/>
        <v>0</v>
      </c>
      <c r="D47" s="75">
        <f t="shared" si="11"/>
        <v>0</v>
      </c>
      <c r="E47" s="75">
        <f t="shared" si="11"/>
        <v>0</v>
      </c>
      <c r="F47" s="75">
        <f t="shared" si="11"/>
        <v>0</v>
      </c>
      <c r="G47" s="75">
        <f t="shared" si="11"/>
        <v>0</v>
      </c>
      <c r="H47" s="75">
        <f t="shared" si="11"/>
        <v>0</v>
      </c>
      <c r="I47" s="75">
        <f t="shared" si="11"/>
        <v>0</v>
      </c>
      <c r="J47" s="75">
        <f t="shared" si="11"/>
        <v>0</v>
      </c>
      <c r="K47" s="75">
        <f t="shared" si="11"/>
        <v>0</v>
      </c>
      <c r="L47" s="75">
        <f t="shared" si="11"/>
        <v>0</v>
      </c>
      <c r="M47" s="75">
        <f t="shared" si="11"/>
        <v>0</v>
      </c>
      <c r="N47" s="75">
        <f t="shared" si="11"/>
        <v>0</v>
      </c>
      <c r="O47" s="75">
        <f t="shared" si="11"/>
        <v>0</v>
      </c>
      <c r="P47" s="75">
        <f t="shared" si="11"/>
        <v>0</v>
      </c>
      <c r="Q47" s="75">
        <f t="shared" si="11"/>
        <v>0</v>
      </c>
    </row>
    <row r="48" spans="1:17" x14ac:dyDescent="0.25">
      <c r="A48" s="76" t="s">
        <v>82</v>
      </c>
      <c r="B48" s="75">
        <f t="shared" ref="B48:Q48" si="12">IF(B7=0,0,B7/B$5)</f>
        <v>0</v>
      </c>
      <c r="C48" s="75">
        <f t="shared" si="12"/>
        <v>0</v>
      </c>
      <c r="D48" s="75">
        <f t="shared" si="12"/>
        <v>0</v>
      </c>
      <c r="E48" s="75">
        <f t="shared" si="12"/>
        <v>0</v>
      </c>
      <c r="F48" s="75">
        <f t="shared" si="12"/>
        <v>0</v>
      </c>
      <c r="G48" s="75">
        <f t="shared" si="12"/>
        <v>0</v>
      </c>
      <c r="H48" s="75">
        <f t="shared" si="12"/>
        <v>0</v>
      </c>
      <c r="I48" s="75">
        <f t="shared" si="12"/>
        <v>0</v>
      </c>
      <c r="J48" s="75">
        <f t="shared" si="12"/>
        <v>0</v>
      </c>
      <c r="K48" s="75">
        <f t="shared" si="12"/>
        <v>0</v>
      </c>
      <c r="L48" s="75">
        <f t="shared" si="12"/>
        <v>0</v>
      </c>
      <c r="M48" s="75">
        <f t="shared" si="12"/>
        <v>0</v>
      </c>
      <c r="N48" s="75">
        <f t="shared" si="12"/>
        <v>0</v>
      </c>
      <c r="O48" s="75">
        <f t="shared" si="12"/>
        <v>0</v>
      </c>
      <c r="P48" s="75">
        <f t="shared" si="12"/>
        <v>0</v>
      </c>
      <c r="Q48" s="75">
        <f t="shared" si="12"/>
        <v>0</v>
      </c>
    </row>
    <row r="49" spans="1:17" x14ac:dyDescent="0.25">
      <c r="A49" s="76" t="s">
        <v>81</v>
      </c>
      <c r="B49" s="75">
        <f t="shared" ref="B49:Q49" si="13">IF(B8=0,0,B8/B$5)</f>
        <v>0</v>
      </c>
      <c r="C49" s="75">
        <f t="shared" si="13"/>
        <v>0</v>
      </c>
      <c r="D49" s="75">
        <f t="shared" si="13"/>
        <v>0</v>
      </c>
      <c r="E49" s="75">
        <f t="shared" si="13"/>
        <v>0</v>
      </c>
      <c r="F49" s="75">
        <f t="shared" si="13"/>
        <v>0</v>
      </c>
      <c r="G49" s="75">
        <f t="shared" si="13"/>
        <v>0</v>
      </c>
      <c r="H49" s="75">
        <f t="shared" si="13"/>
        <v>0</v>
      </c>
      <c r="I49" s="75">
        <f t="shared" si="13"/>
        <v>0</v>
      </c>
      <c r="J49" s="75">
        <f t="shared" si="13"/>
        <v>0</v>
      </c>
      <c r="K49" s="75">
        <f t="shared" si="13"/>
        <v>0</v>
      </c>
      <c r="L49" s="75">
        <f t="shared" si="13"/>
        <v>0</v>
      </c>
      <c r="M49" s="75">
        <f t="shared" si="13"/>
        <v>0</v>
      </c>
      <c r="N49" s="75">
        <f t="shared" si="13"/>
        <v>0</v>
      </c>
      <c r="O49" s="75">
        <f t="shared" si="13"/>
        <v>0</v>
      </c>
      <c r="P49" s="75">
        <f t="shared" si="13"/>
        <v>0</v>
      </c>
      <c r="Q49" s="75">
        <f t="shared" si="13"/>
        <v>0</v>
      </c>
    </row>
    <row r="50" spans="1:17" x14ac:dyDescent="0.25">
      <c r="A50" s="76" t="s">
        <v>80</v>
      </c>
      <c r="B50" s="75">
        <f t="shared" ref="B50:Q50" si="14">IF(B9=0,0,B9/B$5)</f>
        <v>0</v>
      </c>
      <c r="C50" s="75">
        <f t="shared" si="14"/>
        <v>0</v>
      </c>
      <c r="D50" s="75">
        <f t="shared" si="14"/>
        <v>0</v>
      </c>
      <c r="E50" s="75">
        <f t="shared" si="14"/>
        <v>0</v>
      </c>
      <c r="F50" s="75">
        <f t="shared" si="14"/>
        <v>0</v>
      </c>
      <c r="G50" s="75">
        <f t="shared" si="14"/>
        <v>0</v>
      </c>
      <c r="H50" s="75">
        <f t="shared" si="14"/>
        <v>0</v>
      </c>
      <c r="I50" s="75">
        <f t="shared" si="14"/>
        <v>0</v>
      </c>
      <c r="J50" s="75">
        <f t="shared" si="14"/>
        <v>0</v>
      </c>
      <c r="K50" s="75">
        <f t="shared" si="14"/>
        <v>0</v>
      </c>
      <c r="L50" s="75">
        <f t="shared" si="14"/>
        <v>0</v>
      </c>
      <c r="M50" s="75">
        <f t="shared" si="14"/>
        <v>0</v>
      </c>
      <c r="N50" s="75">
        <f t="shared" si="14"/>
        <v>0</v>
      </c>
      <c r="O50" s="75">
        <f t="shared" si="14"/>
        <v>0</v>
      </c>
      <c r="P50" s="75">
        <f t="shared" si="14"/>
        <v>0</v>
      </c>
      <c r="Q50" s="75">
        <f t="shared" si="14"/>
        <v>0</v>
      </c>
    </row>
    <row r="51" spans="1:17" x14ac:dyDescent="0.25">
      <c r="A51" s="76" t="s">
        <v>79</v>
      </c>
      <c r="B51" s="75">
        <f t="shared" ref="B51:Q51" si="15">IF(B10=0,0,B10/B$5)</f>
        <v>4.6844828060211294E-3</v>
      </c>
      <c r="C51" s="75">
        <f t="shared" si="15"/>
        <v>4.8717411456797059E-3</v>
      </c>
      <c r="D51" s="75">
        <f t="shared" si="15"/>
        <v>5.1397006265345452E-3</v>
      </c>
      <c r="E51" s="75">
        <f t="shared" si="15"/>
        <v>5.1854204611954538E-3</v>
      </c>
      <c r="F51" s="75">
        <f t="shared" si="15"/>
        <v>5.5302236519009446E-3</v>
      </c>
      <c r="G51" s="75">
        <f t="shared" si="15"/>
        <v>6.3148179302005515E-3</v>
      </c>
      <c r="H51" s="75">
        <f t="shared" si="15"/>
        <v>6.1871763562579146E-3</v>
      </c>
      <c r="I51" s="75">
        <f t="shared" si="15"/>
        <v>6.4212403852854866E-3</v>
      </c>
      <c r="J51" s="75">
        <f t="shared" si="15"/>
        <v>5.5945870658278265E-3</v>
      </c>
      <c r="K51" s="75">
        <f t="shared" si="15"/>
        <v>7.6203721458443785E-3</v>
      </c>
      <c r="L51" s="75">
        <f t="shared" si="15"/>
        <v>6.3495132510306826E-3</v>
      </c>
      <c r="M51" s="75">
        <f t="shared" si="15"/>
        <v>5.8292434409256281E-3</v>
      </c>
      <c r="N51" s="75">
        <f t="shared" si="15"/>
        <v>6.5148423869245192E-3</v>
      </c>
      <c r="O51" s="75">
        <f t="shared" si="15"/>
        <v>6.6400763497442734E-3</v>
      </c>
      <c r="P51" s="75">
        <f t="shared" si="15"/>
        <v>6.3261743384177569E-3</v>
      </c>
      <c r="Q51" s="75">
        <f t="shared" si="15"/>
        <v>6.5716560657394481E-3</v>
      </c>
    </row>
    <row r="52" spans="1:17" x14ac:dyDescent="0.25">
      <c r="A52" s="74" t="str">
        <f>$A$15</f>
        <v>Steam processes</v>
      </c>
      <c r="B52" s="73">
        <f t="shared" ref="B52:Q52" si="16">IF(B15=0,0,B15/B$5)</f>
        <v>0.14799987435449666</v>
      </c>
      <c r="C52" s="73">
        <f t="shared" si="16"/>
        <v>0.15646033751383243</v>
      </c>
      <c r="D52" s="73">
        <f t="shared" si="16"/>
        <v>0.15770189853035077</v>
      </c>
      <c r="E52" s="73">
        <f t="shared" si="16"/>
        <v>0.147717555065629</v>
      </c>
      <c r="F52" s="73">
        <f t="shared" si="16"/>
        <v>0.14123996057430446</v>
      </c>
      <c r="G52" s="73">
        <f t="shared" si="16"/>
        <v>0.13849620337449156</v>
      </c>
      <c r="H52" s="73">
        <f t="shared" si="16"/>
        <v>0.16560385311628656</v>
      </c>
      <c r="I52" s="73">
        <f t="shared" si="16"/>
        <v>0.19685867378118863</v>
      </c>
      <c r="J52" s="73">
        <f t="shared" si="16"/>
        <v>0.17361015867430779</v>
      </c>
      <c r="K52" s="73">
        <f t="shared" si="16"/>
        <v>0.18470242741281623</v>
      </c>
      <c r="L52" s="73">
        <f t="shared" si="16"/>
        <v>0.183566934394406</v>
      </c>
      <c r="M52" s="73">
        <f t="shared" si="16"/>
        <v>0.16696464571994193</v>
      </c>
      <c r="N52" s="73">
        <f t="shared" si="16"/>
        <v>0.18525326487368618</v>
      </c>
      <c r="O52" s="73">
        <f t="shared" si="16"/>
        <v>0.18450657972225529</v>
      </c>
      <c r="P52" s="73">
        <f t="shared" si="16"/>
        <v>0.1757733309580049</v>
      </c>
      <c r="Q52" s="73">
        <f t="shared" si="16"/>
        <v>0.18272015738918965</v>
      </c>
    </row>
    <row r="53" spans="1:17" x14ac:dyDescent="0.25">
      <c r="A53" s="72" t="str">
        <f>$A$26</f>
        <v>Other energy use related</v>
      </c>
      <c r="B53" s="71">
        <f t="shared" ref="B53:Q53" si="17">IF(B26=0,0,B26/B$5)</f>
        <v>0.56490031993587353</v>
      </c>
      <c r="C53" s="71">
        <f t="shared" si="17"/>
        <v>0.57265798268108015</v>
      </c>
      <c r="D53" s="71">
        <f t="shared" si="17"/>
        <v>0.5397148642895736</v>
      </c>
      <c r="E53" s="71">
        <f t="shared" si="17"/>
        <v>0.54438542481812935</v>
      </c>
      <c r="F53" s="71">
        <f t="shared" si="17"/>
        <v>0.52895716442732243</v>
      </c>
      <c r="G53" s="71">
        <f t="shared" si="17"/>
        <v>0.5034690563668982</v>
      </c>
      <c r="H53" s="71">
        <f t="shared" si="17"/>
        <v>0.48870351897126335</v>
      </c>
      <c r="I53" s="71">
        <f t="shared" si="17"/>
        <v>0.45506464400576813</v>
      </c>
      <c r="J53" s="71">
        <f t="shared" si="17"/>
        <v>0.4764087956255128</v>
      </c>
      <c r="K53" s="71">
        <f t="shared" si="17"/>
        <v>0.42212175194444079</v>
      </c>
      <c r="L53" s="71">
        <f t="shared" si="17"/>
        <v>0.45710730733540522</v>
      </c>
      <c r="M53" s="71">
        <f t="shared" si="17"/>
        <v>0.4560467793990271</v>
      </c>
      <c r="N53" s="71">
        <f t="shared" si="17"/>
        <v>0.4394059254280453</v>
      </c>
      <c r="O53" s="71">
        <f t="shared" si="17"/>
        <v>0.43728222609005091</v>
      </c>
      <c r="P53" s="71">
        <f t="shared" si="17"/>
        <v>0.44441518946911102</v>
      </c>
      <c r="Q53" s="71">
        <f t="shared" si="17"/>
        <v>0.4309603663300644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fitToPage="1"/>
  </sheetPr>
  <dimension ref="A1:Q6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SUM(B4:B5)</f>
        <v>2728.6403691114706</v>
      </c>
      <c r="C3" s="46">
        <f t="shared" ref="C3:Q3" si="0">SUM(C4:C5)</f>
        <v>2264.7549868497235</v>
      </c>
      <c r="D3" s="46">
        <f t="shared" si="0"/>
        <v>2389.1353181306736</v>
      </c>
      <c r="E3" s="46">
        <f t="shared" si="0"/>
        <v>2351.8426228871772</v>
      </c>
      <c r="F3" s="46">
        <f t="shared" si="0"/>
        <v>2823.0622715784752</v>
      </c>
      <c r="G3" s="46">
        <f t="shared" si="0"/>
        <v>2805.3291319430068</v>
      </c>
      <c r="H3" s="46">
        <f t="shared" si="0"/>
        <v>2795.7652899062891</v>
      </c>
      <c r="I3" s="46">
        <f t="shared" si="0"/>
        <v>3193.6962102146576</v>
      </c>
      <c r="J3" s="46">
        <f t="shared" si="0"/>
        <v>2535.9595985795218</v>
      </c>
      <c r="K3" s="46">
        <f t="shared" si="0"/>
        <v>1570.0455276919479</v>
      </c>
      <c r="L3" s="46">
        <f t="shared" si="0"/>
        <v>1670.3923717398618</v>
      </c>
      <c r="M3" s="46">
        <f t="shared" si="0"/>
        <v>1630.6145378862057</v>
      </c>
      <c r="N3" s="46">
        <f t="shared" si="0"/>
        <v>1296.8291751111533</v>
      </c>
      <c r="O3" s="46">
        <f t="shared" si="0"/>
        <v>1448.7759401454639</v>
      </c>
      <c r="P3" s="46">
        <f t="shared" si="0"/>
        <v>1545.893293686629</v>
      </c>
      <c r="Q3" s="46">
        <f t="shared" si="0"/>
        <v>1622.4023880263849</v>
      </c>
    </row>
    <row r="4" spans="1:17" x14ac:dyDescent="0.25">
      <c r="A4" s="110" t="s">
        <v>46</v>
      </c>
      <c r="B4" s="120">
        <v>2166.2792884115825</v>
      </c>
      <c r="C4" s="120">
        <v>1758.777547754838</v>
      </c>
      <c r="D4" s="120">
        <v>1847.8013174934736</v>
      </c>
      <c r="E4" s="120">
        <v>1831.0966695357579</v>
      </c>
      <c r="F4" s="120">
        <v>2207.4214787706283</v>
      </c>
      <c r="G4" s="120">
        <v>2170.1183787444033</v>
      </c>
      <c r="H4" s="120">
        <v>2052.9084048660598</v>
      </c>
      <c r="I4" s="120">
        <v>2231.3020461970818</v>
      </c>
      <c r="J4" s="120">
        <v>1841.8698123064373</v>
      </c>
      <c r="K4" s="120">
        <v>969.86684541193085</v>
      </c>
      <c r="L4" s="120">
        <v>1144.6345885026424</v>
      </c>
      <c r="M4" s="120">
        <v>1126.2040607020022</v>
      </c>
      <c r="N4" s="120">
        <v>875.47940096947252</v>
      </c>
      <c r="O4" s="120">
        <v>1019.2818197728509</v>
      </c>
      <c r="P4" s="120">
        <v>1098.0262095933772</v>
      </c>
      <c r="Q4" s="120">
        <v>1131.1286157019913</v>
      </c>
    </row>
    <row r="5" spans="1:17" x14ac:dyDescent="0.25">
      <c r="A5" s="108" t="s">
        <v>45</v>
      </c>
      <c r="B5" s="118">
        <v>562.36108069988813</v>
      </c>
      <c r="C5" s="118">
        <v>505.97743909488554</v>
      </c>
      <c r="D5" s="118">
        <v>541.33400063720001</v>
      </c>
      <c r="E5" s="118">
        <v>520.7459533514193</v>
      </c>
      <c r="F5" s="118">
        <v>615.64079280784699</v>
      </c>
      <c r="G5" s="118">
        <v>635.21075319860347</v>
      </c>
      <c r="H5" s="118">
        <v>742.85688504022937</v>
      </c>
      <c r="I5" s="118">
        <v>962.3941640175758</v>
      </c>
      <c r="J5" s="118">
        <v>694.08978627308443</v>
      </c>
      <c r="K5" s="118">
        <v>600.17868228001703</v>
      </c>
      <c r="L5" s="118">
        <v>525.75778323721943</v>
      </c>
      <c r="M5" s="118">
        <v>504.4104771842035</v>
      </c>
      <c r="N5" s="118">
        <v>421.34977414168077</v>
      </c>
      <c r="O5" s="118">
        <v>429.494120372613</v>
      </c>
      <c r="P5" s="118">
        <v>447.86708409325183</v>
      </c>
      <c r="Q5" s="118">
        <v>491.27377232439358</v>
      </c>
    </row>
    <row r="6" spans="1:17" x14ac:dyDescent="0.25">
      <c r="A6" s="123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</row>
    <row r="7" spans="1:17" x14ac:dyDescent="0.25">
      <c r="A7" s="31" t="s">
        <v>111</v>
      </c>
      <c r="B7" s="46">
        <f>SUM(B8:B9)</f>
        <v>11636</v>
      </c>
      <c r="C7" s="46">
        <f t="shared" ref="C7:Q7" si="1">SUM(C8:C9)</f>
        <v>10762</v>
      </c>
      <c r="D7" s="46">
        <f t="shared" si="1"/>
        <v>11343</v>
      </c>
      <c r="E7" s="46">
        <f t="shared" si="1"/>
        <v>11114</v>
      </c>
      <c r="F7" s="46">
        <f t="shared" si="1"/>
        <v>11698</v>
      </c>
      <c r="G7" s="46">
        <f t="shared" si="1"/>
        <v>10420</v>
      </c>
      <c r="H7" s="46">
        <f t="shared" si="1"/>
        <v>11631</v>
      </c>
      <c r="I7" s="46">
        <f t="shared" si="1"/>
        <v>10692</v>
      </c>
      <c r="J7" s="46">
        <f t="shared" si="1"/>
        <v>10673</v>
      </c>
      <c r="K7" s="46">
        <f t="shared" si="1"/>
        <v>5635</v>
      </c>
      <c r="L7" s="46">
        <f t="shared" si="1"/>
        <v>7973</v>
      </c>
      <c r="M7" s="46">
        <f t="shared" si="1"/>
        <v>8026</v>
      </c>
      <c r="N7" s="46">
        <f t="shared" si="1"/>
        <v>7301</v>
      </c>
      <c r="O7" s="46">
        <f t="shared" si="1"/>
        <v>7093</v>
      </c>
      <c r="P7" s="46">
        <f t="shared" si="1"/>
        <v>7331</v>
      </c>
      <c r="Q7" s="46">
        <f t="shared" si="1"/>
        <v>7257.14</v>
      </c>
    </row>
    <row r="8" spans="1:17" x14ac:dyDescent="0.25">
      <c r="A8" s="110" t="s">
        <v>46</v>
      </c>
      <c r="B8" s="120">
        <v>8910</v>
      </c>
      <c r="C8" s="120">
        <v>8022</v>
      </c>
      <c r="D8" s="120">
        <v>8417</v>
      </c>
      <c r="E8" s="120">
        <v>8309</v>
      </c>
      <c r="F8" s="120">
        <v>8813</v>
      </c>
      <c r="G8" s="120">
        <v>7776</v>
      </c>
      <c r="H8" s="120">
        <v>8173</v>
      </c>
      <c r="I8" s="120">
        <v>7147</v>
      </c>
      <c r="J8" s="120">
        <v>7408</v>
      </c>
      <c r="K8" s="120">
        <v>3288</v>
      </c>
      <c r="L8" s="120">
        <v>5177</v>
      </c>
      <c r="M8" s="120">
        <v>5253</v>
      </c>
      <c r="N8" s="120">
        <v>4647</v>
      </c>
      <c r="O8" s="120">
        <v>4738</v>
      </c>
      <c r="P8" s="120">
        <v>4952</v>
      </c>
      <c r="Q8" s="120">
        <v>4809.1400000000003</v>
      </c>
    </row>
    <row r="9" spans="1:17" x14ac:dyDescent="0.25">
      <c r="A9" s="108" t="s">
        <v>45</v>
      </c>
      <c r="B9" s="118">
        <v>2726</v>
      </c>
      <c r="C9" s="118">
        <v>2740</v>
      </c>
      <c r="D9" s="118">
        <v>2926</v>
      </c>
      <c r="E9" s="118">
        <v>2805</v>
      </c>
      <c r="F9" s="118">
        <v>2885</v>
      </c>
      <c r="G9" s="118">
        <v>2644</v>
      </c>
      <c r="H9" s="118">
        <v>3458</v>
      </c>
      <c r="I9" s="118">
        <v>3545</v>
      </c>
      <c r="J9" s="118">
        <v>3265</v>
      </c>
      <c r="K9" s="118">
        <v>2347</v>
      </c>
      <c r="L9" s="118">
        <v>2796</v>
      </c>
      <c r="M9" s="118">
        <v>2773</v>
      </c>
      <c r="N9" s="118">
        <v>2654</v>
      </c>
      <c r="O9" s="118">
        <v>2355</v>
      </c>
      <c r="P9" s="118">
        <v>2379</v>
      </c>
      <c r="Q9" s="118">
        <v>2448</v>
      </c>
    </row>
    <row r="10" spans="1:17" x14ac:dyDescent="0.25">
      <c r="A10" s="123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</row>
    <row r="11" spans="1:17" x14ac:dyDescent="0.25">
      <c r="A11" s="31" t="s">
        <v>110</v>
      </c>
      <c r="B11" s="46">
        <f t="shared" ref="B11:Q11" si="2">SUM(B12:B13)</f>
        <v>12536.842105263158</v>
      </c>
      <c r="C11" s="46">
        <f t="shared" si="2"/>
        <v>12536.842105263158</v>
      </c>
      <c r="D11" s="46">
        <f t="shared" si="2"/>
        <v>12536.842105263158</v>
      </c>
      <c r="E11" s="46">
        <f t="shared" si="2"/>
        <v>12536.842105263158</v>
      </c>
      <c r="F11" s="46">
        <f t="shared" si="2"/>
        <v>12536.842105263158</v>
      </c>
      <c r="G11" s="46">
        <f t="shared" si="2"/>
        <v>11578.313229375701</v>
      </c>
      <c r="H11" s="46">
        <f t="shared" si="2"/>
        <v>13113.799503333035</v>
      </c>
      <c r="I11" s="46">
        <f t="shared" si="2"/>
        <v>13113.799503333035</v>
      </c>
      <c r="J11" s="46">
        <f t="shared" si="2"/>
        <v>13113.799503333035</v>
      </c>
      <c r="K11" s="46">
        <f t="shared" si="2"/>
        <v>11866.791928410639</v>
      </c>
      <c r="L11" s="46">
        <f t="shared" si="2"/>
        <v>11866.791928410639</v>
      </c>
      <c r="M11" s="46">
        <f t="shared" si="2"/>
        <v>11866.791928410639</v>
      </c>
      <c r="N11" s="46">
        <f t="shared" si="2"/>
        <v>11578.313229375701</v>
      </c>
      <c r="O11" s="46">
        <f t="shared" si="2"/>
        <v>11578.313229375701</v>
      </c>
      <c r="P11" s="46">
        <f t="shared" si="2"/>
        <v>10619.784353488245</v>
      </c>
      <c r="Q11" s="46">
        <f t="shared" si="2"/>
        <v>10331.305654453305</v>
      </c>
    </row>
    <row r="12" spans="1:17" x14ac:dyDescent="0.25">
      <c r="A12" s="110" t="s">
        <v>46</v>
      </c>
      <c r="B12" s="120">
        <v>9378.9473684210534</v>
      </c>
      <c r="C12" s="120">
        <v>9378.9473684210534</v>
      </c>
      <c r="D12" s="120">
        <v>9378.9473684210534</v>
      </c>
      <c r="E12" s="120">
        <v>9378.9473684210534</v>
      </c>
      <c r="F12" s="120">
        <v>9378.9473684210534</v>
      </c>
      <c r="G12" s="120">
        <v>8420.4184925335958</v>
      </c>
      <c r="H12" s="120">
        <v>9378.9473684210534</v>
      </c>
      <c r="I12" s="120">
        <v>9378.9473684210534</v>
      </c>
      <c r="J12" s="120">
        <v>9378.9473684210534</v>
      </c>
      <c r="K12" s="120">
        <v>8420.4184925335958</v>
      </c>
      <c r="L12" s="120">
        <v>8420.4184925335958</v>
      </c>
      <c r="M12" s="120">
        <v>8420.4184925335958</v>
      </c>
      <c r="N12" s="120">
        <v>8420.4184925335958</v>
      </c>
      <c r="O12" s="120">
        <v>8420.4184925335958</v>
      </c>
      <c r="P12" s="120">
        <v>7461.8896166461391</v>
      </c>
      <c r="Q12" s="120">
        <v>7461.8896166461373</v>
      </c>
    </row>
    <row r="13" spans="1:17" x14ac:dyDescent="0.25">
      <c r="A13" s="108" t="s">
        <v>45</v>
      </c>
      <c r="B13" s="118">
        <v>3157.8947368421054</v>
      </c>
      <c r="C13" s="118">
        <v>3157.8947368421054</v>
      </c>
      <c r="D13" s="118">
        <v>3157.8947368421054</v>
      </c>
      <c r="E13" s="118">
        <v>3157.8947368421054</v>
      </c>
      <c r="F13" s="118">
        <v>3157.8947368421054</v>
      </c>
      <c r="G13" s="118">
        <v>3157.8947368421054</v>
      </c>
      <c r="H13" s="118">
        <v>3734.8521349119824</v>
      </c>
      <c r="I13" s="118">
        <v>3734.8521349119824</v>
      </c>
      <c r="J13" s="118">
        <v>3734.8521349119824</v>
      </c>
      <c r="K13" s="118">
        <v>3446.3734358770439</v>
      </c>
      <c r="L13" s="118">
        <v>3446.3734358770439</v>
      </c>
      <c r="M13" s="118">
        <v>3446.3734358770439</v>
      </c>
      <c r="N13" s="118">
        <v>3157.8947368421054</v>
      </c>
      <c r="O13" s="118">
        <v>3157.8947368421054</v>
      </c>
      <c r="P13" s="118">
        <v>3157.8947368421054</v>
      </c>
      <c r="Q13" s="118">
        <v>2869.416037807167</v>
      </c>
    </row>
    <row r="14" spans="1:17" x14ac:dyDescent="0.25">
      <c r="A14" s="124" t="s">
        <v>109</v>
      </c>
      <c r="B14" s="38"/>
      <c r="C14" s="38">
        <f t="shared" ref="C14:Q14" si="3">SUM(C15:C16)</f>
        <v>0</v>
      </c>
      <c r="D14" s="38">
        <f t="shared" si="3"/>
        <v>288.47869903493853</v>
      </c>
      <c r="E14" s="38">
        <f t="shared" si="3"/>
        <v>0</v>
      </c>
      <c r="F14" s="38">
        <f t="shared" si="3"/>
        <v>0</v>
      </c>
      <c r="G14" s="38">
        <f t="shared" si="3"/>
        <v>0</v>
      </c>
      <c r="H14" s="38">
        <f t="shared" si="3"/>
        <v>1823.9649729922735</v>
      </c>
      <c r="I14" s="38">
        <f t="shared" si="3"/>
        <v>0</v>
      </c>
      <c r="J14" s="38">
        <f t="shared" si="3"/>
        <v>0</v>
      </c>
      <c r="K14" s="38">
        <f t="shared" si="3"/>
        <v>0</v>
      </c>
      <c r="L14" s="38">
        <f t="shared" si="3"/>
        <v>0</v>
      </c>
      <c r="M14" s="38">
        <f t="shared" si="3"/>
        <v>0</v>
      </c>
      <c r="N14" s="38">
        <f t="shared" si="3"/>
        <v>0</v>
      </c>
      <c r="O14" s="38">
        <f t="shared" si="3"/>
        <v>0</v>
      </c>
      <c r="P14" s="38">
        <f t="shared" si="3"/>
        <v>0</v>
      </c>
      <c r="Q14" s="38">
        <f t="shared" si="3"/>
        <v>0</v>
      </c>
    </row>
    <row r="15" spans="1:17" x14ac:dyDescent="0.25">
      <c r="A15" s="121" t="s">
        <v>46</v>
      </c>
      <c r="B15" s="120"/>
      <c r="C15" s="120">
        <v>0</v>
      </c>
      <c r="D15" s="120">
        <v>0</v>
      </c>
      <c r="E15" s="120">
        <v>0</v>
      </c>
      <c r="F15" s="120">
        <v>0</v>
      </c>
      <c r="G15" s="120">
        <v>0</v>
      </c>
      <c r="H15" s="120">
        <v>958.52887588745784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</row>
    <row r="16" spans="1:17" x14ac:dyDescent="0.25">
      <c r="A16" s="119" t="s">
        <v>45</v>
      </c>
      <c r="B16" s="118"/>
      <c r="C16" s="118">
        <v>0</v>
      </c>
      <c r="D16" s="118">
        <v>288.47869903493853</v>
      </c>
      <c r="E16" s="118">
        <v>0</v>
      </c>
      <c r="F16" s="118">
        <v>0</v>
      </c>
      <c r="G16" s="118">
        <v>0</v>
      </c>
      <c r="H16" s="118">
        <v>865.43609710481564</v>
      </c>
      <c r="I16" s="118">
        <v>0</v>
      </c>
      <c r="J16" s="118">
        <v>0</v>
      </c>
      <c r="K16" s="118">
        <v>0</v>
      </c>
      <c r="L16" s="118">
        <v>0</v>
      </c>
      <c r="M16" s="118">
        <v>0</v>
      </c>
      <c r="N16" s="118">
        <v>0</v>
      </c>
      <c r="O16" s="118">
        <v>0</v>
      </c>
      <c r="P16" s="118">
        <v>0</v>
      </c>
      <c r="Q16" s="118">
        <v>0</v>
      </c>
    </row>
    <row r="17" spans="1:17" x14ac:dyDescent="0.25">
      <c r="A17" s="124" t="s">
        <v>108</v>
      </c>
      <c r="B17" s="38"/>
      <c r="C17" s="38">
        <f t="shared" ref="C17:Q17" si="4">SUM(C18:C19)</f>
        <v>0</v>
      </c>
      <c r="D17" s="38">
        <f t="shared" si="4"/>
        <v>288.47869903493847</v>
      </c>
      <c r="E17" s="38">
        <f t="shared" si="4"/>
        <v>0</v>
      </c>
      <c r="F17" s="38">
        <f t="shared" si="4"/>
        <v>0</v>
      </c>
      <c r="G17" s="38">
        <f t="shared" si="4"/>
        <v>958.52887588745762</v>
      </c>
      <c r="H17" s="38">
        <f t="shared" si="4"/>
        <v>288.47869903493893</v>
      </c>
      <c r="I17" s="38">
        <f t="shared" si="4"/>
        <v>0</v>
      </c>
      <c r="J17" s="38">
        <f t="shared" si="4"/>
        <v>0</v>
      </c>
      <c r="K17" s="38">
        <f t="shared" si="4"/>
        <v>1247.0075749223961</v>
      </c>
      <c r="L17" s="38">
        <f t="shared" si="4"/>
        <v>0</v>
      </c>
      <c r="M17" s="38">
        <f t="shared" si="4"/>
        <v>0</v>
      </c>
      <c r="N17" s="38">
        <f t="shared" si="4"/>
        <v>288.47869903493847</v>
      </c>
      <c r="O17" s="38">
        <f t="shared" si="4"/>
        <v>0</v>
      </c>
      <c r="P17" s="38">
        <f t="shared" si="4"/>
        <v>958.52887588745671</v>
      </c>
      <c r="Q17" s="38">
        <f t="shared" si="4"/>
        <v>288.47869903493847</v>
      </c>
    </row>
    <row r="18" spans="1:17" x14ac:dyDescent="0.25">
      <c r="A18" s="121" t="s">
        <v>46</v>
      </c>
      <c r="B18" s="120"/>
      <c r="C18" s="120">
        <f>B12+C15-C12</f>
        <v>0</v>
      </c>
      <c r="D18" s="120">
        <f t="shared" ref="D18:Q19" si="5">C12+D15-D12</f>
        <v>0</v>
      </c>
      <c r="E18" s="120">
        <f t="shared" si="5"/>
        <v>0</v>
      </c>
      <c r="F18" s="120">
        <f t="shared" si="5"/>
        <v>0</v>
      </c>
      <c r="G18" s="120">
        <f t="shared" si="5"/>
        <v>958.52887588745762</v>
      </c>
      <c r="H18" s="120">
        <f t="shared" si="5"/>
        <v>0</v>
      </c>
      <c r="I18" s="120">
        <f t="shared" si="5"/>
        <v>0</v>
      </c>
      <c r="J18" s="120">
        <f t="shared" si="5"/>
        <v>0</v>
      </c>
      <c r="K18" s="120">
        <f t="shared" si="5"/>
        <v>958.52887588745762</v>
      </c>
      <c r="L18" s="120">
        <f t="shared" si="5"/>
        <v>0</v>
      </c>
      <c r="M18" s="120">
        <f t="shared" si="5"/>
        <v>0</v>
      </c>
      <c r="N18" s="120">
        <f t="shared" si="5"/>
        <v>0</v>
      </c>
      <c r="O18" s="120">
        <f t="shared" si="5"/>
        <v>0</v>
      </c>
      <c r="P18" s="120">
        <f t="shared" si="5"/>
        <v>958.52887588745671</v>
      </c>
      <c r="Q18" s="120">
        <f t="shared" si="5"/>
        <v>0</v>
      </c>
    </row>
    <row r="19" spans="1:17" x14ac:dyDescent="0.25">
      <c r="A19" s="119" t="s">
        <v>45</v>
      </c>
      <c r="B19" s="118"/>
      <c r="C19" s="118">
        <f>B13+C16-C13</f>
        <v>0</v>
      </c>
      <c r="D19" s="118">
        <f t="shared" si="5"/>
        <v>288.47869903493847</v>
      </c>
      <c r="E19" s="118">
        <f t="shared" si="5"/>
        <v>0</v>
      </c>
      <c r="F19" s="118">
        <f t="shared" si="5"/>
        <v>0</v>
      </c>
      <c r="G19" s="118">
        <f t="shared" si="5"/>
        <v>0</v>
      </c>
      <c r="H19" s="118">
        <f t="shared" si="5"/>
        <v>288.47869903493893</v>
      </c>
      <c r="I19" s="118">
        <f t="shared" si="5"/>
        <v>0</v>
      </c>
      <c r="J19" s="118">
        <f t="shared" si="5"/>
        <v>0</v>
      </c>
      <c r="K19" s="118">
        <f t="shared" si="5"/>
        <v>288.47869903493847</v>
      </c>
      <c r="L19" s="118">
        <f t="shared" si="5"/>
        <v>0</v>
      </c>
      <c r="M19" s="118">
        <f t="shared" si="5"/>
        <v>0</v>
      </c>
      <c r="N19" s="118">
        <f t="shared" si="5"/>
        <v>288.47869903493847</v>
      </c>
      <c r="O19" s="118">
        <f t="shared" si="5"/>
        <v>0</v>
      </c>
      <c r="P19" s="118">
        <f t="shared" si="5"/>
        <v>0</v>
      </c>
      <c r="Q19" s="118">
        <f t="shared" si="5"/>
        <v>288.47869903493847</v>
      </c>
    </row>
    <row r="20" spans="1:17" x14ac:dyDescent="0.25">
      <c r="A20" s="31" t="s">
        <v>107</v>
      </c>
      <c r="B20" s="46">
        <f t="shared" ref="B20:Q20" si="6">SUM(B21:B22)</f>
        <v>900.84210526315883</v>
      </c>
      <c r="C20" s="46">
        <f t="shared" si="6"/>
        <v>1774.8421052631588</v>
      </c>
      <c r="D20" s="46">
        <f t="shared" si="6"/>
        <v>1193.8421052631588</v>
      </c>
      <c r="E20" s="46">
        <f t="shared" si="6"/>
        <v>1422.8421052631588</v>
      </c>
      <c r="F20" s="46">
        <f t="shared" si="6"/>
        <v>838.84210526315883</v>
      </c>
      <c r="G20" s="46">
        <f t="shared" si="6"/>
        <v>1158.3132293757012</v>
      </c>
      <c r="H20" s="46">
        <f t="shared" si="6"/>
        <v>1482.7995033330358</v>
      </c>
      <c r="I20" s="46">
        <f t="shared" si="6"/>
        <v>2421.7995033330358</v>
      </c>
      <c r="J20" s="46">
        <f t="shared" si="6"/>
        <v>2440.7995033330358</v>
      </c>
      <c r="K20" s="46">
        <f t="shared" si="6"/>
        <v>6231.7919284106392</v>
      </c>
      <c r="L20" s="46">
        <f t="shared" si="6"/>
        <v>3893.7919284106397</v>
      </c>
      <c r="M20" s="46">
        <f t="shared" si="6"/>
        <v>3840.7919284106397</v>
      </c>
      <c r="N20" s="46">
        <f t="shared" si="6"/>
        <v>4277.3132293757008</v>
      </c>
      <c r="O20" s="46">
        <f t="shared" si="6"/>
        <v>4485.3132293757008</v>
      </c>
      <c r="P20" s="46">
        <f t="shared" si="6"/>
        <v>3288.7843534882445</v>
      </c>
      <c r="Q20" s="46">
        <f t="shared" si="6"/>
        <v>3074.1656544533039</v>
      </c>
    </row>
    <row r="21" spans="1:17" x14ac:dyDescent="0.25">
      <c r="A21" s="110" t="s">
        <v>46</v>
      </c>
      <c r="B21" s="120">
        <f>B12-B8</f>
        <v>468.9473684210534</v>
      </c>
      <c r="C21" s="120">
        <f t="shared" ref="C21:Q21" si="7">C12-C8</f>
        <v>1356.9473684210534</v>
      </c>
      <c r="D21" s="120">
        <f t="shared" si="7"/>
        <v>961.9473684210534</v>
      </c>
      <c r="E21" s="120">
        <f t="shared" si="7"/>
        <v>1069.9473684210534</v>
      </c>
      <c r="F21" s="120">
        <f t="shared" si="7"/>
        <v>565.9473684210534</v>
      </c>
      <c r="G21" s="120">
        <f t="shared" si="7"/>
        <v>644.41849253359578</v>
      </c>
      <c r="H21" s="120">
        <f t="shared" si="7"/>
        <v>1205.9473684210534</v>
      </c>
      <c r="I21" s="120">
        <f t="shared" si="7"/>
        <v>2231.9473684210534</v>
      </c>
      <c r="J21" s="120">
        <f t="shared" si="7"/>
        <v>1970.9473684210534</v>
      </c>
      <c r="K21" s="120">
        <f t="shared" si="7"/>
        <v>5132.4184925335958</v>
      </c>
      <c r="L21" s="120">
        <f t="shared" si="7"/>
        <v>3243.4184925335958</v>
      </c>
      <c r="M21" s="120">
        <f t="shared" si="7"/>
        <v>3167.4184925335958</v>
      </c>
      <c r="N21" s="120">
        <f t="shared" si="7"/>
        <v>3773.4184925335958</v>
      </c>
      <c r="O21" s="120">
        <f t="shared" si="7"/>
        <v>3682.4184925335958</v>
      </c>
      <c r="P21" s="120">
        <f t="shared" si="7"/>
        <v>2509.8896166461391</v>
      </c>
      <c r="Q21" s="120">
        <f t="shared" si="7"/>
        <v>2652.7496166461369</v>
      </c>
    </row>
    <row r="22" spans="1:17" x14ac:dyDescent="0.25">
      <c r="A22" s="108" t="s">
        <v>45</v>
      </c>
      <c r="B22" s="118">
        <f>B13-B9</f>
        <v>431.89473684210543</v>
      </c>
      <c r="C22" s="118">
        <f t="shared" ref="C22:Q22" si="8">C13-C9</f>
        <v>417.89473684210543</v>
      </c>
      <c r="D22" s="118">
        <f t="shared" si="8"/>
        <v>231.89473684210543</v>
      </c>
      <c r="E22" s="118">
        <f t="shared" si="8"/>
        <v>352.89473684210543</v>
      </c>
      <c r="F22" s="118">
        <f t="shared" si="8"/>
        <v>272.89473684210543</v>
      </c>
      <c r="G22" s="118">
        <f t="shared" si="8"/>
        <v>513.89473684210543</v>
      </c>
      <c r="H22" s="118">
        <f t="shared" si="8"/>
        <v>276.85213491198238</v>
      </c>
      <c r="I22" s="118">
        <f t="shared" si="8"/>
        <v>189.85213491198238</v>
      </c>
      <c r="J22" s="118">
        <f t="shared" si="8"/>
        <v>469.85213491198238</v>
      </c>
      <c r="K22" s="118">
        <f t="shared" si="8"/>
        <v>1099.3734358770439</v>
      </c>
      <c r="L22" s="118">
        <f t="shared" si="8"/>
        <v>650.3734358770439</v>
      </c>
      <c r="M22" s="118">
        <f t="shared" si="8"/>
        <v>673.3734358770439</v>
      </c>
      <c r="N22" s="118">
        <f t="shared" si="8"/>
        <v>503.89473684210543</v>
      </c>
      <c r="O22" s="118">
        <f t="shared" si="8"/>
        <v>802.89473684210543</v>
      </c>
      <c r="P22" s="118">
        <f t="shared" si="8"/>
        <v>778.89473684210543</v>
      </c>
      <c r="Q22" s="118">
        <f t="shared" si="8"/>
        <v>421.41603780716696</v>
      </c>
    </row>
    <row r="23" spans="1:17" x14ac:dyDescent="0.25">
      <c r="A23" s="123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</row>
    <row r="24" spans="1:17" x14ac:dyDescent="0.25">
      <c r="A24" s="31" t="s">
        <v>77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17" x14ac:dyDescent="0.25">
      <c r="A25" s="50" t="s">
        <v>69</v>
      </c>
      <c r="B25" s="38">
        <v>4906.0172043518769</v>
      </c>
      <c r="C25" s="38">
        <v>4805.4765100000022</v>
      </c>
      <c r="D25" s="38">
        <v>3848.98387</v>
      </c>
      <c r="E25" s="38">
        <v>3961.8815499999987</v>
      </c>
      <c r="F25" s="38">
        <v>3840.224200000001</v>
      </c>
      <c r="G25" s="38">
        <v>3383.6289786009183</v>
      </c>
      <c r="H25" s="38">
        <v>3283.7446299999997</v>
      </c>
      <c r="I25" s="38">
        <v>3023.2623199999971</v>
      </c>
      <c r="J25" s="38">
        <v>3202.9867400000016</v>
      </c>
      <c r="K25" s="38">
        <v>1686.9193499999997</v>
      </c>
      <c r="L25" s="38">
        <v>2618.9012369258712</v>
      </c>
      <c r="M25" s="38">
        <v>2465.4986135517938</v>
      </c>
      <c r="N25" s="38">
        <v>2334.6171141067252</v>
      </c>
      <c r="O25" s="38">
        <v>2359.1764537727577</v>
      </c>
      <c r="P25" s="38">
        <v>2337.0467573649239</v>
      </c>
      <c r="Q25" s="38">
        <v>2217.3168561773937</v>
      </c>
    </row>
    <row r="26" spans="1:17" x14ac:dyDescent="0.25">
      <c r="A26" s="55" t="s">
        <v>33</v>
      </c>
      <c r="B26" s="54">
        <v>2714.8048816273349</v>
      </c>
      <c r="C26" s="54">
        <v>2900.0016400000004</v>
      </c>
      <c r="D26" s="54">
        <v>1876.42326</v>
      </c>
      <c r="E26" s="54">
        <v>1922.7483</v>
      </c>
      <c r="F26" s="54">
        <v>1797.2705499999997</v>
      </c>
      <c r="G26" s="54">
        <v>1596.9159708233201</v>
      </c>
      <c r="H26" s="54">
        <v>1508.7816499999999</v>
      </c>
      <c r="I26" s="54">
        <v>1359.40984</v>
      </c>
      <c r="J26" s="54">
        <v>1583.8323399999999</v>
      </c>
      <c r="K26" s="54">
        <v>548.58169999999996</v>
      </c>
      <c r="L26" s="54">
        <v>1135.4496709165919</v>
      </c>
      <c r="M26" s="54">
        <v>1083.9980503953507</v>
      </c>
      <c r="N26" s="54">
        <v>966.2752596690774</v>
      </c>
      <c r="O26" s="54">
        <v>1174.6822319503422</v>
      </c>
      <c r="P26" s="54">
        <v>1187.9197314893206</v>
      </c>
      <c r="Q26" s="54">
        <v>1103.9193104263809</v>
      </c>
    </row>
    <row r="27" spans="1:17" x14ac:dyDescent="0.25">
      <c r="A27" s="53" t="s">
        <v>48</v>
      </c>
      <c r="B27" s="51">
        <v>1020.5966539606636</v>
      </c>
      <c r="C27" s="51">
        <v>1074.6410400000002</v>
      </c>
      <c r="D27" s="51">
        <v>576.83873999999992</v>
      </c>
      <c r="E27" s="51">
        <v>498.41621000000009</v>
      </c>
      <c r="F27" s="51">
        <v>449.40211999999997</v>
      </c>
      <c r="G27" s="51">
        <v>410.50711311825034</v>
      </c>
      <c r="H27" s="51">
        <v>361.20310999999992</v>
      </c>
      <c r="I27" s="51">
        <v>314.98135000000002</v>
      </c>
      <c r="J27" s="51">
        <v>334.62446999999997</v>
      </c>
      <c r="K27" s="51">
        <v>32.195569999999975</v>
      </c>
      <c r="L27" s="51">
        <v>606.04843662227256</v>
      </c>
      <c r="M27" s="51">
        <v>587.56975115823627</v>
      </c>
      <c r="N27" s="51">
        <v>669.41529075723508</v>
      </c>
      <c r="O27" s="51">
        <v>866.33302750565508</v>
      </c>
      <c r="P27" s="51">
        <v>859.82516524102675</v>
      </c>
      <c r="Q27" s="51">
        <v>801.21252154877152</v>
      </c>
    </row>
    <row r="28" spans="1:17" x14ac:dyDescent="0.25">
      <c r="A28" s="53" t="s">
        <v>47</v>
      </c>
      <c r="B28" s="51">
        <v>1694.2082276666713</v>
      </c>
      <c r="C28" s="51">
        <v>1825.3606000000002</v>
      </c>
      <c r="D28" s="51">
        <v>1299.5845200000001</v>
      </c>
      <c r="E28" s="51">
        <v>1424.3320899999999</v>
      </c>
      <c r="F28" s="51">
        <v>1347.8684299999998</v>
      </c>
      <c r="G28" s="51">
        <v>1186.4088577050697</v>
      </c>
      <c r="H28" s="51">
        <v>1147.57854</v>
      </c>
      <c r="I28" s="51">
        <v>1044.42849</v>
      </c>
      <c r="J28" s="51">
        <v>1249.20787</v>
      </c>
      <c r="K28" s="51">
        <v>516.38612999999998</v>
      </c>
      <c r="L28" s="51">
        <v>529.40123429431935</v>
      </c>
      <c r="M28" s="51">
        <v>496.4282992371144</v>
      </c>
      <c r="N28" s="51">
        <v>296.85996891184232</v>
      </c>
      <c r="O28" s="51">
        <v>308.34920444468702</v>
      </c>
      <c r="P28" s="51">
        <v>328.09456624829386</v>
      </c>
      <c r="Q28" s="51">
        <v>302.70678887760943</v>
      </c>
    </row>
    <row r="29" spans="1:17" x14ac:dyDescent="0.25">
      <c r="A29" s="52" t="s">
        <v>32</v>
      </c>
      <c r="B29" s="51">
        <v>199.77010096523532</v>
      </c>
      <c r="C29" s="51">
        <v>49.202330000001524</v>
      </c>
      <c r="D29" s="51">
        <v>49.40850000000006</v>
      </c>
      <c r="E29" s="51">
        <v>31.299949999999029</v>
      </c>
      <c r="F29" s="51">
        <v>30.293920000000568</v>
      </c>
      <c r="G29" s="51">
        <v>33.10472449312735</v>
      </c>
      <c r="H29" s="51">
        <v>18.600360000000094</v>
      </c>
      <c r="I29" s="51">
        <v>27.307879999998818</v>
      </c>
      <c r="J29" s="51">
        <v>15.201920000001937</v>
      </c>
      <c r="K29" s="51">
        <v>11.191789999999514</v>
      </c>
      <c r="L29" s="51">
        <v>12.205134387924005</v>
      </c>
      <c r="M29" s="51">
        <v>12.205267318406214</v>
      </c>
      <c r="N29" s="51">
        <v>15.97973670029748</v>
      </c>
      <c r="O29" s="51">
        <v>14.187847117097746</v>
      </c>
      <c r="P29" s="51">
        <v>12.153706149936191</v>
      </c>
      <c r="Q29" s="51">
        <v>13.160424307739177</v>
      </c>
    </row>
    <row r="30" spans="1:17" x14ac:dyDescent="0.25">
      <c r="A30" s="53" t="s">
        <v>31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</row>
    <row r="31" spans="1:17" x14ac:dyDescent="0.25">
      <c r="A31" s="53" t="s">
        <v>30</v>
      </c>
      <c r="B31" s="51">
        <v>0</v>
      </c>
      <c r="C31" s="51">
        <v>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1">
        <v>0</v>
      </c>
      <c r="J31" s="51">
        <v>1.1003099999999968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51">
        <v>0</v>
      </c>
      <c r="Q31" s="51">
        <v>0</v>
      </c>
    </row>
    <row r="32" spans="1:17" x14ac:dyDescent="0.25">
      <c r="A32" s="53" t="s">
        <v>76</v>
      </c>
      <c r="B32" s="51">
        <v>20.348981897908288</v>
      </c>
      <c r="C32" s="51">
        <v>17.268560000001457</v>
      </c>
      <c r="D32" s="51">
        <v>27.458750000000123</v>
      </c>
      <c r="E32" s="51">
        <v>18.301849999998865</v>
      </c>
      <c r="F32" s="51">
        <v>14.19599000000062</v>
      </c>
      <c r="G32" s="51">
        <v>13.232976339121365</v>
      </c>
      <c r="H32" s="51">
        <v>10.202499999999986</v>
      </c>
      <c r="I32" s="51">
        <v>9.1684799999988513</v>
      </c>
      <c r="J32" s="51">
        <v>12.201650000001862</v>
      </c>
      <c r="K32" s="51">
        <v>11.191789999999514</v>
      </c>
      <c r="L32" s="51">
        <v>12.205134387924005</v>
      </c>
      <c r="M32" s="51">
        <v>12.205267318406214</v>
      </c>
      <c r="N32" s="51">
        <v>12.158269028971915</v>
      </c>
      <c r="O32" s="51">
        <v>13.232511129620292</v>
      </c>
      <c r="P32" s="51">
        <v>11.198276219937981</v>
      </c>
      <c r="Q32" s="51">
        <v>12.205056216640003</v>
      </c>
    </row>
    <row r="33" spans="1:17" x14ac:dyDescent="0.25">
      <c r="A33" s="53" t="s">
        <v>29</v>
      </c>
      <c r="B33" s="51">
        <v>10.509219569828701</v>
      </c>
      <c r="C33" s="51">
        <v>18.167070000000081</v>
      </c>
      <c r="D33" s="51">
        <v>21.949749999999938</v>
      </c>
      <c r="E33" s="51">
        <v>11.49895000000015</v>
      </c>
      <c r="F33" s="51">
        <v>15.298379999999952</v>
      </c>
      <c r="G33" s="51">
        <v>11.464452690990015</v>
      </c>
      <c r="H33" s="51">
        <v>7.5985200000001214</v>
      </c>
      <c r="I33" s="51">
        <v>18.139399999999966</v>
      </c>
      <c r="J33" s="51">
        <v>1.8999600000000783</v>
      </c>
      <c r="K33" s="51">
        <v>0</v>
      </c>
      <c r="L33" s="51">
        <v>0</v>
      </c>
      <c r="M33" s="51">
        <v>0</v>
      </c>
      <c r="N33" s="51">
        <v>3.8214676713255642</v>
      </c>
      <c r="O33" s="51">
        <v>0.9553359874774543</v>
      </c>
      <c r="P33" s="51">
        <v>0.95542992999821053</v>
      </c>
      <c r="Q33" s="51">
        <v>0.95536809109917442</v>
      </c>
    </row>
    <row r="34" spans="1:17" x14ac:dyDescent="0.25">
      <c r="A34" s="53" t="s">
        <v>28</v>
      </c>
      <c r="B34" s="51">
        <v>168.91189949749833</v>
      </c>
      <c r="C34" s="51">
        <v>13.766699999999986</v>
      </c>
      <c r="D34" s="51">
        <v>0</v>
      </c>
      <c r="E34" s="51">
        <v>1.4991500000000144</v>
      </c>
      <c r="F34" s="51">
        <v>0.79954999999999643</v>
      </c>
      <c r="G34" s="51">
        <v>8.40729546301597</v>
      </c>
      <c r="H34" s="51">
        <v>0.79933999999998662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2" t="s">
        <v>27</v>
      </c>
      <c r="B35" s="51">
        <v>1382.9851472986579</v>
      </c>
      <c r="C35" s="51">
        <v>1266.3551300000008</v>
      </c>
      <c r="D35" s="51">
        <v>1319.1472099999996</v>
      </c>
      <c r="E35" s="51">
        <v>1388.4547099999993</v>
      </c>
      <c r="F35" s="51">
        <v>1389.4399800000006</v>
      </c>
      <c r="G35" s="51">
        <v>1223.2129008257668</v>
      </c>
      <c r="H35" s="51">
        <v>1192.8579500000001</v>
      </c>
      <c r="I35" s="51">
        <v>1078.8859799999996</v>
      </c>
      <c r="J35" s="51">
        <v>1058.2651100000005</v>
      </c>
      <c r="K35" s="51">
        <v>680.19723999999997</v>
      </c>
      <c r="L35" s="51">
        <v>956.53744792511509</v>
      </c>
      <c r="M35" s="51">
        <v>936.95393597341422</v>
      </c>
      <c r="N35" s="51">
        <v>864.74129527031744</v>
      </c>
      <c r="O35" s="51">
        <v>778.72323396489787</v>
      </c>
      <c r="P35" s="51">
        <v>764.31756439993808</v>
      </c>
      <c r="Q35" s="51">
        <v>758.44255821238596</v>
      </c>
    </row>
    <row r="36" spans="1:17" x14ac:dyDescent="0.25">
      <c r="A36" s="53" t="s">
        <v>66</v>
      </c>
      <c r="B36" s="51">
        <v>818.66836371554018</v>
      </c>
      <c r="C36" s="51">
        <v>705.17472000000089</v>
      </c>
      <c r="D36" s="51">
        <v>734.86919999999964</v>
      </c>
      <c r="E36" s="51">
        <v>731.40303999999924</v>
      </c>
      <c r="F36" s="51">
        <v>769.11956000000055</v>
      </c>
      <c r="G36" s="51">
        <v>727.3449348374229</v>
      </c>
      <c r="H36" s="51">
        <v>737.35795000000007</v>
      </c>
      <c r="I36" s="51">
        <v>658.48597999999947</v>
      </c>
      <c r="J36" s="51">
        <v>628.56511000000046</v>
      </c>
      <c r="K36" s="51">
        <v>445.54079000000002</v>
      </c>
      <c r="L36" s="51">
        <v>524.46522092597388</v>
      </c>
      <c r="M36" s="51">
        <v>503.75912186490086</v>
      </c>
      <c r="N36" s="51">
        <v>510.27011559259518</v>
      </c>
      <c r="O36" s="51">
        <v>413.0315059937775</v>
      </c>
      <c r="P36" s="51">
        <v>423.93827711609447</v>
      </c>
      <c r="Q36" s="51">
        <v>438.5084720025684</v>
      </c>
    </row>
    <row r="37" spans="1:17" x14ac:dyDescent="0.25">
      <c r="A37" s="53" t="s">
        <v>25</v>
      </c>
      <c r="B37" s="51">
        <v>564.31678358311774</v>
      </c>
      <c r="C37" s="51">
        <v>561.18040999999994</v>
      </c>
      <c r="D37" s="51">
        <v>584.27800999999999</v>
      </c>
      <c r="E37" s="51">
        <v>657.05167000000006</v>
      </c>
      <c r="F37" s="51">
        <v>620.32042000000001</v>
      </c>
      <c r="G37" s="51">
        <v>495.86796598834394</v>
      </c>
      <c r="H37" s="51">
        <v>455.5</v>
      </c>
      <c r="I37" s="51">
        <v>420.4</v>
      </c>
      <c r="J37" s="51">
        <v>429.7</v>
      </c>
      <c r="K37" s="51">
        <v>234.65645000000001</v>
      </c>
      <c r="L37" s="51">
        <v>432.07222699914121</v>
      </c>
      <c r="M37" s="51">
        <v>433.19481410851341</v>
      </c>
      <c r="N37" s="51">
        <v>354.47117967772226</v>
      </c>
      <c r="O37" s="51">
        <v>365.69172797112032</v>
      </c>
      <c r="P37" s="51">
        <v>340.37928728384361</v>
      </c>
      <c r="Q37" s="51">
        <v>319.93408620981756</v>
      </c>
    </row>
    <row r="38" spans="1:17" x14ac:dyDescent="0.25">
      <c r="A38" s="52" t="s">
        <v>24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0.26272677298902636</v>
      </c>
      <c r="O38" s="51">
        <v>0.26272318143151097</v>
      </c>
      <c r="P38" s="51">
        <v>0</v>
      </c>
      <c r="Q38" s="51">
        <v>0</v>
      </c>
    </row>
    <row r="39" spans="1:17" x14ac:dyDescent="0.25">
      <c r="A39" s="53" t="s">
        <v>23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0.26272677298902636</v>
      </c>
      <c r="O39" s="51">
        <v>0.26272318143151097</v>
      </c>
      <c r="P39" s="51">
        <v>0</v>
      </c>
      <c r="Q39" s="51">
        <v>0</v>
      </c>
    </row>
    <row r="40" spans="1:17" x14ac:dyDescent="0.25">
      <c r="A40" s="53" t="s">
        <v>74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</row>
    <row r="41" spans="1:17" x14ac:dyDescent="0.25">
      <c r="A41" s="53" t="s">
        <v>73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3" t="s">
        <v>72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3" t="s">
        <v>71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25">
      <c r="A44" s="52" t="s">
        <v>22</v>
      </c>
      <c r="B44" s="51">
        <v>17.220743266177465</v>
      </c>
      <c r="C44" s="51">
        <v>17.001329999999996</v>
      </c>
      <c r="D44" s="51">
        <v>16.499040000000036</v>
      </c>
      <c r="E44" s="51">
        <v>16.198680000000024</v>
      </c>
      <c r="F44" s="51">
        <v>16.104560000000049</v>
      </c>
      <c r="G44" s="51">
        <v>14.760539331761663</v>
      </c>
      <c r="H44" s="51">
        <v>30.993650000000002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63" t="s">
        <v>21</v>
      </c>
      <c r="B45" s="62">
        <v>591.23633119447186</v>
      </c>
      <c r="C45" s="62">
        <v>572.91607999999997</v>
      </c>
      <c r="D45" s="62">
        <v>587.50586000000021</v>
      </c>
      <c r="E45" s="62">
        <v>603.17991000000075</v>
      </c>
      <c r="F45" s="62">
        <v>607.11518999999998</v>
      </c>
      <c r="G45" s="62">
        <v>515.63484312694254</v>
      </c>
      <c r="H45" s="62">
        <v>532.51101999999992</v>
      </c>
      <c r="I45" s="62">
        <v>557.65861999999879</v>
      </c>
      <c r="J45" s="62">
        <v>545.68736999999919</v>
      </c>
      <c r="K45" s="62">
        <v>446.94862000000012</v>
      </c>
      <c r="L45" s="62">
        <v>514.70898369624001</v>
      </c>
      <c r="M45" s="62">
        <v>432.34135986462297</v>
      </c>
      <c r="N45" s="62">
        <v>487.3580956940441</v>
      </c>
      <c r="O45" s="62">
        <v>391.32041755898854</v>
      </c>
      <c r="P45" s="62">
        <v>372.65575532572893</v>
      </c>
      <c r="Q45" s="62">
        <v>341.79456323088743</v>
      </c>
    </row>
    <row r="46" spans="1:17" x14ac:dyDescent="0.25">
      <c r="A46" s="50" t="s">
        <v>105</v>
      </c>
      <c r="B46" s="38">
        <f t="shared" ref="B46:Q46" si="9">SUM(B47:B48)</f>
        <v>4906.0172043518778</v>
      </c>
      <c r="C46" s="38">
        <f t="shared" si="9"/>
        <v>4805.4765100000031</v>
      </c>
      <c r="D46" s="38">
        <f t="shared" si="9"/>
        <v>3848.98387</v>
      </c>
      <c r="E46" s="38">
        <f t="shared" si="9"/>
        <v>3961.8815499999992</v>
      </c>
      <c r="F46" s="38">
        <f t="shared" si="9"/>
        <v>3840.2242000000015</v>
      </c>
      <c r="G46" s="38">
        <f t="shared" si="9"/>
        <v>3383.6289786009183</v>
      </c>
      <c r="H46" s="38">
        <f t="shared" si="9"/>
        <v>3283.7446299999992</v>
      </c>
      <c r="I46" s="38">
        <f t="shared" si="9"/>
        <v>3023.2623199999971</v>
      </c>
      <c r="J46" s="38">
        <f t="shared" si="9"/>
        <v>3202.9867400000012</v>
      </c>
      <c r="K46" s="38">
        <f t="shared" si="9"/>
        <v>1686.9193499999997</v>
      </c>
      <c r="L46" s="38">
        <f t="shared" si="9"/>
        <v>2618.9012369258712</v>
      </c>
      <c r="M46" s="38">
        <f t="shared" si="9"/>
        <v>2465.4986135517938</v>
      </c>
      <c r="N46" s="38">
        <f t="shared" si="9"/>
        <v>2334.6171141067252</v>
      </c>
      <c r="O46" s="38">
        <f t="shared" si="9"/>
        <v>2359.1764537727577</v>
      </c>
      <c r="P46" s="38">
        <f t="shared" si="9"/>
        <v>2337.0467573649239</v>
      </c>
      <c r="Q46" s="38">
        <f t="shared" si="9"/>
        <v>2217.3168561773937</v>
      </c>
    </row>
    <row r="47" spans="1:17" x14ac:dyDescent="0.25">
      <c r="A47" s="121" t="s">
        <v>46</v>
      </c>
      <c r="B47" s="120">
        <v>4569.0110966782349</v>
      </c>
      <c r="C47" s="120">
        <v>4447.552056469849</v>
      </c>
      <c r="D47" s="120">
        <v>3534.8892511441063</v>
      </c>
      <c r="E47" s="120">
        <v>3650.9896690951864</v>
      </c>
      <c r="F47" s="120">
        <v>3540.1194539784951</v>
      </c>
      <c r="G47" s="120">
        <v>3109.4713672137814</v>
      </c>
      <c r="H47" s="120">
        <v>2950.2235835579854</v>
      </c>
      <c r="I47" s="120">
        <v>2672.6764071515195</v>
      </c>
      <c r="J47" s="120">
        <v>2871.7387789029185</v>
      </c>
      <c r="K47" s="120">
        <v>1428.736326535105</v>
      </c>
      <c r="L47" s="120">
        <v>2305.8565040751291</v>
      </c>
      <c r="M47" s="120">
        <v>2171.092428357927</v>
      </c>
      <c r="N47" s="120">
        <v>2040.4556339231406</v>
      </c>
      <c r="O47" s="120">
        <v>2096.7060934211822</v>
      </c>
      <c r="P47" s="120">
        <v>2081.4138782242117</v>
      </c>
      <c r="Q47" s="120">
        <v>1959.9683485296587</v>
      </c>
    </row>
    <row r="48" spans="1:17" x14ac:dyDescent="0.25">
      <c r="A48" s="119" t="s">
        <v>45</v>
      </c>
      <c r="B48" s="118">
        <v>337.00610767364253</v>
      </c>
      <c r="C48" s="118">
        <v>357.92445353015376</v>
      </c>
      <c r="D48" s="118">
        <v>314.09461885589371</v>
      </c>
      <c r="E48" s="118">
        <v>310.89188090481258</v>
      </c>
      <c r="F48" s="118">
        <v>300.10474602150617</v>
      </c>
      <c r="G48" s="118">
        <v>274.15761138713719</v>
      </c>
      <c r="H48" s="118">
        <v>333.52104644201387</v>
      </c>
      <c r="I48" s="118">
        <v>350.58591284847745</v>
      </c>
      <c r="J48" s="118">
        <v>331.24796109708285</v>
      </c>
      <c r="K48" s="118">
        <v>258.18302346489469</v>
      </c>
      <c r="L48" s="118">
        <v>313.04473285074198</v>
      </c>
      <c r="M48" s="118">
        <v>294.40618519386692</v>
      </c>
      <c r="N48" s="118">
        <v>294.16148018358473</v>
      </c>
      <c r="O48" s="118">
        <v>262.47036035157544</v>
      </c>
      <c r="P48" s="118">
        <v>255.63287914071236</v>
      </c>
      <c r="Q48" s="118">
        <v>257.34850764773483</v>
      </c>
    </row>
    <row r="49" spans="1:17" x14ac:dyDescent="0.25">
      <c r="A49" s="117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</row>
    <row r="50" spans="1:17" x14ac:dyDescent="0.25">
      <c r="A50" s="31" t="s">
        <v>63</v>
      </c>
      <c r="B50" s="70">
        <f t="shared" ref="B50:Q50" si="10">SUM(B51:B52)</f>
        <v>20032.654190637935</v>
      </c>
      <c r="C50" s="70">
        <f t="shared" si="10"/>
        <v>19770.356481912277</v>
      </c>
      <c r="D50" s="70">
        <f t="shared" si="10"/>
        <v>15859.281373577702</v>
      </c>
      <c r="E50" s="70">
        <f t="shared" si="10"/>
        <v>16767.252581021574</v>
      </c>
      <c r="F50" s="70">
        <f t="shared" si="10"/>
        <v>16067.790441943716</v>
      </c>
      <c r="G50" s="70">
        <f t="shared" si="10"/>
        <v>13577.982831537711</v>
      </c>
      <c r="H50" s="70">
        <f t="shared" si="10"/>
        <v>12862.301674918926</v>
      </c>
      <c r="I50" s="70">
        <f t="shared" si="10"/>
        <v>11541.497103621008</v>
      </c>
      <c r="J50" s="70">
        <f t="shared" si="10"/>
        <v>12498.872463125173</v>
      </c>
      <c r="K50" s="70">
        <f t="shared" si="10"/>
        <v>5526.9647191821759</v>
      </c>
      <c r="L50" s="70">
        <f t="shared" si="10"/>
        <v>9681.7305263846229</v>
      </c>
      <c r="M50" s="70">
        <f t="shared" si="10"/>
        <v>9321.1632797676793</v>
      </c>
      <c r="N50" s="70">
        <f t="shared" si="10"/>
        <v>7782.5821411863799</v>
      </c>
      <c r="O50" s="70">
        <f t="shared" si="10"/>
        <v>8501.460115320051</v>
      </c>
      <c r="P50" s="70">
        <f t="shared" si="10"/>
        <v>8560.9036133361205</v>
      </c>
      <c r="Q50" s="70">
        <f t="shared" si="10"/>
        <v>8189.6981911418325</v>
      </c>
    </row>
    <row r="51" spans="1:17" x14ac:dyDescent="0.25">
      <c r="A51" s="55" t="s">
        <v>343</v>
      </c>
      <c r="B51" s="54">
        <v>18809.308591625533</v>
      </c>
      <c r="C51" s="54">
        <v>18636.3663612866</v>
      </c>
      <c r="D51" s="54">
        <v>14552.084925749052</v>
      </c>
      <c r="E51" s="54">
        <v>15523.908736614043</v>
      </c>
      <c r="F51" s="54">
        <v>14703.000347947898</v>
      </c>
      <c r="G51" s="54">
        <v>12423.066386977061</v>
      </c>
      <c r="H51" s="54">
        <v>11688.562762474574</v>
      </c>
      <c r="I51" s="54">
        <v>10520.889204887922</v>
      </c>
      <c r="J51" s="54">
        <v>11425.486148443411</v>
      </c>
      <c r="K51" s="54">
        <v>5016.0607558961028</v>
      </c>
      <c r="L51" s="54">
        <v>8999.9983063087257</v>
      </c>
      <c r="M51" s="54">
        <v>8694.5329683121454</v>
      </c>
      <c r="N51" s="54">
        <v>7309.4962712762317</v>
      </c>
      <c r="O51" s="54">
        <v>8013.2061326566918</v>
      </c>
      <c r="P51" s="54">
        <v>8077.1894244618843</v>
      </c>
      <c r="Q51" s="54">
        <v>7714.8819679262951</v>
      </c>
    </row>
    <row r="52" spans="1:17" x14ac:dyDescent="0.25">
      <c r="A52" s="52" t="s">
        <v>106</v>
      </c>
      <c r="B52" s="51">
        <v>1223.3455990124023</v>
      </c>
      <c r="C52" s="51">
        <v>1133.9901206256766</v>
      </c>
      <c r="D52" s="51">
        <v>1307.1964478286493</v>
      </c>
      <c r="E52" s="51">
        <v>1243.3438444075296</v>
      </c>
      <c r="F52" s="51">
        <v>1364.7900939958188</v>
      </c>
      <c r="G52" s="51">
        <v>1154.91644456065</v>
      </c>
      <c r="H52" s="51">
        <v>1173.7389124443523</v>
      </c>
      <c r="I52" s="51">
        <v>1020.6078987330858</v>
      </c>
      <c r="J52" s="51">
        <v>1073.3863146817623</v>
      </c>
      <c r="K52" s="51">
        <v>510.90396328607318</v>
      </c>
      <c r="L52" s="51">
        <v>681.73222007589766</v>
      </c>
      <c r="M52" s="51">
        <v>626.63031145553407</v>
      </c>
      <c r="N52" s="51">
        <v>473.08586991014835</v>
      </c>
      <c r="O52" s="51">
        <v>488.2539826633593</v>
      </c>
      <c r="P52" s="51">
        <v>483.71418887423539</v>
      </c>
      <c r="Q52" s="51">
        <v>474.81622321553692</v>
      </c>
    </row>
    <row r="53" spans="1:17" x14ac:dyDescent="0.25">
      <c r="A53" s="50" t="s">
        <v>105</v>
      </c>
      <c r="B53" s="38">
        <f t="shared" ref="B53:Q53" si="11">SUM(B54:B55)</f>
        <v>20032.654190637935</v>
      </c>
      <c r="C53" s="38">
        <f t="shared" si="11"/>
        <v>19770.356481912273</v>
      </c>
      <c r="D53" s="38">
        <f t="shared" si="11"/>
        <v>15859.2813735777</v>
      </c>
      <c r="E53" s="38">
        <f t="shared" si="11"/>
        <v>16767.252581021577</v>
      </c>
      <c r="F53" s="38">
        <f t="shared" si="11"/>
        <v>16067.790441943716</v>
      </c>
      <c r="G53" s="38">
        <f t="shared" si="11"/>
        <v>13577.982831537713</v>
      </c>
      <c r="H53" s="38">
        <f t="shared" si="11"/>
        <v>12862.301674918926</v>
      </c>
      <c r="I53" s="38">
        <f t="shared" si="11"/>
        <v>11541.497103621008</v>
      </c>
      <c r="J53" s="38">
        <f t="shared" si="11"/>
        <v>12498.872463125175</v>
      </c>
      <c r="K53" s="38">
        <f t="shared" si="11"/>
        <v>5526.9647191821759</v>
      </c>
      <c r="L53" s="38">
        <f t="shared" si="11"/>
        <v>9681.7305263846229</v>
      </c>
      <c r="M53" s="38">
        <f t="shared" si="11"/>
        <v>9321.1632797676775</v>
      </c>
      <c r="N53" s="38">
        <f t="shared" si="11"/>
        <v>7782.5821411863799</v>
      </c>
      <c r="O53" s="38">
        <f t="shared" si="11"/>
        <v>8501.4601153200529</v>
      </c>
      <c r="P53" s="38">
        <f t="shared" si="11"/>
        <v>8560.9036133361205</v>
      </c>
      <c r="Q53" s="38">
        <f t="shared" si="11"/>
        <v>8189.6981911418316</v>
      </c>
    </row>
    <row r="54" spans="1:17" x14ac:dyDescent="0.25">
      <c r="A54" s="121" t="s">
        <v>46</v>
      </c>
      <c r="B54" s="120">
        <f>ISI_emi!B$5</f>
        <v>19658.450309622815</v>
      </c>
      <c r="C54" s="120">
        <f>ISI_emi!C$5</f>
        <v>19364.821744839421</v>
      </c>
      <c r="D54" s="120">
        <f>ISI_emi!D$5</f>
        <v>15555.994426586487</v>
      </c>
      <c r="E54" s="120">
        <f>ISI_emi!E$5</f>
        <v>16470.909257638199</v>
      </c>
      <c r="F54" s="120">
        <f>ISI_emi!F$5</f>
        <v>15786.941668304007</v>
      </c>
      <c r="G54" s="120">
        <f>ISI_emi!G$5</f>
        <v>13314.393450085818</v>
      </c>
      <c r="H54" s="120">
        <f>ISI_emi!H$5</f>
        <v>12549.676275086858</v>
      </c>
      <c r="I54" s="120">
        <f>ISI_emi!I$5</f>
        <v>11217.303418551041</v>
      </c>
      <c r="J54" s="120">
        <f>ISI_emi!J$5</f>
        <v>12183.111025627357</v>
      </c>
      <c r="K54" s="120">
        <f>ISI_emi!K$5</f>
        <v>5345.9579465603892</v>
      </c>
      <c r="L54" s="120">
        <f>ISI_emi!L$5</f>
        <v>9403.8489302632152</v>
      </c>
      <c r="M54" s="120">
        <f>ISI_emi!M$5</f>
        <v>9038.5255436061907</v>
      </c>
      <c r="N54" s="120">
        <f>ISI_emi!N$5</f>
        <v>7534.2693978142624</v>
      </c>
      <c r="O54" s="120">
        <f>ISI_emi!O$5</f>
        <v>8245.3647027986844</v>
      </c>
      <c r="P54" s="120">
        <f>ISI_emi!P$5</f>
        <v>8307.1073420011107</v>
      </c>
      <c r="Q54" s="120">
        <f>ISI_emi!Q$5</f>
        <v>7926.2723764598813</v>
      </c>
    </row>
    <row r="55" spans="1:17" x14ac:dyDescent="0.25">
      <c r="A55" s="119" t="s">
        <v>45</v>
      </c>
      <c r="B55" s="118">
        <f>ISI_emi!B$53</f>
        <v>374.20388101512123</v>
      </c>
      <c r="C55" s="118">
        <f>ISI_emi!C$53</f>
        <v>405.53473707285229</v>
      </c>
      <c r="D55" s="118">
        <f>ISI_emi!D$53</f>
        <v>303.28694699121365</v>
      </c>
      <c r="E55" s="118">
        <f>ISI_emi!E$53</f>
        <v>296.34332338337686</v>
      </c>
      <c r="F55" s="118">
        <f>ISI_emi!F$53</f>
        <v>280.84877363970986</v>
      </c>
      <c r="G55" s="118">
        <f>ISI_emi!G$53</f>
        <v>263.58938145189427</v>
      </c>
      <c r="H55" s="118">
        <f>ISI_emi!H$53</f>
        <v>312.62539983206744</v>
      </c>
      <c r="I55" s="118">
        <f>ISI_emi!I$53</f>
        <v>324.19368506996796</v>
      </c>
      <c r="J55" s="118">
        <f>ISI_emi!J$53</f>
        <v>315.76143749781755</v>
      </c>
      <c r="K55" s="118">
        <f>ISI_emi!K$53</f>
        <v>181.00677262178664</v>
      </c>
      <c r="L55" s="118">
        <f>ISI_emi!L$53</f>
        <v>277.88159612140839</v>
      </c>
      <c r="M55" s="118">
        <f>ISI_emi!M$53</f>
        <v>282.63773616148751</v>
      </c>
      <c r="N55" s="118">
        <f>ISI_emi!N$53</f>
        <v>248.31274337211784</v>
      </c>
      <c r="O55" s="118">
        <f>ISI_emi!O$53</f>
        <v>256.09541252136768</v>
      </c>
      <c r="P55" s="118">
        <f>ISI_emi!P$53</f>
        <v>253.79627133501035</v>
      </c>
      <c r="Q55" s="118">
        <f>ISI_emi!Q$53</f>
        <v>263.42581468194993</v>
      </c>
    </row>
    <row r="56" spans="1:17" x14ac:dyDescent="0.25">
      <c r="A56" s="117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</row>
    <row r="57" spans="1:17" x14ac:dyDescent="0.25">
      <c r="A57" s="39" t="s">
        <v>104</v>
      </c>
      <c r="B57" s="115">
        <f t="shared" ref="B57:Q57" si="12">IF(B$7=0,"",B$3/B$7*1000)</f>
        <v>234.49985984113704</v>
      </c>
      <c r="C57" s="115">
        <f t="shared" si="12"/>
        <v>210.43997276061361</v>
      </c>
      <c r="D57" s="115">
        <f t="shared" si="12"/>
        <v>210.6264055479744</v>
      </c>
      <c r="E57" s="115">
        <f t="shared" si="12"/>
        <v>211.61081724736164</v>
      </c>
      <c r="F57" s="115">
        <f t="shared" si="12"/>
        <v>241.32862639583476</v>
      </c>
      <c r="G57" s="115">
        <f t="shared" si="12"/>
        <v>269.22544452428087</v>
      </c>
      <c r="H57" s="115">
        <f t="shared" si="12"/>
        <v>240.37187601292143</v>
      </c>
      <c r="I57" s="115">
        <f t="shared" si="12"/>
        <v>298.69960813829573</v>
      </c>
      <c r="J57" s="115">
        <f t="shared" si="12"/>
        <v>237.60513431832865</v>
      </c>
      <c r="K57" s="115">
        <f t="shared" si="12"/>
        <v>278.62387359218246</v>
      </c>
      <c r="L57" s="115">
        <f t="shared" si="12"/>
        <v>209.50612965506858</v>
      </c>
      <c r="M57" s="115">
        <f t="shared" si="12"/>
        <v>203.16652602619058</v>
      </c>
      <c r="N57" s="115">
        <f t="shared" si="12"/>
        <v>177.62350022067568</v>
      </c>
      <c r="O57" s="115">
        <f t="shared" si="12"/>
        <v>204.25432682157958</v>
      </c>
      <c r="P57" s="115">
        <f t="shared" si="12"/>
        <v>210.87072618832752</v>
      </c>
      <c r="Q57" s="115">
        <f t="shared" si="12"/>
        <v>223.55947219240426</v>
      </c>
    </row>
    <row r="58" spans="1:17" x14ac:dyDescent="0.25">
      <c r="A58" s="39" t="s">
        <v>103</v>
      </c>
      <c r="B58" s="114">
        <f t="shared" ref="B58:Q58" si="13">IF(B$46=0,"",B$46/B$7)</f>
        <v>0.42162402924990355</v>
      </c>
      <c r="C58" s="114">
        <f t="shared" si="13"/>
        <v>0.44652262683516103</v>
      </c>
      <c r="D58" s="114">
        <f t="shared" si="13"/>
        <v>0.33932679802521382</v>
      </c>
      <c r="E58" s="114">
        <f t="shared" si="13"/>
        <v>0.35647665556955183</v>
      </c>
      <c r="F58" s="114">
        <f t="shared" si="13"/>
        <v>0.32828040690716376</v>
      </c>
      <c r="G58" s="114">
        <f t="shared" si="13"/>
        <v>0.3247244701152513</v>
      </c>
      <c r="H58" s="114">
        <f t="shared" si="13"/>
        <v>0.28232693921416896</v>
      </c>
      <c r="I58" s="114">
        <f t="shared" si="13"/>
        <v>0.28275928918817783</v>
      </c>
      <c r="J58" s="114">
        <f t="shared" si="13"/>
        <v>0.30010182141853287</v>
      </c>
      <c r="K58" s="114">
        <f t="shared" si="13"/>
        <v>0.29936456965394848</v>
      </c>
      <c r="L58" s="114">
        <f t="shared" si="13"/>
        <v>0.32847124506783787</v>
      </c>
      <c r="M58" s="114">
        <f t="shared" si="13"/>
        <v>0.30718896256563594</v>
      </c>
      <c r="N58" s="114">
        <f t="shared" si="13"/>
        <v>0.31976675991052256</v>
      </c>
      <c r="O58" s="114">
        <f t="shared" si="13"/>
        <v>0.33260629547057063</v>
      </c>
      <c r="P58" s="114">
        <f t="shared" si="13"/>
        <v>0.31878962724934168</v>
      </c>
      <c r="Q58" s="114">
        <f t="shared" si="13"/>
        <v>0.30553590755826587</v>
      </c>
    </row>
    <row r="59" spans="1:17" x14ac:dyDescent="0.25">
      <c r="A59" s="110" t="s">
        <v>46</v>
      </c>
      <c r="B59" s="113">
        <f t="shared" ref="B59:Q59" si="14">IF(B$47=0,"",B$47/B$8)</f>
        <v>0.51279585821304541</v>
      </c>
      <c r="C59" s="113">
        <f t="shared" si="14"/>
        <v>0.55441935383568297</v>
      </c>
      <c r="D59" s="113">
        <f t="shared" si="14"/>
        <v>0.4199702092365577</v>
      </c>
      <c r="E59" s="113">
        <f t="shared" si="14"/>
        <v>0.43940181358709668</v>
      </c>
      <c r="F59" s="113">
        <f t="shared" si="14"/>
        <v>0.40169289163491378</v>
      </c>
      <c r="G59" s="113">
        <f t="shared" si="14"/>
        <v>0.39988057705938546</v>
      </c>
      <c r="H59" s="113">
        <f t="shared" si="14"/>
        <v>0.36097192995937666</v>
      </c>
      <c r="I59" s="113">
        <f t="shared" si="14"/>
        <v>0.37395780147635643</v>
      </c>
      <c r="J59" s="113">
        <f t="shared" si="14"/>
        <v>0.38765372285406569</v>
      </c>
      <c r="K59" s="113">
        <f t="shared" si="14"/>
        <v>0.43453051293646749</v>
      </c>
      <c r="L59" s="113">
        <f t="shared" si="14"/>
        <v>0.44540399924186386</v>
      </c>
      <c r="M59" s="113">
        <f t="shared" si="14"/>
        <v>0.41330524050217532</v>
      </c>
      <c r="N59" s="113">
        <f t="shared" si="14"/>
        <v>0.43909094769165924</v>
      </c>
      <c r="O59" s="113">
        <f t="shared" si="14"/>
        <v>0.44252977910957836</v>
      </c>
      <c r="P59" s="113">
        <f t="shared" si="14"/>
        <v>0.42031782678194907</v>
      </c>
      <c r="Q59" s="113">
        <f t="shared" si="14"/>
        <v>0.40755069482894207</v>
      </c>
    </row>
    <row r="60" spans="1:17" x14ac:dyDescent="0.25">
      <c r="A60" s="108" t="s">
        <v>45</v>
      </c>
      <c r="B60" s="112">
        <f t="shared" ref="B60:Q60" si="15">IF(B$48=0,"",B$48/B$9)</f>
        <v>0.12362659855966344</v>
      </c>
      <c r="C60" s="112">
        <f t="shared" si="15"/>
        <v>0.13062936260224589</v>
      </c>
      <c r="D60" s="112">
        <f t="shared" si="15"/>
        <v>0.10734607616401015</v>
      </c>
      <c r="E60" s="112">
        <f t="shared" si="15"/>
        <v>0.11083489515323086</v>
      </c>
      <c r="F60" s="112">
        <f t="shared" si="15"/>
        <v>0.10402244229514945</v>
      </c>
      <c r="G60" s="112">
        <f t="shared" si="15"/>
        <v>0.10369047329316838</v>
      </c>
      <c r="H60" s="112">
        <f t="shared" si="15"/>
        <v>9.6449116958361447E-2</v>
      </c>
      <c r="I60" s="112">
        <f t="shared" si="15"/>
        <v>9.8895885147666424E-2</v>
      </c>
      <c r="J60" s="112">
        <f t="shared" si="15"/>
        <v>0.10145419941717698</v>
      </c>
      <c r="K60" s="112">
        <f t="shared" si="15"/>
        <v>0.11000554898376425</v>
      </c>
      <c r="L60" s="112">
        <f t="shared" si="15"/>
        <v>0.11196163549740414</v>
      </c>
      <c r="M60" s="112">
        <f t="shared" si="15"/>
        <v>0.10616883706955171</v>
      </c>
      <c r="N60" s="112">
        <f t="shared" si="15"/>
        <v>0.11083703096593245</v>
      </c>
      <c r="O60" s="112">
        <f t="shared" si="15"/>
        <v>0.11145238231489403</v>
      </c>
      <c r="P60" s="112">
        <f t="shared" si="15"/>
        <v>0.10745392145469204</v>
      </c>
      <c r="Q60" s="112">
        <f t="shared" si="15"/>
        <v>0.10512602436590475</v>
      </c>
    </row>
    <row r="61" spans="1:17" x14ac:dyDescent="0.25">
      <c r="A61" s="39" t="s">
        <v>102</v>
      </c>
      <c r="B61" s="114">
        <f>IF(SUM(ISI_ued!B$5,ISI_ued!B$53)=0,"",SUM(ISI_ued!B$5,ISI_ued!B$53)/B$7)</f>
        <v>0.22458035353327185</v>
      </c>
      <c r="C61" s="114">
        <f>IF(SUM(ISI_ued!C$5,ISI_ued!C$53)=0,"",SUM(ISI_ued!C$5,ISI_ued!C$53)/C$7)</f>
        <v>0.23754044250982567</v>
      </c>
      <c r="D61" s="114">
        <f>IF(SUM(ISI_ued!D$5,ISI_ued!D$53)=0,"",SUM(ISI_ued!D$5,ISI_ued!D$53)/D$7)</f>
        <v>0.18354602696347039</v>
      </c>
      <c r="E61" s="114">
        <f>IF(SUM(ISI_ued!E$5,ISI_ued!E$53)=0,"",SUM(ISI_ued!E$5,ISI_ued!E$53)/E$7)</f>
        <v>0.19323718488966157</v>
      </c>
      <c r="F61" s="114">
        <f>IF(SUM(ISI_ued!F$5,ISI_ued!F$53)=0,"",SUM(ISI_ued!F$5,ISI_ued!F$53)/F$7)</f>
        <v>0.17853508046109676</v>
      </c>
      <c r="G61" s="114">
        <f>IF(SUM(ISI_ued!G$5,ISI_ued!G$53)=0,"",SUM(ISI_ued!G$5,ISI_ued!G$53)/G$7)</f>
        <v>0.17633165430990833</v>
      </c>
      <c r="H61" s="114">
        <f>IF(SUM(ISI_ued!H$5,ISI_ued!H$53)=0,"",SUM(ISI_ued!H$5,ISI_ued!H$53)/H$7)</f>
        <v>0.15672197340959407</v>
      </c>
      <c r="I61" s="114">
        <f>IF(SUM(ISI_ued!I$5,ISI_ued!I$53)=0,"",SUM(ISI_ued!I$5,ISI_ued!I$53)/I$7)</f>
        <v>0.15756536558744752</v>
      </c>
      <c r="J61" s="114">
        <f>IF(SUM(ISI_ued!J$5,ISI_ued!J$53)=0,"",SUM(ISI_ued!J$5,ISI_ued!J$53)/J$7)</f>
        <v>0.16656880485171505</v>
      </c>
      <c r="K61" s="114">
        <f>IF(SUM(ISI_ued!K$5,ISI_ued!K$53)=0,"",SUM(ISI_ued!K$5,ISI_ued!K$53)/K$7)</f>
        <v>0.17155401341032731</v>
      </c>
      <c r="L61" s="114">
        <f>IF(SUM(ISI_ued!L$5,ISI_ued!L$53)=0,"",SUM(ISI_ued!L$5,ISI_ued!L$53)/L$7)</f>
        <v>0.18145316265034592</v>
      </c>
      <c r="M61" s="114">
        <f>IF(SUM(ISI_ued!M$5,ISI_ued!M$53)=0,"",SUM(ISI_ued!M$5,ISI_ued!M$53)/M$7)</f>
        <v>0.16868268696726652</v>
      </c>
      <c r="N61" s="114">
        <f>IF(SUM(ISI_ued!N$5,ISI_ued!N$53)=0,"",SUM(ISI_ued!N$5,ISI_ued!N$53)/N$7)</f>
        <v>0.1764140655004364</v>
      </c>
      <c r="O61" s="114">
        <f>IF(SUM(ISI_ued!O$5,ISI_ued!O$53)=0,"",SUM(ISI_ued!O$5,ISI_ued!O$53)/O$7)</f>
        <v>0.17983695643852279</v>
      </c>
      <c r="P61" s="114">
        <f>IF(SUM(ISI_ued!P$5,ISI_ued!P$53)=0,"",SUM(ISI_ued!P$5,ISI_ued!P$53)/P$7)</f>
        <v>0.17212095549037579</v>
      </c>
      <c r="Q61" s="114">
        <f>IF(SUM(ISI_ued!Q$5,ISI_ued!Q$53)=0,"",SUM(ISI_ued!Q$5,ISI_ued!Q$53)/Q$7)</f>
        <v>0.1648968014446775</v>
      </c>
    </row>
    <row r="62" spans="1:17" x14ac:dyDescent="0.25">
      <c r="A62" s="110" t="s">
        <v>46</v>
      </c>
      <c r="B62" s="113">
        <f>IF(ISI_ued!B$5=0,"",ISI_ued!B$5/B$8)</f>
        <v>0.2717564839025699</v>
      </c>
      <c r="C62" s="113">
        <f>IF(ISI_ued!C$5=0,"",ISI_ued!C$5/C$8)</f>
        <v>0.29347875266080664</v>
      </c>
      <c r="D62" s="113">
        <f>IF(ISI_ued!D$5=0,"",ISI_ued!D$5/D$8)</f>
        <v>0.22579431506133268</v>
      </c>
      <c r="E62" s="113">
        <f>IF(ISI_ued!E$5=0,"",ISI_ued!E$5/E$8)</f>
        <v>0.2368416889120962</v>
      </c>
      <c r="F62" s="113">
        <f>IF(ISI_ued!F$5=0,"",ISI_ued!F$5/F$8)</f>
        <v>0.21724942842627945</v>
      </c>
      <c r="G62" s="113">
        <f>IF(ISI_ued!G$5=0,"",ISI_ued!G$5/G$8)</f>
        <v>0.21590739260170239</v>
      </c>
      <c r="H62" s="113">
        <f>IF(ISI_ued!H$5=0,"",ISI_ued!H$5/H$8)</f>
        <v>0.1984561021241022</v>
      </c>
      <c r="I62" s="113">
        <f>IF(ISI_ued!I$5=0,"",ISI_ued!I$5/I$8)</f>
        <v>0.20608422696963608</v>
      </c>
      <c r="J62" s="113">
        <f>IF(ISI_ued!J$5=0,"",ISI_ued!J$5/J$8)</f>
        <v>0.21303278386532029</v>
      </c>
      <c r="K62" s="113">
        <f>IF(ISI_ued!K$5=0,"",ISI_ued!K$5/K$8)</f>
        <v>0.24571338566263076</v>
      </c>
      <c r="L62" s="113">
        <f>IF(ISI_ued!L$5=0,"",ISI_ued!L$5/L$8)</f>
        <v>0.24286180862336978</v>
      </c>
      <c r="M62" s="113">
        <f>IF(ISI_ued!M$5=0,"",ISI_ued!M$5/M$8)</f>
        <v>0.22402143174740743</v>
      </c>
      <c r="N62" s="113">
        <f>IF(ISI_ued!N$5=0,"",ISI_ued!N$5/N$8)</f>
        <v>0.23877575198035356</v>
      </c>
      <c r="O62" s="113">
        <f>IF(ISI_ued!O$5=0,"",ISI_ued!O$5/O$8)</f>
        <v>0.23598615686290966</v>
      </c>
      <c r="P62" s="113">
        <f>IF(ISI_ued!P$5=0,"",ISI_ued!P$5/P$8)</f>
        <v>0.22388304155147939</v>
      </c>
      <c r="Q62" s="113">
        <f>IF(ISI_ued!Q$5=0,"",ISI_ued!Q$5/Q$8)</f>
        <v>0.21685531837406768</v>
      </c>
    </row>
    <row r="63" spans="1:17" x14ac:dyDescent="0.25">
      <c r="A63" s="108" t="s">
        <v>45</v>
      </c>
      <c r="B63" s="112">
        <f>IF(ISI_ued!B$53=0,"",ISI_ued!B$53/B$9)</f>
        <v>7.0383977307869994E-2</v>
      </c>
      <c r="C63" s="112">
        <f>IF(ISI_ued!C$53=0,"",ISI_ued!C$53/C$9)</f>
        <v>7.3767769505749342E-2</v>
      </c>
      <c r="D63" s="112">
        <f>IF(ISI_ued!D$53=0,"",ISI_ued!D$53/D$9)</f>
        <v>6.2013613798840475E-2</v>
      </c>
      <c r="E63" s="112">
        <f>IF(ISI_ued!E$53=0,"",ISI_ued!E$53/E$9)</f>
        <v>6.4071472261351681E-2</v>
      </c>
      <c r="F63" s="112">
        <f>IF(ISI_ued!F$53=0,"",ISI_ued!F$53/F$9)</f>
        <v>6.0271805377160946E-2</v>
      </c>
      <c r="G63" s="112">
        <f>IF(ISI_ued!G$53=0,"",ISI_ued!G$53/G$9)</f>
        <v>5.9939467866265785E-2</v>
      </c>
      <c r="H63" s="112">
        <f>IF(ISI_ued!H$53=0,"",ISI_ued!H$53/H$9)</f>
        <v>5.80831550221809E-2</v>
      </c>
      <c r="I63" s="112">
        <f>IF(ISI_ued!I$53=0,"",ISI_ued!I$53/I$9)</f>
        <v>5.9747508803667096E-2</v>
      </c>
      <c r="J63" s="112">
        <f>IF(ISI_ued!J$53=0,"",ISI_ued!J$53/J$9)</f>
        <v>6.1146092284245598E-2</v>
      </c>
      <c r="K63" s="112">
        <f>IF(ISI_ued!K$53=0,"",ISI_ued!K$53/K$9)</f>
        <v>6.7661377719839988E-2</v>
      </c>
      <c r="L63" s="112">
        <f>IF(ISI_ued!L$53=0,"",ISI_ued!L$53/L$9)</f>
        <v>6.7750530246073901E-2</v>
      </c>
      <c r="M63" s="112">
        <f>IF(ISI_ued!M$53=0,"",ISI_ued!M$53/M$9)</f>
        <v>6.3852385369689776E-2</v>
      </c>
      <c r="N63" s="112">
        <f>IF(ISI_ued!N$53=0,"",ISI_ued!N$53/N$9)</f>
        <v>6.7222371049729904E-2</v>
      </c>
      <c r="O63" s="112">
        <f>IF(ISI_ued!O$53=0,"",ISI_ued!O$53/O$9)</f>
        <v>6.6870964247123618E-2</v>
      </c>
      <c r="P63" s="112">
        <f>IF(ISI_ued!P$53=0,"",ISI_ued!P$53/P$9)</f>
        <v>6.4375747346371914E-2</v>
      </c>
      <c r="Q63" s="112">
        <f>IF(ISI_ued!Q$53=0,"",ISI_ued!Q$53/Q$9)</f>
        <v>6.2823361041978401E-2</v>
      </c>
    </row>
    <row r="64" spans="1:17" x14ac:dyDescent="0.25">
      <c r="A64" s="39" t="s">
        <v>60</v>
      </c>
      <c r="B64" s="111">
        <f t="shared" ref="B64:Q64" si="16">IF(B$46=0,"",B$53/B$46)</f>
        <v>4.0832824990642083</v>
      </c>
      <c r="C64" s="111">
        <f t="shared" si="16"/>
        <v>4.1141302929628223</v>
      </c>
      <c r="D64" s="111">
        <f t="shared" si="16"/>
        <v>4.1203813549828414</v>
      </c>
      <c r="E64" s="111">
        <f t="shared" si="16"/>
        <v>4.2321438360572845</v>
      </c>
      <c r="F64" s="111">
        <f t="shared" si="16"/>
        <v>4.1840761385607932</v>
      </c>
      <c r="G64" s="111">
        <f t="shared" si="16"/>
        <v>4.0128462421290685</v>
      </c>
      <c r="H64" s="111">
        <f t="shared" si="16"/>
        <v>3.9169616167499997</v>
      </c>
      <c r="I64" s="111">
        <f t="shared" si="16"/>
        <v>3.8175639034925091</v>
      </c>
      <c r="J64" s="111">
        <f t="shared" si="16"/>
        <v>3.9022554502130631</v>
      </c>
      <c r="K64" s="111">
        <f t="shared" si="16"/>
        <v>3.2763657131457866</v>
      </c>
      <c r="L64" s="111">
        <f t="shared" si="16"/>
        <v>3.6968673693664251</v>
      </c>
      <c r="M64" s="111">
        <f t="shared" si="16"/>
        <v>3.7806402439381714</v>
      </c>
      <c r="N64" s="111">
        <f t="shared" si="16"/>
        <v>3.3335582499420524</v>
      </c>
      <c r="O64" s="111">
        <f t="shared" si="16"/>
        <v>3.6035711113192286</v>
      </c>
      <c r="P64" s="111">
        <f t="shared" si="16"/>
        <v>3.6631289409839383</v>
      </c>
      <c r="Q64" s="111">
        <f t="shared" si="16"/>
        <v>3.6935173104942223</v>
      </c>
    </row>
    <row r="65" spans="1:17" x14ac:dyDescent="0.25">
      <c r="A65" s="110" t="s">
        <v>101</v>
      </c>
      <c r="B65" s="109">
        <f t="shared" ref="B65:Q65" si="17">IF(B$47=0,"",B$54/B$47)</f>
        <v>4.3025612968887099</v>
      </c>
      <c r="C65" s="109">
        <f t="shared" si="17"/>
        <v>4.3540404921555522</v>
      </c>
      <c r="D65" s="109">
        <f t="shared" si="17"/>
        <v>4.4007020648671284</v>
      </c>
      <c r="E65" s="109">
        <f t="shared" si="17"/>
        <v>4.5113546600968979</v>
      </c>
      <c r="F65" s="109">
        <f t="shared" si="17"/>
        <v>4.4594375623574383</v>
      </c>
      <c r="G65" s="109">
        <f t="shared" si="17"/>
        <v>4.2818832778048961</v>
      </c>
      <c r="H65" s="109">
        <f t="shared" si="17"/>
        <v>4.2538051505750225</v>
      </c>
      <c r="I65" s="109">
        <f t="shared" si="17"/>
        <v>4.197030133740058</v>
      </c>
      <c r="J65" s="109">
        <f t="shared" si="17"/>
        <v>4.2424161679084307</v>
      </c>
      <c r="K65" s="109">
        <f t="shared" si="17"/>
        <v>3.7417386590324337</v>
      </c>
      <c r="L65" s="109">
        <f t="shared" si="17"/>
        <v>4.0782455081848497</v>
      </c>
      <c r="M65" s="109">
        <f t="shared" si="17"/>
        <v>4.1631233316226632</v>
      </c>
      <c r="N65" s="109">
        <f t="shared" si="17"/>
        <v>3.6924446052905759</v>
      </c>
      <c r="O65" s="109">
        <f t="shared" si="17"/>
        <v>3.9325324272534421</v>
      </c>
      <c r="P65" s="109">
        <f t="shared" si="17"/>
        <v>3.9910886676168604</v>
      </c>
      <c r="Q65" s="109">
        <f t="shared" si="17"/>
        <v>4.0440818253039961</v>
      </c>
    </row>
    <row r="66" spans="1:17" x14ac:dyDescent="0.25">
      <c r="A66" s="108" t="s">
        <v>100</v>
      </c>
      <c r="B66" s="107">
        <f t="shared" ref="B66:Q66" si="18">IF(B$48=0,"",B$55/B$48)</f>
        <v>1.1103771489432503</v>
      </c>
      <c r="C66" s="107">
        <f t="shared" si="18"/>
        <v>1.1330176887137093</v>
      </c>
      <c r="D66" s="107">
        <f t="shared" si="18"/>
        <v>0.96559103144126579</v>
      </c>
      <c r="E66" s="107">
        <f t="shared" si="18"/>
        <v>0.95320380358890711</v>
      </c>
      <c r="F66" s="107">
        <f t="shared" si="18"/>
        <v>0.93583582853296032</v>
      </c>
      <c r="G66" s="107">
        <f t="shared" si="18"/>
        <v>0.96145199149579852</v>
      </c>
      <c r="H66" s="107">
        <f t="shared" si="18"/>
        <v>0.93734834178274462</v>
      </c>
      <c r="I66" s="107">
        <f t="shared" si="18"/>
        <v>0.92471965697630254</v>
      </c>
      <c r="J66" s="107">
        <f t="shared" si="18"/>
        <v>0.95324794287646508</v>
      </c>
      <c r="K66" s="107">
        <f t="shared" si="18"/>
        <v>0.70107929713046468</v>
      </c>
      <c r="L66" s="107">
        <f t="shared" si="18"/>
        <v>0.88767376339758064</v>
      </c>
      <c r="M66" s="107">
        <f t="shared" si="18"/>
        <v>0.96002648849028127</v>
      </c>
      <c r="N66" s="107">
        <f t="shared" si="18"/>
        <v>0.84413752343490756</v>
      </c>
      <c r="O66" s="107">
        <f t="shared" si="18"/>
        <v>0.97571174199757793</v>
      </c>
      <c r="P66" s="107">
        <f t="shared" si="18"/>
        <v>0.99281544763773888</v>
      </c>
      <c r="Q66" s="107">
        <f t="shared" si="18"/>
        <v>1.0236150855886597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127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4569.0110966782358</v>
      </c>
      <c r="C5" s="96">
        <v>4447.552056469849</v>
      </c>
      <c r="D5" s="96">
        <v>3534.8892511441059</v>
      </c>
      <c r="E5" s="96">
        <v>3650.9896690951855</v>
      </c>
      <c r="F5" s="96">
        <v>3540.1194539784947</v>
      </c>
      <c r="G5" s="96">
        <v>3109.4713672137809</v>
      </c>
      <c r="H5" s="96">
        <v>2950.2235835579859</v>
      </c>
      <c r="I5" s="96">
        <v>2672.6764071515195</v>
      </c>
      <c r="J5" s="96">
        <v>2871.7387789029194</v>
      </c>
      <c r="K5" s="96">
        <v>1428.736326535105</v>
      </c>
      <c r="L5" s="96">
        <v>2305.85650407513</v>
      </c>
      <c r="M5" s="96">
        <v>2171.0924283579266</v>
      </c>
      <c r="N5" s="96">
        <v>2040.4556339231403</v>
      </c>
      <c r="O5" s="96">
        <v>2096.7060934211818</v>
      </c>
      <c r="P5" s="96">
        <v>2081.4138782242117</v>
      </c>
      <c r="Q5" s="96">
        <v>1959.9683485296587</v>
      </c>
    </row>
    <row r="6" spans="1:17" x14ac:dyDescent="0.25">
      <c r="A6" s="132" t="s">
        <v>83</v>
      </c>
      <c r="B6" s="160">
        <v>7.038164699144037</v>
      </c>
      <c r="C6" s="160">
        <v>6.85106759845893</v>
      </c>
      <c r="D6" s="160">
        <v>5.4451898269351524</v>
      </c>
      <c r="E6" s="160">
        <v>5.6240324355191484</v>
      </c>
      <c r="F6" s="160">
        <v>5.4532465000706418</v>
      </c>
      <c r="G6" s="160">
        <v>4.7898705314228724</v>
      </c>
      <c r="H6" s="160">
        <v>4.5445631540435523</v>
      </c>
      <c r="I6" s="160">
        <v>4.1170258384193312</v>
      </c>
      <c r="J6" s="160">
        <v>4.4236641301948021</v>
      </c>
      <c r="K6" s="160">
        <v>2.2008442013009755</v>
      </c>
      <c r="L6" s="160">
        <v>3.5519716421945366</v>
      </c>
      <c r="M6" s="160">
        <v>3.3443792900737117</v>
      </c>
      <c r="N6" s="160">
        <v>3.143144656244806</v>
      </c>
      <c r="O6" s="160">
        <v>3.2297936028051626</v>
      </c>
      <c r="P6" s="160">
        <v>3.2062372736797462</v>
      </c>
      <c r="Q6" s="160">
        <v>3.0191609847675842</v>
      </c>
    </row>
    <row r="7" spans="1:17" x14ac:dyDescent="0.25">
      <c r="A7" s="76" t="s">
        <v>82</v>
      </c>
      <c r="B7" s="159">
        <v>3.7536878395434865</v>
      </c>
      <c r="C7" s="159">
        <v>3.6539027191780957</v>
      </c>
      <c r="D7" s="159">
        <v>2.9041012410320808</v>
      </c>
      <c r="E7" s="159">
        <v>2.9994839656102124</v>
      </c>
      <c r="F7" s="159">
        <v>2.9083981333710085</v>
      </c>
      <c r="G7" s="159">
        <v>2.5545976167588651</v>
      </c>
      <c r="H7" s="159">
        <v>2.4237670154898945</v>
      </c>
      <c r="I7" s="159">
        <v>2.1957471138236433</v>
      </c>
      <c r="J7" s="159">
        <v>2.3592875361038943</v>
      </c>
      <c r="K7" s="159">
        <v>1.1737835740271867</v>
      </c>
      <c r="L7" s="159">
        <v>1.8943848758370863</v>
      </c>
      <c r="M7" s="159">
        <v>1.7836689547059796</v>
      </c>
      <c r="N7" s="159">
        <v>1.6763438166638964</v>
      </c>
      <c r="O7" s="159">
        <v>1.7225565881627534</v>
      </c>
      <c r="P7" s="159">
        <v>1.7099932126291979</v>
      </c>
      <c r="Q7" s="159">
        <v>1.6102191918760447</v>
      </c>
    </row>
    <row r="8" spans="1:17" x14ac:dyDescent="0.25">
      <c r="A8" s="76" t="s">
        <v>81</v>
      </c>
      <c r="B8" s="159">
        <v>93.84219598858715</v>
      </c>
      <c r="C8" s="159">
        <v>91.347567979452393</v>
      </c>
      <c r="D8" s="159">
        <v>72.602531025802023</v>
      </c>
      <c r="E8" s="159">
        <v>74.98709914025531</v>
      </c>
      <c r="F8" s="159">
        <v>72.709953334275212</v>
      </c>
      <c r="G8" s="159">
        <v>63.864940418971635</v>
      </c>
      <c r="H8" s="159">
        <v>60.594175387247361</v>
      </c>
      <c r="I8" s="159">
        <v>54.893677845591085</v>
      </c>
      <c r="J8" s="159">
        <v>58.982188402597359</v>
      </c>
      <c r="K8" s="159">
        <v>29.344589350679673</v>
      </c>
      <c r="L8" s="159">
        <v>47.359621895927155</v>
      </c>
      <c r="M8" s="159">
        <v>44.591723867649485</v>
      </c>
      <c r="N8" s="159">
        <v>41.908595416597414</v>
      </c>
      <c r="O8" s="159">
        <v>43.063914704068829</v>
      </c>
      <c r="P8" s="159">
        <v>42.749830315729945</v>
      </c>
      <c r="Q8" s="159">
        <v>40.25547979690112</v>
      </c>
    </row>
    <row r="9" spans="1:17" x14ac:dyDescent="0.25">
      <c r="A9" s="76" t="s">
        <v>80</v>
      </c>
      <c r="B9" s="159">
        <v>2.3460548997146784</v>
      </c>
      <c r="C9" s="159">
        <v>2.2836891994863096</v>
      </c>
      <c r="D9" s="159">
        <v>1.8150632756450502</v>
      </c>
      <c r="E9" s="159">
        <v>1.8746774785063824</v>
      </c>
      <c r="F9" s="159">
        <v>1.8177488333568799</v>
      </c>
      <c r="G9" s="159">
        <v>1.5966235104742907</v>
      </c>
      <c r="H9" s="159">
        <v>1.5148543846811839</v>
      </c>
      <c r="I9" s="159">
        <v>1.372341946139777</v>
      </c>
      <c r="J9" s="159">
        <v>1.4745547100649339</v>
      </c>
      <c r="K9" s="159">
        <v>0.73361473376699171</v>
      </c>
      <c r="L9" s="159">
        <v>1.1839905473981787</v>
      </c>
      <c r="M9" s="159">
        <v>1.1147930966912369</v>
      </c>
      <c r="N9" s="159">
        <v>1.0477148854149352</v>
      </c>
      <c r="O9" s="159">
        <v>1.0765978676017207</v>
      </c>
      <c r="P9" s="159">
        <v>1.0687457578932487</v>
      </c>
      <c r="Q9" s="159">
        <v>1.0063869949225279</v>
      </c>
    </row>
    <row r="10" spans="1:17" x14ac:dyDescent="0.25">
      <c r="A10" s="129" t="s">
        <v>79</v>
      </c>
      <c r="B10" s="158">
        <v>4.6921097994293568</v>
      </c>
      <c r="C10" s="158">
        <v>4.5673783989726191</v>
      </c>
      <c r="D10" s="158">
        <v>3.6301265512901004</v>
      </c>
      <c r="E10" s="158">
        <v>3.7493549570127649</v>
      </c>
      <c r="F10" s="158">
        <v>3.6354976667137602</v>
      </c>
      <c r="G10" s="158">
        <v>3.1932470209485815</v>
      </c>
      <c r="H10" s="158">
        <v>3.0297087693623679</v>
      </c>
      <c r="I10" s="158">
        <v>2.7446838922795536</v>
      </c>
      <c r="J10" s="158">
        <v>2.9491094201298678</v>
      </c>
      <c r="K10" s="158">
        <v>1.4672294675339836</v>
      </c>
      <c r="L10" s="158">
        <v>2.3679810947963573</v>
      </c>
      <c r="M10" s="158">
        <v>2.2295861933824739</v>
      </c>
      <c r="N10" s="158">
        <v>2.0954297708298704</v>
      </c>
      <c r="O10" s="158">
        <v>2.1531957352034414</v>
      </c>
      <c r="P10" s="158">
        <v>2.1374915157864969</v>
      </c>
      <c r="Q10" s="158">
        <v>2.0127739898450558</v>
      </c>
    </row>
    <row r="11" spans="1:17" x14ac:dyDescent="0.25">
      <c r="A11" s="92" t="s">
        <v>125</v>
      </c>
      <c r="B11" s="91">
        <v>0.93842195988587152</v>
      </c>
      <c r="C11" s="91">
        <v>0.91347567979452382</v>
      </c>
      <c r="D11" s="91">
        <v>0.7260253102580202</v>
      </c>
      <c r="E11" s="91">
        <v>0.74987099140255298</v>
      </c>
      <c r="F11" s="91">
        <v>0.72709953334275212</v>
      </c>
      <c r="G11" s="91">
        <v>0.63864940418971627</v>
      </c>
      <c r="H11" s="91">
        <v>0.60594175387247362</v>
      </c>
      <c r="I11" s="91">
        <v>0.54893677845591082</v>
      </c>
      <c r="J11" s="91">
        <v>0.58982188402597346</v>
      </c>
      <c r="K11" s="91">
        <v>0.29344589350679667</v>
      </c>
      <c r="L11" s="91">
        <v>0.47359621895927145</v>
      </c>
      <c r="M11" s="91">
        <v>0.4459172386764948</v>
      </c>
      <c r="N11" s="91">
        <v>0.419085954165974</v>
      </c>
      <c r="O11" s="91">
        <v>0.43063914704068834</v>
      </c>
      <c r="P11" s="91">
        <v>0.42749830315729942</v>
      </c>
      <c r="Q11" s="91">
        <v>0.40255479796901117</v>
      </c>
    </row>
    <row r="12" spans="1:17" x14ac:dyDescent="0.25">
      <c r="A12" s="92" t="s">
        <v>26</v>
      </c>
      <c r="B12" s="91">
        <v>1.407632939828807</v>
      </c>
      <c r="C12" s="91">
        <v>1.3702135196917857</v>
      </c>
      <c r="D12" s="91">
        <v>1.0890379653870301</v>
      </c>
      <c r="E12" s="91">
        <v>1.1248064871038295</v>
      </c>
      <c r="F12" s="91">
        <v>1.090649300014128</v>
      </c>
      <c r="G12" s="91">
        <v>0.95797410628457447</v>
      </c>
      <c r="H12" s="91">
        <v>0.90891263080871032</v>
      </c>
      <c r="I12" s="91">
        <v>0.82340516768386607</v>
      </c>
      <c r="J12" s="91">
        <v>0.88473282603896031</v>
      </c>
      <c r="K12" s="91">
        <v>0.44016884026019504</v>
      </c>
      <c r="L12" s="91">
        <v>0.71039432843890726</v>
      </c>
      <c r="M12" s="91">
        <v>0.66887585801474214</v>
      </c>
      <c r="N12" s="91">
        <v>0.62862893124896113</v>
      </c>
      <c r="O12" s="91">
        <v>0.64595872056103243</v>
      </c>
      <c r="P12" s="91">
        <v>0.64124745473594913</v>
      </c>
      <c r="Q12" s="91">
        <v>0.60383219695351675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2.3460548997146784</v>
      </c>
      <c r="C14" s="157">
        <v>2.2836891994863096</v>
      </c>
      <c r="D14" s="157">
        <v>1.8150632756450504</v>
      </c>
      <c r="E14" s="157">
        <v>1.8746774785063824</v>
      </c>
      <c r="F14" s="157">
        <v>1.8177488333568801</v>
      </c>
      <c r="G14" s="157">
        <v>1.5966235104742907</v>
      </c>
      <c r="H14" s="157">
        <v>1.5148543846811839</v>
      </c>
      <c r="I14" s="157">
        <v>1.372341946139777</v>
      </c>
      <c r="J14" s="157">
        <v>1.4745547100649339</v>
      </c>
      <c r="K14" s="157">
        <v>0.73361473376699182</v>
      </c>
      <c r="L14" s="157">
        <v>1.1839905473981787</v>
      </c>
      <c r="M14" s="157">
        <v>1.1147930966912369</v>
      </c>
      <c r="N14" s="157">
        <v>1.0477148854149352</v>
      </c>
      <c r="O14" s="157">
        <v>1.0765978676017209</v>
      </c>
      <c r="P14" s="157">
        <v>1.0687457578932487</v>
      </c>
      <c r="Q14" s="157">
        <v>1.0063869949225281</v>
      </c>
    </row>
    <row r="15" spans="1:17" x14ac:dyDescent="0.25">
      <c r="A15" s="156" t="s">
        <v>117</v>
      </c>
      <c r="B15" s="155">
        <v>455.62692534669634</v>
      </c>
      <c r="C15" s="155">
        <v>443.51489325162305</v>
      </c>
      <c r="D15" s="155">
        <v>352.50313182885571</v>
      </c>
      <c r="E15" s="155">
        <v>364.0807960855642</v>
      </c>
      <c r="F15" s="155">
        <v>353.02469353793208</v>
      </c>
      <c r="G15" s="155">
        <v>310.07998197404538</v>
      </c>
      <c r="H15" s="155">
        <v>294.19961388123966</v>
      </c>
      <c r="I15" s="155">
        <v>266.52229729151344</v>
      </c>
      <c r="J15" s="155">
        <v>286.37302088884803</v>
      </c>
      <c r="K15" s="155">
        <v>142.47519338781927</v>
      </c>
      <c r="L15" s="155">
        <v>229.94260399285298</v>
      </c>
      <c r="M15" s="155">
        <v>216.50377879261129</v>
      </c>
      <c r="N15" s="155">
        <v>203.47653072382457</v>
      </c>
      <c r="O15" s="155">
        <v>209.08588981009669</v>
      </c>
      <c r="P15" s="155">
        <v>207.56093291143623</v>
      </c>
      <c r="Q15" s="155">
        <v>195.4502480999991</v>
      </c>
    </row>
    <row r="16" spans="1:17" x14ac:dyDescent="0.25">
      <c r="A16" s="84" t="s">
        <v>33</v>
      </c>
      <c r="B16" s="153">
        <v>289.29778108543178</v>
      </c>
      <c r="C16" s="153">
        <v>442.86998415961608</v>
      </c>
      <c r="D16" s="153">
        <v>116.48722369991344</v>
      </c>
      <c r="E16" s="153">
        <v>161.55937134372613</v>
      </c>
      <c r="F16" s="153">
        <v>75.439013175947707</v>
      </c>
      <c r="G16" s="153">
        <v>38.965851135985474</v>
      </c>
      <c r="H16" s="153">
        <v>20.895510797091788</v>
      </c>
      <c r="I16" s="153">
        <v>8.0688069470567143</v>
      </c>
      <c r="J16" s="153">
        <v>108.82910415179805</v>
      </c>
      <c r="K16" s="153">
        <v>0</v>
      </c>
      <c r="L16" s="153">
        <v>25.943886303756585</v>
      </c>
      <c r="M16" s="153">
        <v>65.809586554259852</v>
      </c>
      <c r="N16" s="153">
        <v>0</v>
      </c>
      <c r="O16" s="153">
        <v>131.79157786274982</v>
      </c>
      <c r="P16" s="153">
        <v>130.5489396160101</v>
      </c>
      <c r="Q16" s="153">
        <v>108.79747742104644</v>
      </c>
    </row>
    <row r="17" spans="1:17" x14ac:dyDescent="0.25">
      <c r="A17" s="84" t="s">
        <v>29</v>
      </c>
      <c r="B17" s="153">
        <v>10.509219569828701</v>
      </c>
      <c r="C17" s="153">
        <v>0</v>
      </c>
      <c r="D17" s="153">
        <v>21.949749999999938</v>
      </c>
      <c r="E17" s="153">
        <v>11.49895000000015</v>
      </c>
      <c r="F17" s="153">
        <v>15.298379999999952</v>
      </c>
      <c r="G17" s="153">
        <v>11.464452690990015</v>
      </c>
      <c r="H17" s="153">
        <v>7.5985200000001214</v>
      </c>
      <c r="I17" s="153">
        <v>18.139399999999966</v>
      </c>
      <c r="J17" s="153">
        <v>1.8999600000000783</v>
      </c>
      <c r="K17" s="153">
        <v>0</v>
      </c>
      <c r="L17" s="153">
        <v>0</v>
      </c>
      <c r="M17" s="153">
        <v>0</v>
      </c>
      <c r="N17" s="153">
        <v>0</v>
      </c>
      <c r="O17" s="153">
        <v>0.9553359874774543</v>
      </c>
      <c r="P17" s="153">
        <v>0.95542992999821053</v>
      </c>
      <c r="Q17" s="153">
        <v>0.95536809109917442</v>
      </c>
    </row>
    <row r="18" spans="1:17" x14ac:dyDescent="0.25">
      <c r="A18" s="84" t="s">
        <v>26</v>
      </c>
      <c r="B18" s="153">
        <v>155.11132004328095</v>
      </c>
      <c r="C18" s="153">
        <v>0</v>
      </c>
      <c r="D18" s="153">
        <v>213.30134001234399</v>
      </c>
      <c r="E18" s="153">
        <v>190.22181980567814</v>
      </c>
      <c r="F18" s="153">
        <v>261.37839911842332</v>
      </c>
      <c r="G18" s="153">
        <v>258.97652190596426</v>
      </c>
      <c r="H18" s="153">
        <v>265.07276658297025</v>
      </c>
      <c r="I18" s="153">
        <v>238.83229760211174</v>
      </c>
      <c r="J18" s="153">
        <v>174.97880376995266</v>
      </c>
      <c r="K18" s="153">
        <v>101.45130759145977</v>
      </c>
      <c r="L18" s="153">
        <v>201.5402336270339</v>
      </c>
      <c r="M18" s="153">
        <v>150.20826082531093</v>
      </c>
      <c r="N18" s="153">
        <v>200.44019182829177</v>
      </c>
      <c r="O18" s="153">
        <v>75.895630666579464</v>
      </c>
      <c r="P18" s="153">
        <v>75.643171867983085</v>
      </c>
      <c r="Q18" s="153">
        <v>85.348304781172786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0.70860464815488311</v>
      </c>
      <c r="C20" s="153">
        <v>0.64490909200699542</v>
      </c>
      <c r="D20" s="153">
        <v>0.76481811659837318</v>
      </c>
      <c r="E20" s="153">
        <v>0.80065493615978367</v>
      </c>
      <c r="F20" s="153">
        <v>0.90890124356112556</v>
      </c>
      <c r="G20" s="153">
        <v>0.67315624110560934</v>
      </c>
      <c r="H20" s="153">
        <v>0.63281650117751798</v>
      </c>
      <c r="I20" s="153">
        <v>1.4817927423449988</v>
      </c>
      <c r="J20" s="153">
        <v>0.66515296709723226</v>
      </c>
      <c r="K20" s="153">
        <v>41.023885796359515</v>
      </c>
      <c r="L20" s="153">
        <v>2.4584840620624968</v>
      </c>
      <c r="M20" s="153">
        <v>0.48593141304051318</v>
      </c>
      <c r="N20" s="153">
        <v>3.0363388955327886</v>
      </c>
      <c r="O20" s="153">
        <v>0.44334529328998712</v>
      </c>
      <c r="P20" s="153">
        <v>0.4133914974448285</v>
      </c>
      <c r="Q20" s="153">
        <v>0.34909780668071705</v>
      </c>
    </row>
    <row r="21" spans="1:17" x14ac:dyDescent="0.25">
      <c r="A21" s="156" t="s">
        <v>116</v>
      </c>
      <c r="B21" s="155">
        <v>2989.8238841250209</v>
      </c>
      <c r="C21" s="155">
        <v>2960.3447295171577</v>
      </c>
      <c r="D21" s="155">
        <v>2313.1255510609544</v>
      </c>
      <c r="E21" s="155">
        <v>2389.098183913477</v>
      </c>
      <c r="F21" s="155">
        <v>2316.5480389959134</v>
      </c>
      <c r="G21" s="155">
        <v>2034.7448417136898</v>
      </c>
      <c r="H21" s="155">
        <v>1930.537866288696</v>
      </c>
      <c r="I21" s="155">
        <v>1748.9193148269133</v>
      </c>
      <c r="J21" s="155">
        <v>1879.1797630726182</v>
      </c>
      <c r="K21" s="155">
        <v>934.92221901086941</v>
      </c>
      <c r="L21" s="155">
        <v>1508.8833674010993</v>
      </c>
      <c r="M21" s="155">
        <v>1420.6977964371208</v>
      </c>
      <c r="N21" s="155">
        <v>1335.2129946097373</v>
      </c>
      <c r="O21" s="155">
        <v>1372.0216089338569</v>
      </c>
      <c r="P21" s="155">
        <v>1362.014841764847</v>
      </c>
      <c r="Q21" s="155">
        <v>1282.5445280321946</v>
      </c>
    </row>
    <row r="22" spans="1:17" x14ac:dyDescent="0.25">
      <c r="A22" s="84" t="s">
        <v>33</v>
      </c>
      <c r="B22" s="153">
        <v>731.29887287523184</v>
      </c>
      <c r="C22" s="153">
        <v>573.80371951715756</v>
      </c>
      <c r="D22" s="153">
        <v>429.26302106095432</v>
      </c>
      <c r="E22" s="153">
        <v>307.71442391347705</v>
      </c>
      <c r="F22" s="153">
        <v>348.35918899591366</v>
      </c>
      <c r="G22" s="153">
        <v>352.46801802027608</v>
      </c>
      <c r="H22" s="153">
        <v>327.45932628869605</v>
      </c>
      <c r="I22" s="153">
        <v>284.09082482691326</v>
      </c>
      <c r="J22" s="153">
        <v>200.2718930726183</v>
      </c>
      <c r="K22" s="153">
        <v>29.618810090017853</v>
      </c>
      <c r="L22" s="153">
        <v>547.40990610763879</v>
      </c>
      <c r="M22" s="153">
        <v>491.074683091493</v>
      </c>
      <c r="N22" s="153">
        <v>638.92155783456747</v>
      </c>
      <c r="O22" s="153">
        <v>697.98067651804945</v>
      </c>
      <c r="P22" s="153">
        <v>693.54098823270954</v>
      </c>
      <c r="Q22" s="153">
        <v>659.90365294476771</v>
      </c>
    </row>
    <row r="23" spans="1:17" x14ac:dyDescent="0.25">
      <c r="A23" s="84" t="s">
        <v>47</v>
      </c>
      <c r="B23" s="153">
        <v>1694.2082276666713</v>
      </c>
      <c r="C23" s="153">
        <v>1825.3606000000002</v>
      </c>
      <c r="D23" s="153">
        <v>1299.5845200000001</v>
      </c>
      <c r="E23" s="153">
        <v>1424.3320899999999</v>
      </c>
      <c r="F23" s="153">
        <v>1347.8684299999998</v>
      </c>
      <c r="G23" s="153">
        <v>1186.4088577050697</v>
      </c>
      <c r="H23" s="153">
        <v>1147.57854</v>
      </c>
      <c r="I23" s="153">
        <v>1044.42849</v>
      </c>
      <c r="J23" s="153">
        <v>1249.20787</v>
      </c>
      <c r="K23" s="153">
        <v>516.38612999999998</v>
      </c>
      <c r="L23" s="153">
        <v>529.40123429431935</v>
      </c>
      <c r="M23" s="153">
        <v>496.4282992371144</v>
      </c>
      <c r="N23" s="153">
        <v>296.85996891184232</v>
      </c>
      <c r="O23" s="153">
        <v>308.34920444468702</v>
      </c>
      <c r="P23" s="153">
        <v>328.09456624829386</v>
      </c>
      <c r="Q23" s="153">
        <v>302.70678887760943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3.8214676713255642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154.26082892085168</v>
      </c>
      <c r="L25" s="153">
        <v>0</v>
      </c>
      <c r="M25" s="153">
        <v>0</v>
      </c>
      <c r="N25" s="153">
        <v>41.138820514279672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564.31678358311774</v>
      </c>
      <c r="C26" s="153">
        <v>561.18040999999994</v>
      </c>
      <c r="D26" s="153">
        <v>584.27800999999999</v>
      </c>
      <c r="E26" s="153">
        <v>657.05167000000006</v>
      </c>
      <c r="F26" s="153">
        <v>620.32042000000001</v>
      </c>
      <c r="G26" s="153">
        <v>495.86796598834394</v>
      </c>
      <c r="H26" s="153">
        <v>455.5</v>
      </c>
      <c r="I26" s="153">
        <v>420.4</v>
      </c>
      <c r="J26" s="153">
        <v>429.7</v>
      </c>
      <c r="K26" s="153">
        <v>234.65645000000001</v>
      </c>
      <c r="L26" s="153">
        <v>432.07222699914121</v>
      </c>
      <c r="M26" s="153">
        <v>433.19481410851341</v>
      </c>
      <c r="N26" s="153">
        <v>354.47117967772226</v>
      </c>
      <c r="O26" s="153">
        <v>365.69172797112032</v>
      </c>
      <c r="P26" s="153">
        <v>340.37928728384361</v>
      </c>
      <c r="Q26" s="153">
        <v>319.93408620981756</v>
      </c>
    </row>
    <row r="27" spans="1:17" x14ac:dyDescent="0.25">
      <c r="A27" s="156" t="s">
        <v>113</v>
      </c>
      <c r="B27" s="155">
        <v>683.44038802004411</v>
      </c>
      <c r="C27" s="155">
        <v>615.27233987743602</v>
      </c>
      <c r="D27" s="155">
        <v>528.75469774328417</v>
      </c>
      <c r="E27" s="155">
        <v>546.12119412834727</v>
      </c>
      <c r="F27" s="155">
        <v>529.5370403068988</v>
      </c>
      <c r="G27" s="155">
        <v>465.11997296106892</v>
      </c>
      <c r="H27" s="155">
        <v>441.29942082185971</v>
      </c>
      <c r="I27" s="155">
        <v>399.78344593727053</v>
      </c>
      <c r="J27" s="155">
        <v>429.55953133327137</v>
      </c>
      <c r="K27" s="155">
        <v>213.71279008172877</v>
      </c>
      <c r="L27" s="155">
        <v>344.91390598927887</v>
      </c>
      <c r="M27" s="155">
        <v>324.75566818891821</v>
      </c>
      <c r="N27" s="155">
        <v>305.21479608573691</v>
      </c>
      <c r="O27" s="155">
        <v>313.6288347151455</v>
      </c>
      <c r="P27" s="155">
        <v>311.34139936715474</v>
      </c>
      <c r="Q27" s="155">
        <v>293.17537214999874</v>
      </c>
    </row>
    <row r="28" spans="1:17" x14ac:dyDescent="0.25">
      <c r="A28" s="152" t="s">
        <v>123</v>
      </c>
      <c r="B28" s="151">
        <v>414.1706217213075</v>
      </c>
      <c r="C28" s="151">
        <v>372.41022077924509</v>
      </c>
      <c r="D28" s="151">
        <v>238.12381343577243</v>
      </c>
      <c r="E28" s="151">
        <v>241.87231838739774</v>
      </c>
      <c r="F28" s="151">
        <v>216.77990382967019</v>
      </c>
      <c r="G28" s="151">
        <v>209.32060134080535</v>
      </c>
      <c r="H28" s="151">
        <v>200.82915037418078</v>
      </c>
      <c r="I28" s="151">
        <v>162.82378840157878</v>
      </c>
      <c r="J28" s="151">
        <v>176.80140383652417</v>
      </c>
      <c r="K28" s="151">
        <v>88.934032203940092</v>
      </c>
      <c r="L28" s="151">
        <v>142.01779376813013</v>
      </c>
      <c r="M28" s="151">
        <v>140.10173123325987</v>
      </c>
      <c r="N28" s="151">
        <v>126.13330820499334</v>
      </c>
      <c r="O28" s="151">
        <v>145.15762326482374</v>
      </c>
      <c r="P28" s="151">
        <v>154.25263033809887</v>
      </c>
      <c r="Q28" s="151">
        <v>160.51820561137268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0.64408737419003936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13.951480034455257</v>
      </c>
      <c r="C30" s="153">
        <v>10.010972879264058</v>
      </c>
      <c r="D30" s="153">
        <v>16.512863712959941</v>
      </c>
      <c r="E30" s="153">
        <v>10.798950988745814</v>
      </c>
      <c r="F30" s="153">
        <v>8.2751461781844746</v>
      </c>
      <c r="G30" s="153">
        <v>7.793165618039767</v>
      </c>
      <c r="H30" s="153">
        <v>5.741086618489498</v>
      </c>
      <c r="I30" s="153">
        <v>4.8506833777843337</v>
      </c>
      <c r="J30" s="153">
        <v>6.6829016823924681</v>
      </c>
      <c r="K30" s="153">
        <v>5.748193618747635</v>
      </c>
      <c r="L30" s="153">
        <v>6.7537189540309859</v>
      </c>
      <c r="M30" s="153">
        <v>6.784789771388593</v>
      </c>
      <c r="N30" s="153">
        <v>6.7456496178309511</v>
      </c>
      <c r="O30" s="153">
        <v>7.5863552143285631</v>
      </c>
      <c r="P30" s="153">
        <v>6.3911879185524327</v>
      </c>
      <c r="Q30" s="153">
        <v>6.9336958513370437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400.21914168685225</v>
      </c>
      <c r="C32" s="153">
        <v>362.39924789998105</v>
      </c>
      <c r="D32" s="153">
        <v>221.61094972281251</v>
      </c>
      <c r="E32" s="153">
        <v>231.07336739865192</v>
      </c>
      <c r="F32" s="153">
        <v>208.5047576514857</v>
      </c>
      <c r="G32" s="153">
        <v>201.52743572276557</v>
      </c>
      <c r="H32" s="153">
        <v>195.08806375569128</v>
      </c>
      <c r="I32" s="153">
        <v>157.97310502379446</v>
      </c>
      <c r="J32" s="153">
        <v>169.47441477994167</v>
      </c>
      <c r="K32" s="153">
        <v>83.185838585192457</v>
      </c>
      <c r="L32" s="153">
        <v>135.26407481409916</v>
      </c>
      <c r="M32" s="153">
        <v>133.31694146187127</v>
      </c>
      <c r="N32" s="153">
        <v>119.38765858716239</v>
      </c>
      <c r="O32" s="153">
        <v>137.57126805049518</v>
      </c>
      <c r="P32" s="153">
        <v>147.86144241954645</v>
      </c>
      <c r="Q32" s="153">
        <v>153.58450976003564</v>
      </c>
    </row>
    <row r="33" spans="1:17" x14ac:dyDescent="0.25">
      <c r="A33" s="152" t="s">
        <v>122</v>
      </c>
      <c r="B33" s="151">
        <v>269.26976629873667</v>
      </c>
      <c r="C33" s="151">
        <v>242.86211909819093</v>
      </c>
      <c r="D33" s="151">
        <v>290.63088430751174</v>
      </c>
      <c r="E33" s="151">
        <v>304.24887574094947</v>
      </c>
      <c r="F33" s="151">
        <v>312.75713647722858</v>
      </c>
      <c r="G33" s="151">
        <v>255.79937162026354</v>
      </c>
      <c r="H33" s="151">
        <v>240.47027044767896</v>
      </c>
      <c r="I33" s="151">
        <v>236.95965753569175</v>
      </c>
      <c r="J33" s="151">
        <v>252.75812749674719</v>
      </c>
      <c r="K33" s="151">
        <v>124.77875787778866</v>
      </c>
      <c r="L33" s="151">
        <v>202.89611222114877</v>
      </c>
      <c r="M33" s="151">
        <v>184.65393695565834</v>
      </c>
      <c r="N33" s="151">
        <v>179.08148788074357</v>
      </c>
      <c r="O33" s="151">
        <v>168.47121145032176</v>
      </c>
      <c r="P33" s="151">
        <v>157.0887690290559</v>
      </c>
      <c r="Q33" s="151">
        <v>132.65716653862606</v>
      </c>
    </row>
    <row r="34" spans="1:17" x14ac:dyDescent="0.25">
      <c r="A34" s="156" t="s">
        <v>112</v>
      </c>
      <c r="B34" s="155">
        <v>328.44768596005514</v>
      </c>
      <c r="C34" s="155">
        <v>319.71648792808344</v>
      </c>
      <c r="D34" s="155">
        <v>254.10885859030722</v>
      </c>
      <c r="E34" s="155">
        <v>262.4548469908936</v>
      </c>
      <c r="F34" s="155">
        <v>254.48483666996327</v>
      </c>
      <c r="G34" s="155">
        <v>223.52729146640075</v>
      </c>
      <c r="H34" s="155">
        <v>212.07961385536581</v>
      </c>
      <c r="I34" s="155">
        <v>192.12787245956883</v>
      </c>
      <c r="J34" s="155">
        <v>206.43765940909077</v>
      </c>
      <c r="K34" s="155">
        <v>102.70606272737886</v>
      </c>
      <c r="L34" s="155">
        <v>165.75867663574505</v>
      </c>
      <c r="M34" s="155">
        <v>156.07103353677323</v>
      </c>
      <c r="N34" s="155">
        <v>146.68008395809096</v>
      </c>
      <c r="O34" s="155">
        <v>150.72370146424095</v>
      </c>
      <c r="P34" s="155">
        <v>149.62440610505485</v>
      </c>
      <c r="Q34" s="155">
        <v>140.89417928915398</v>
      </c>
    </row>
    <row r="35" spans="1:17" x14ac:dyDescent="0.25">
      <c r="A35" s="152" t="s">
        <v>121</v>
      </c>
      <c r="B35" s="151">
        <v>148.96421812751245</v>
      </c>
      <c r="C35" s="151">
        <v>207.52223084974455</v>
      </c>
      <c r="D35" s="151">
        <v>162.24527878155448</v>
      </c>
      <c r="E35" s="151">
        <v>167.74167880160803</v>
      </c>
      <c r="F35" s="151">
        <v>160.7908675179749</v>
      </c>
      <c r="G35" s="151">
        <v>143.82534253098098</v>
      </c>
      <c r="H35" s="151">
        <v>140.02969006967777</v>
      </c>
      <c r="I35" s="151">
        <v>105.58691633767899</v>
      </c>
      <c r="J35" s="151">
        <v>131.23606520852996</v>
      </c>
      <c r="K35" s="151">
        <v>16.06121823838237</v>
      </c>
      <c r="L35" s="151">
        <v>68.994986312266292</v>
      </c>
      <c r="M35" s="151">
        <v>99.749545461334876</v>
      </c>
      <c r="N35" s="151">
        <v>45.351973601747446</v>
      </c>
      <c r="O35" s="151">
        <v>96.872217432482415</v>
      </c>
      <c r="P35" s="151">
        <v>97.016548508815632</v>
      </c>
      <c r="Q35" s="151">
        <v>92.499230996076946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0.21558899456874822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3.3143810290293008</v>
      </c>
      <c r="C37" s="153">
        <v>3.5748622828997672</v>
      </c>
      <c r="D37" s="153">
        <v>5.5180572354897661</v>
      </c>
      <c r="E37" s="153">
        <v>3.6160359688313903</v>
      </c>
      <c r="F37" s="153">
        <v>2.7810640022517665</v>
      </c>
      <c r="G37" s="153">
        <v>2.6228810856215174</v>
      </c>
      <c r="H37" s="153">
        <v>1.9770201573236845</v>
      </c>
      <c r="I37" s="153">
        <v>1.6199559506074301</v>
      </c>
      <c r="J37" s="153">
        <v>2.2369015637367373</v>
      </c>
      <c r="K37" s="153">
        <v>1.9501652265775169</v>
      </c>
      <c r="L37" s="153">
        <v>2.2580267270936472</v>
      </c>
      <c r="M37" s="153">
        <v>2.2752533386146379</v>
      </c>
      <c r="N37" s="153">
        <v>2.2662443215904209</v>
      </c>
      <c r="O37" s="153">
        <v>2.5454112196367853</v>
      </c>
      <c r="P37" s="153">
        <v>2.1515482839514681</v>
      </c>
      <c r="Q37" s="153">
        <v>2.3432384976599234</v>
      </c>
    </row>
    <row r="38" spans="1:17" x14ac:dyDescent="0.25">
      <c r="A38" s="154" t="s">
        <v>26</v>
      </c>
      <c r="B38" s="153">
        <v>145.64983709848315</v>
      </c>
      <c r="C38" s="153">
        <v>203.94736856684477</v>
      </c>
      <c r="D38" s="153">
        <v>156.7272215460647</v>
      </c>
      <c r="E38" s="153">
        <v>164.12564283277663</v>
      </c>
      <c r="F38" s="153">
        <v>158.00980351572315</v>
      </c>
      <c r="G38" s="153">
        <v>141.20246144535946</v>
      </c>
      <c r="H38" s="153">
        <v>138.05266991235408</v>
      </c>
      <c r="I38" s="153">
        <v>103.96696038707155</v>
      </c>
      <c r="J38" s="153">
        <v>128.78357465022447</v>
      </c>
      <c r="K38" s="153">
        <v>14.111053011804854</v>
      </c>
      <c r="L38" s="153">
        <v>66.736959585172642</v>
      </c>
      <c r="M38" s="153">
        <v>97.474292122720243</v>
      </c>
      <c r="N38" s="153">
        <v>43.085729280157025</v>
      </c>
      <c r="O38" s="153">
        <v>94.326806212845625</v>
      </c>
      <c r="P38" s="153">
        <v>94.865000224864161</v>
      </c>
      <c r="Q38" s="153">
        <v>90.155992498417021</v>
      </c>
    </row>
    <row r="39" spans="1:17" x14ac:dyDescent="0.25">
      <c r="A39" s="152" t="s">
        <v>120</v>
      </c>
      <c r="B39" s="151">
        <v>166.08628409216328</v>
      </c>
      <c r="C39" s="151">
        <v>100.0061852366005</v>
      </c>
      <c r="D39" s="151">
        <v>77.416388017101369</v>
      </c>
      <c r="E39" s="151">
        <v>79.585799491067363</v>
      </c>
      <c r="F39" s="151">
        <v>76.521043771798887</v>
      </c>
      <c r="G39" s="151">
        <v>66.985721658054104</v>
      </c>
      <c r="H39" s="151">
        <v>60.112241063900967</v>
      </c>
      <c r="I39" s="151">
        <v>58.61440193157766</v>
      </c>
      <c r="J39" s="151">
        <v>62.655447276737448</v>
      </c>
      <c r="K39" s="151">
        <v>30.200632441777049</v>
      </c>
      <c r="L39" s="151">
        <v>50.440757194455216</v>
      </c>
      <c r="M39" s="151">
        <v>47.165460456704452</v>
      </c>
      <c r="N39" s="151">
        <v>44.141212584411285</v>
      </c>
      <c r="O39" s="151">
        <v>45.493412065486794</v>
      </c>
      <c r="P39" s="151">
        <v>44.813522421451395</v>
      </c>
      <c r="Q39" s="151">
        <v>41.815732048757646</v>
      </c>
    </row>
    <row r="40" spans="1:17" x14ac:dyDescent="0.25">
      <c r="A40" s="150" t="s">
        <v>33</v>
      </c>
      <c r="B40" s="87">
        <v>0</v>
      </c>
      <c r="C40" s="87">
        <v>43.544856582354569</v>
      </c>
      <c r="D40" s="87">
        <v>27.141991145171104</v>
      </c>
      <c r="E40" s="87">
        <v>25.578264382314504</v>
      </c>
      <c r="F40" s="87">
        <v>22.484810319210276</v>
      </c>
      <c r="G40" s="87">
        <v>16.668366483961517</v>
      </c>
      <c r="H40" s="87">
        <v>10.842491613291099</v>
      </c>
      <c r="I40" s="87">
        <v>18.788693900592705</v>
      </c>
      <c r="J40" s="87">
        <v>21.470791070643749</v>
      </c>
      <c r="K40" s="87">
        <v>1.9886901088094524</v>
      </c>
      <c r="L40" s="87">
        <v>26.751587753228073</v>
      </c>
      <c r="M40" s="87">
        <v>25.112950157783345</v>
      </c>
      <c r="N40" s="87">
        <v>24.673118192228397</v>
      </c>
      <c r="O40" s="87">
        <v>30.344752120317889</v>
      </c>
      <c r="P40" s="87">
        <v>29.755160919657715</v>
      </c>
      <c r="Q40" s="87">
        <v>26.761395468527933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7.0600115176693318E-2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</v>
      </c>
      <c r="C43" s="87">
        <v>0.69972850523543006</v>
      </c>
      <c r="D43" s="87">
        <v>1.2920164643544407</v>
      </c>
      <c r="E43" s="87">
        <v>0.93923421548715991</v>
      </c>
      <c r="F43" s="87">
        <v>0.71026398906044297</v>
      </c>
      <c r="G43" s="87">
        <v>0.53731614445990972</v>
      </c>
      <c r="H43" s="87">
        <v>0.30625572599472445</v>
      </c>
      <c r="I43" s="87">
        <v>0.54690147290842661</v>
      </c>
      <c r="J43" s="87">
        <v>0.7829047226198379</v>
      </c>
      <c r="K43" s="87">
        <v>0.69130635279548058</v>
      </c>
      <c r="L43" s="87">
        <v>0.53874691177858802</v>
      </c>
      <c r="M43" s="87">
        <v>0.52165767421715337</v>
      </c>
      <c r="N43" s="87">
        <v>0.44812601819327624</v>
      </c>
      <c r="O43" s="87">
        <v>0.46349066399301542</v>
      </c>
      <c r="P43" s="87">
        <v>0.38752821435928353</v>
      </c>
      <c r="Q43" s="87">
        <v>0.40766254563488635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150.72020313012627</v>
      </c>
      <c r="C45" s="87">
        <v>12.164715023508219</v>
      </c>
      <c r="D45" s="87">
        <v>0</v>
      </c>
      <c r="E45" s="87">
        <v>1.3158022554814193</v>
      </c>
      <c r="F45" s="87">
        <v>0.70214762488290072</v>
      </c>
      <c r="G45" s="87">
        <v>7.3472494870707408</v>
      </c>
      <c r="H45" s="87">
        <v>0.67455270479047647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0</v>
      </c>
      <c r="C46" s="87">
        <v>28.573943209820158</v>
      </c>
      <c r="D46" s="87">
        <v>34.57779780751023</v>
      </c>
      <c r="E46" s="87">
        <v>37.534935565495601</v>
      </c>
      <c r="F46" s="87">
        <v>38.481143389787476</v>
      </c>
      <c r="G46" s="87">
        <v>29.533354104465765</v>
      </c>
      <c r="H46" s="87">
        <v>22.133799979929627</v>
      </c>
      <c r="I46" s="87">
        <v>39.278806558076532</v>
      </c>
      <c r="J46" s="87">
        <v>40.331151368297171</v>
      </c>
      <c r="K46" s="87">
        <v>27.520635980172116</v>
      </c>
      <c r="L46" s="87">
        <v>23.150422529448559</v>
      </c>
      <c r="M46" s="87">
        <v>21.53085262470395</v>
      </c>
      <c r="N46" s="87">
        <v>18.807390637486833</v>
      </c>
      <c r="O46" s="87">
        <v>14.46711399581376</v>
      </c>
      <c r="P46" s="87">
        <v>14.6708332874344</v>
      </c>
      <c r="Q46" s="87">
        <v>14.646674034594826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0.21257773650278031</v>
      </c>
      <c r="O48" s="87">
        <v>0.2180552853621294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15.366080962037032</v>
      </c>
      <c r="C49" s="87">
        <v>15.022941915682127</v>
      </c>
      <c r="D49" s="87">
        <v>14.404582600065593</v>
      </c>
      <c r="E49" s="87">
        <v>14.217563072288685</v>
      </c>
      <c r="F49" s="87">
        <v>14.142678448857797</v>
      </c>
      <c r="G49" s="87">
        <v>12.899435438096173</v>
      </c>
      <c r="H49" s="87">
        <v>26.155141039895042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49" t="s">
        <v>119</v>
      </c>
      <c r="B50" s="148">
        <v>13.397183740379376</v>
      </c>
      <c r="C50" s="148">
        <v>12.188071841738378</v>
      </c>
      <c r="D50" s="148">
        <v>14.447191791651353</v>
      </c>
      <c r="E50" s="148">
        <v>15.12736869821823</v>
      </c>
      <c r="F50" s="148">
        <v>17.172925380189504</v>
      </c>
      <c r="G50" s="148">
        <v>12.716227277365663</v>
      </c>
      <c r="H50" s="148">
        <v>11.937682721787068</v>
      </c>
      <c r="I50" s="148">
        <v>27.926554190312189</v>
      </c>
      <c r="J50" s="148">
        <v>12.546146923823351</v>
      </c>
      <c r="K50" s="148">
        <v>56.444212047219445</v>
      </c>
      <c r="L50" s="148">
        <v>46.322933129023546</v>
      </c>
      <c r="M50" s="148">
        <v>9.1560276187338943</v>
      </c>
      <c r="N50" s="148">
        <v>57.186897771932237</v>
      </c>
      <c r="O50" s="148">
        <v>8.3580719662717264</v>
      </c>
      <c r="P50" s="148">
        <v>7.7943351747878289</v>
      </c>
      <c r="Q50" s="148">
        <v>6.5792162443193734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337.00610767364265</v>
      </c>
      <c r="C53" s="96">
        <v>357.92445353015376</v>
      </c>
      <c r="D53" s="96">
        <v>314.0946188558936</v>
      </c>
      <c r="E53" s="96">
        <v>310.89188090481241</v>
      </c>
      <c r="F53" s="96">
        <v>300.104746021506</v>
      </c>
      <c r="G53" s="96">
        <v>274.15761138713708</v>
      </c>
      <c r="H53" s="96">
        <v>333.5210464420137</v>
      </c>
      <c r="I53" s="96">
        <v>350.58591284847739</v>
      </c>
      <c r="J53" s="96">
        <v>331.24796109708285</v>
      </c>
      <c r="K53" s="96">
        <v>258.18302346489475</v>
      </c>
      <c r="L53" s="96">
        <v>313.04473285074204</v>
      </c>
      <c r="M53" s="96">
        <v>294.4061851938668</v>
      </c>
      <c r="N53" s="96">
        <v>294.16148018358467</v>
      </c>
      <c r="O53" s="96">
        <v>262.47036035157549</v>
      </c>
      <c r="P53" s="96">
        <v>255.63287914071228</v>
      </c>
      <c r="Q53" s="96">
        <v>257.34850764773483</v>
      </c>
    </row>
    <row r="54" spans="1:17" x14ac:dyDescent="0.25">
      <c r="A54" s="132" t="s">
        <v>83</v>
      </c>
      <c r="B54" s="160">
        <v>1.0330259080990682</v>
      </c>
      <c r="C54" s="160">
        <v>1.0971469810776018</v>
      </c>
      <c r="D54" s="160">
        <v>0.96279524757710266</v>
      </c>
      <c r="E54" s="160">
        <v>0.95297788461250388</v>
      </c>
      <c r="F54" s="160">
        <v>0.91991204528532311</v>
      </c>
      <c r="G54" s="160">
        <v>0.84037620985709882</v>
      </c>
      <c r="H54" s="160">
        <v>1.0223431386726149</v>
      </c>
      <c r="I54" s="160">
        <v>1.0746521286722794</v>
      </c>
      <c r="J54" s="160">
        <v>1.0153754428381285</v>
      </c>
      <c r="K54" s="160">
        <v>0.79140925400933204</v>
      </c>
      <c r="L54" s="160">
        <v>0.9595770286214913</v>
      </c>
      <c r="M54" s="160">
        <v>0.90244422841260885</v>
      </c>
      <c r="N54" s="160">
        <v>0.90169413335585125</v>
      </c>
      <c r="O54" s="160">
        <v>0.80455124158713298</v>
      </c>
      <c r="P54" s="160">
        <v>0.78359228839272266</v>
      </c>
      <c r="Q54" s="160">
        <v>0.78885120998515834</v>
      </c>
    </row>
    <row r="55" spans="1:17" x14ac:dyDescent="0.25">
      <c r="A55" s="76" t="s">
        <v>82</v>
      </c>
      <c r="B55" s="159">
        <v>0.76329668344378643</v>
      </c>
      <c r="C55" s="159">
        <v>0.81067536190639666</v>
      </c>
      <c r="D55" s="159">
        <v>0.71140366717749792</v>
      </c>
      <c r="E55" s="159">
        <v>0.70414967622500413</v>
      </c>
      <c r="F55" s="159">
        <v>0.67971752472150015</v>
      </c>
      <c r="G55" s="159">
        <v>0.62094897020478834</v>
      </c>
      <c r="H55" s="159">
        <v>0.75540324881714582</v>
      </c>
      <c r="I55" s="159">
        <v>0.7940540496034596</v>
      </c>
      <c r="J55" s="159">
        <v>0.75025485991420426</v>
      </c>
      <c r="K55" s="159">
        <v>0.5847675785243831</v>
      </c>
      <c r="L55" s="159">
        <v>0.70902574438180044</v>
      </c>
      <c r="M55" s="159">
        <v>0.66681065899682324</v>
      </c>
      <c r="N55" s="159">
        <v>0.66625641823228698</v>
      </c>
      <c r="O55" s="159">
        <v>0.59447811477845813</v>
      </c>
      <c r="P55" s="159">
        <v>0.57899166924372314</v>
      </c>
      <c r="Q55" s="159">
        <v>0.58287745504882782</v>
      </c>
    </row>
    <row r="56" spans="1:17" x14ac:dyDescent="0.25">
      <c r="A56" s="76" t="s">
        <v>81</v>
      </c>
      <c r="B56" s="159">
        <v>19.082417086094665</v>
      </c>
      <c r="C56" s="159">
        <v>20.266884047659914</v>
      </c>
      <c r="D56" s="159">
        <v>17.785091679437443</v>
      </c>
      <c r="E56" s="159">
        <v>17.6037419056251</v>
      </c>
      <c r="F56" s="159">
        <v>16.9929381180375</v>
      </c>
      <c r="G56" s="159">
        <v>15.52372425511971</v>
      </c>
      <c r="H56" s="159">
        <v>18.885081220428646</v>
      </c>
      <c r="I56" s="159">
        <v>19.851351240086487</v>
      </c>
      <c r="J56" s="159">
        <v>18.756371497855099</v>
      </c>
      <c r="K56" s="159">
        <v>14.619189463109574</v>
      </c>
      <c r="L56" s="159">
        <v>17.72564360954501</v>
      </c>
      <c r="M56" s="159">
        <v>16.670266474920581</v>
      </c>
      <c r="N56" s="159">
        <v>16.656410455807169</v>
      </c>
      <c r="O56" s="159">
        <v>14.861952869461454</v>
      </c>
      <c r="P56" s="159">
        <v>14.474791731093077</v>
      </c>
      <c r="Q56" s="159">
        <v>14.571936376220698</v>
      </c>
    </row>
    <row r="57" spans="1:17" x14ac:dyDescent="0.25">
      <c r="A57" s="76" t="s">
        <v>80</v>
      </c>
      <c r="B57" s="159">
        <v>0.47706042715236663</v>
      </c>
      <c r="C57" s="159">
        <v>0.50667210119149786</v>
      </c>
      <c r="D57" s="159">
        <v>0.44462729198593642</v>
      </c>
      <c r="E57" s="159">
        <v>0.44009354764062736</v>
      </c>
      <c r="F57" s="159">
        <v>0.4248234529509376</v>
      </c>
      <c r="G57" s="159">
        <v>0.38809310637799288</v>
      </c>
      <c r="H57" s="159">
        <v>0.47212703051071614</v>
      </c>
      <c r="I57" s="159">
        <v>0.49628378100216231</v>
      </c>
      <c r="J57" s="159">
        <v>0.46890928744637761</v>
      </c>
      <c r="K57" s="159">
        <v>0.36547973657773947</v>
      </c>
      <c r="L57" s="159">
        <v>0.44314109023862547</v>
      </c>
      <c r="M57" s="159">
        <v>0.41675666187301452</v>
      </c>
      <c r="N57" s="159">
        <v>0.41641026139517923</v>
      </c>
      <c r="O57" s="159">
        <v>0.37154882173653636</v>
      </c>
      <c r="P57" s="159">
        <v>0.36186979327732693</v>
      </c>
      <c r="Q57" s="159">
        <v>0.3642984094055175</v>
      </c>
    </row>
    <row r="58" spans="1:17" x14ac:dyDescent="0.25">
      <c r="A58" s="129" t="s">
        <v>79</v>
      </c>
      <c r="B58" s="158">
        <v>0.68868393873271205</v>
      </c>
      <c r="C58" s="158">
        <v>0.73143132071840089</v>
      </c>
      <c r="D58" s="158">
        <v>0.64186349838473566</v>
      </c>
      <c r="E58" s="158">
        <v>0.6353185897416691</v>
      </c>
      <c r="F58" s="158">
        <v>0.61327469685688252</v>
      </c>
      <c r="G58" s="158">
        <v>0.56025080657139892</v>
      </c>
      <c r="H58" s="158">
        <v>0.68156209244841026</v>
      </c>
      <c r="I58" s="158">
        <v>0.71643475244818655</v>
      </c>
      <c r="J58" s="158">
        <v>0.67691696189208639</v>
      </c>
      <c r="K58" s="158">
        <v>0.52760616933955462</v>
      </c>
      <c r="L58" s="158">
        <v>0.6397180190809939</v>
      </c>
      <c r="M58" s="158">
        <v>0.6016294856084059</v>
      </c>
      <c r="N58" s="158">
        <v>0.60112942223723409</v>
      </c>
      <c r="O58" s="158">
        <v>0.53636749439142184</v>
      </c>
      <c r="P58" s="158">
        <v>0.52239485892848203</v>
      </c>
      <c r="Q58" s="158">
        <v>0.52590080665677208</v>
      </c>
    </row>
    <row r="59" spans="1:17" x14ac:dyDescent="0.25">
      <c r="A59" s="92" t="s">
        <v>125</v>
      </c>
      <c r="B59" s="91">
        <v>0.13773678774654241</v>
      </c>
      <c r="C59" s="91">
        <v>0.14628626414368018</v>
      </c>
      <c r="D59" s="91">
        <v>0.12837269967694709</v>
      </c>
      <c r="E59" s="91">
        <v>0.12706371794833382</v>
      </c>
      <c r="F59" s="91">
        <v>0.1226549393713765</v>
      </c>
      <c r="G59" s="91">
        <v>0.11205016131427981</v>
      </c>
      <c r="H59" s="91">
        <v>0.13631241848968201</v>
      </c>
      <c r="I59" s="91">
        <v>0.14328695048963735</v>
      </c>
      <c r="J59" s="91">
        <v>0.13538339237841734</v>
      </c>
      <c r="K59" s="91">
        <v>0.10552123386791096</v>
      </c>
      <c r="L59" s="91">
        <v>0.12794360381619879</v>
      </c>
      <c r="M59" s="91">
        <v>0.12032589712168118</v>
      </c>
      <c r="N59" s="91">
        <v>0.12022588444744692</v>
      </c>
      <c r="O59" s="91">
        <v>0.10727349887828436</v>
      </c>
      <c r="P59" s="91">
        <v>0.10447897178569643</v>
      </c>
      <c r="Q59" s="91">
        <v>0.10518016133135444</v>
      </c>
    </row>
    <row r="60" spans="1:17" x14ac:dyDescent="0.25">
      <c r="A60" s="92" t="s">
        <v>26</v>
      </c>
      <c r="B60" s="91">
        <v>0.20660518161981356</v>
      </c>
      <c r="C60" s="91">
        <v>0.21942939621552027</v>
      </c>
      <c r="D60" s="91">
        <v>0.1925590495154208</v>
      </c>
      <c r="E60" s="91">
        <v>0.19059557692250073</v>
      </c>
      <c r="F60" s="91">
        <v>0.18398240905706476</v>
      </c>
      <c r="G60" s="91">
        <v>0.16807524197141965</v>
      </c>
      <c r="H60" s="91">
        <v>0.20446862773452312</v>
      </c>
      <c r="I60" s="91">
        <v>0.21493042573445598</v>
      </c>
      <c r="J60" s="91">
        <v>0.20307508856762591</v>
      </c>
      <c r="K60" s="91">
        <v>0.15828185080186635</v>
      </c>
      <c r="L60" s="91">
        <v>0.1919154057242981</v>
      </c>
      <c r="M60" s="91">
        <v>0.18048884568252177</v>
      </c>
      <c r="N60" s="91">
        <v>0.18033882667117029</v>
      </c>
      <c r="O60" s="91">
        <v>0.16091024831742651</v>
      </c>
      <c r="P60" s="91">
        <v>0.15671845767854464</v>
      </c>
      <c r="Q60" s="91">
        <v>0.1577702419970316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0.34434196936635608</v>
      </c>
      <c r="C62" s="157">
        <v>0.36571566035920045</v>
      </c>
      <c r="D62" s="157">
        <v>0.32093174919236778</v>
      </c>
      <c r="E62" s="157">
        <v>0.31765929487083455</v>
      </c>
      <c r="F62" s="157">
        <v>0.30663734842844126</v>
      </c>
      <c r="G62" s="157">
        <v>0.28012540328569946</v>
      </c>
      <c r="H62" s="157">
        <v>0.34078104622420513</v>
      </c>
      <c r="I62" s="157">
        <v>0.35821737622409322</v>
      </c>
      <c r="J62" s="157">
        <v>0.33845848094604314</v>
      </c>
      <c r="K62" s="157">
        <v>0.26380308466977731</v>
      </c>
      <c r="L62" s="157">
        <v>0.31985900954049695</v>
      </c>
      <c r="M62" s="157">
        <v>0.30081474280420295</v>
      </c>
      <c r="N62" s="157">
        <v>0.30056471111861693</v>
      </c>
      <c r="O62" s="157">
        <v>0.26818374719571092</v>
      </c>
      <c r="P62" s="157">
        <v>0.26119742946424096</v>
      </c>
      <c r="Q62" s="157">
        <v>0.26295040332838604</v>
      </c>
    </row>
    <row r="63" spans="1:17" x14ac:dyDescent="0.25">
      <c r="A63" s="156" t="s">
        <v>115</v>
      </c>
      <c r="B63" s="155">
        <v>52.478780437358999</v>
      </c>
      <c r="C63" s="155">
        <v>55.736197007326922</v>
      </c>
      <c r="D63" s="155">
        <v>48.910990525598471</v>
      </c>
      <c r="E63" s="155">
        <v>48.412258372364256</v>
      </c>
      <c r="F63" s="155">
        <v>46.732479667470763</v>
      </c>
      <c r="G63" s="155">
        <v>42.691977283536879</v>
      </c>
      <c r="H63" s="155">
        <v>51.936084744251431</v>
      </c>
      <c r="I63" s="155">
        <v>54.593435329140299</v>
      </c>
      <c r="J63" s="155">
        <v>51.582118617182012</v>
      </c>
      <c r="K63" s="155">
        <v>40.204405476795465</v>
      </c>
      <c r="L63" s="155">
        <v>48.747501686986936</v>
      </c>
      <c r="M63" s="155">
        <v>45.845096573594496</v>
      </c>
      <c r="N63" s="155">
        <v>45.806990971903424</v>
      </c>
      <c r="O63" s="155">
        <v>40.872031985674532</v>
      </c>
      <c r="P63" s="155">
        <v>39.807295569808325</v>
      </c>
      <c r="Q63" s="155">
        <v>40.07445420486583</v>
      </c>
    </row>
    <row r="64" spans="1:17" x14ac:dyDescent="0.25">
      <c r="A64" s="84" t="s">
        <v>33</v>
      </c>
      <c r="B64" s="153">
        <v>0</v>
      </c>
      <c r="C64" s="153">
        <v>8.6880086978912345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18.167070000000081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52.397163865381572</v>
      </c>
      <c r="C66" s="153">
        <v>28.800073048609327</v>
      </c>
      <c r="D66" s="153">
        <v>48.804869449565274</v>
      </c>
      <c r="E66" s="153">
        <v>48.305794329071603</v>
      </c>
      <c r="F66" s="153">
        <v>46.612161713339049</v>
      </c>
      <c r="G66" s="153">
        <v>42.599296773267895</v>
      </c>
      <c r="H66" s="153">
        <v>51.824371438448168</v>
      </c>
      <c r="I66" s="153">
        <v>54.289910419320393</v>
      </c>
      <c r="J66" s="153">
        <v>51.462309847693575</v>
      </c>
      <c r="K66" s="153">
        <v>28.628067873230606</v>
      </c>
      <c r="L66" s="153">
        <v>48.226306597943989</v>
      </c>
      <c r="M66" s="153">
        <v>45.742199651040892</v>
      </c>
      <c r="N66" s="153">
        <v>45.123445071643857</v>
      </c>
      <c r="O66" s="153">
        <v>40.785367012612483</v>
      </c>
      <c r="P66" s="153">
        <v>39.728012839219261</v>
      </c>
      <c r="Q66" s="153">
        <v>40.002876377757175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8.1616571977426444E-2</v>
      </c>
      <c r="C68" s="153">
        <v>8.1045260826281607E-2</v>
      </c>
      <c r="D68" s="153">
        <v>0.10612107603319432</v>
      </c>
      <c r="E68" s="153">
        <v>0.10646404329265069</v>
      </c>
      <c r="F68" s="153">
        <v>0.12031795413171376</v>
      </c>
      <c r="G68" s="153">
        <v>9.2680510268983607E-2</v>
      </c>
      <c r="H68" s="153">
        <v>0.11171330580326111</v>
      </c>
      <c r="I68" s="153">
        <v>0.30352490981990732</v>
      </c>
      <c r="J68" s="153">
        <v>0.11980876948843933</v>
      </c>
      <c r="K68" s="153">
        <v>11.576337603564859</v>
      </c>
      <c r="L68" s="153">
        <v>0.52119508904294687</v>
      </c>
      <c r="M68" s="153">
        <v>0.10289692255360233</v>
      </c>
      <c r="N68" s="153">
        <v>0.68354590025956474</v>
      </c>
      <c r="O68" s="153">
        <v>8.6664973062049178E-2</v>
      </c>
      <c r="P68" s="153">
        <v>7.9282730589062878E-2</v>
      </c>
      <c r="Q68" s="153">
        <v>7.1577827108655179E-2</v>
      </c>
    </row>
    <row r="69" spans="1:17" x14ac:dyDescent="0.25">
      <c r="A69" s="156" t="s">
        <v>114</v>
      </c>
      <c r="B69" s="155">
        <v>144.12154274082738</v>
      </c>
      <c r="C69" s="155">
        <v>153.06732801824472</v>
      </c>
      <c r="D69" s="155">
        <v>134.32338466678775</v>
      </c>
      <c r="E69" s="155">
        <v>132.9537254113792</v>
      </c>
      <c r="F69" s="155">
        <v>128.34057898543654</v>
      </c>
      <c r="G69" s="155">
        <v>117.24421904400012</v>
      </c>
      <c r="H69" s="155">
        <v>142.63114719661672</v>
      </c>
      <c r="I69" s="155">
        <v>149.92898191582412</v>
      </c>
      <c r="J69" s="155">
        <v>141.65905630795464</v>
      </c>
      <c r="K69" s="155">
        <v>110.41264476810565</v>
      </c>
      <c r="L69" s="155">
        <v>133.874398172718</v>
      </c>
      <c r="M69" s="155">
        <v>125.90357455382204</v>
      </c>
      <c r="N69" s="155">
        <v>125.79892581661746</v>
      </c>
      <c r="O69" s="155">
        <v>112.24613559301515</v>
      </c>
      <c r="P69" s="155">
        <v>109.32206888284948</v>
      </c>
      <c r="Q69" s="155">
        <v>110.05576189781901</v>
      </c>
    </row>
    <row r="70" spans="1:17" x14ac:dyDescent="0.25">
      <c r="A70" s="156" t="s">
        <v>113</v>
      </c>
      <c r="B70" s="155">
        <v>78.718170656038481</v>
      </c>
      <c r="C70" s="155">
        <v>83.604295510990596</v>
      </c>
      <c r="D70" s="155">
        <v>73.36648578839791</v>
      </c>
      <c r="E70" s="155">
        <v>72.618387558546402</v>
      </c>
      <c r="F70" s="155">
        <v>70.098719501206205</v>
      </c>
      <c r="G70" s="155">
        <v>64.0379659253054</v>
      </c>
      <c r="H70" s="155">
        <v>77.904127116377168</v>
      </c>
      <c r="I70" s="155">
        <v>81.890152993710444</v>
      </c>
      <c r="J70" s="155">
        <v>77.373177925772865</v>
      </c>
      <c r="K70" s="155">
        <v>60.306608215193108</v>
      </c>
      <c r="L70" s="155">
        <v>73.121252530480277</v>
      </c>
      <c r="M70" s="155">
        <v>68.767644860391925</v>
      </c>
      <c r="N70" s="155">
        <v>68.710486457855097</v>
      </c>
      <c r="O70" s="155">
        <v>61.30804797851188</v>
      </c>
      <c r="P70" s="155">
        <v>59.710943354712555</v>
      </c>
      <c r="Q70" s="155">
        <v>60.111681307298667</v>
      </c>
    </row>
    <row r="71" spans="1:17" x14ac:dyDescent="0.25">
      <c r="A71" s="152" t="s">
        <v>123</v>
      </c>
      <c r="B71" s="151">
        <v>47.703873304630136</v>
      </c>
      <c r="C71" s="151">
        <v>50.603760532357846</v>
      </c>
      <c r="D71" s="151">
        <v>33.040476895766034</v>
      </c>
      <c r="E71" s="151">
        <v>32.162051107308372</v>
      </c>
      <c r="F71" s="151">
        <v>28.696753041576677</v>
      </c>
      <c r="G71" s="151">
        <v>28.819372023073491</v>
      </c>
      <c r="H71" s="151">
        <v>35.453070911098756</v>
      </c>
      <c r="I71" s="151">
        <v>33.352218754232752</v>
      </c>
      <c r="J71" s="151">
        <v>31.845845520202175</v>
      </c>
      <c r="K71" s="151">
        <v>25.095876737509844</v>
      </c>
      <c r="L71" s="151">
        <v>30.107568241287154</v>
      </c>
      <c r="M71" s="151">
        <v>29.666814289967363</v>
      </c>
      <c r="N71" s="151">
        <v>28.395350017268264</v>
      </c>
      <c r="O71" s="151">
        <v>28.375358214908445</v>
      </c>
      <c r="P71" s="151">
        <v>29.583505730864626</v>
      </c>
      <c r="Q71" s="151">
        <v>32.912107006019241</v>
      </c>
    </row>
    <row r="72" spans="1:17" x14ac:dyDescent="0.25">
      <c r="A72" s="154" t="s">
        <v>30</v>
      </c>
      <c r="B72" s="153">
        <v>0</v>
      </c>
      <c r="C72" s="153">
        <v>0</v>
      </c>
      <c r="D72" s="153">
        <v>0</v>
      </c>
      <c r="E72" s="153">
        <v>0</v>
      </c>
      <c r="F72" s="153">
        <v>0</v>
      </c>
      <c r="G72" s="153">
        <v>0</v>
      </c>
      <c r="H72" s="153">
        <v>0</v>
      </c>
      <c r="I72" s="153">
        <v>0</v>
      </c>
      <c r="J72" s="153">
        <v>0.11601439001544478</v>
      </c>
      <c r="K72" s="153">
        <v>0</v>
      </c>
      <c r="L72" s="153">
        <v>0</v>
      </c>
      <c r="M72" s="153">
        <v>0</v>
      </c>
      <c r="N72" s="153">
        <v>0</v>
      </c>
      <c r="O72" s="153">
        <v>0</v>
      </c>
      <c r="P72" s="153">
        <v>0</v>
      </c>
      <c r="Q72" s="153">
        <v>0</v>
      </c>
    </row>
    <row r="73" spans="1:17" x14ac:dyDescent="0.25">
      <c r="A73" s="154" t="s">
        <v>125</v>
      </c>
      <c r="B73" s="153">
        <v>1.6069214016429356</v>
      </c>
      <c r="C73" s="153">
        <v>1.3603087294924219</v>
      </c>
      <c r="D73" s="153">
        <v>2.2912151628973696</v>
      </c>
      <c r="E73" s="153">
        <v>1.4359494129835788</v>
      </c>
      <c r="F73" s="153">
        <v>1.095442068490323</v>
      </c>
      <c r="G73" s="153">
        <v>1.0729671983792954</v>
      </c>
      <c r="H73" s="153">
        <v>1.0134940600646791</v>
      </c>
      <c r="I73" s="153">
        <v>0.99359592791427076</v>
      </c>
      <c r="J73" s="153">
        <v>1.2037384884169358</v>
      </c>
      <c r="K73" s="153">
        <v>1.62205575238767</v>
      </c>
      <c r="L73" s="153">
        <v>1.4317787151583881</v>
      </c>
      <c r="M73" s="153">
        <v>1.4366924403605887</v>
      </c>
      <c r="N73" s="153">
        <v>1.5185923902103671</v>
      </c>
      <c r="O73" s="153">
        <v>1.4829778960997704</v>
      </c>
      <c r="P73" s="153">
        <v>1.2257408123356273</v>
      </c>
      <c r="Q73" s="153">
        <v>1.4216614180131888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46.0969519029872</v>
      </c>
      <c r="C75" s="153">
        <v>49.243451802865422</v>
      </c>
      <c r="D75" s="153">
        <v>30.749261732868661</v>
      </c>
      <c r="E75" s="153">
        <v>30.726101694324797</v>
      </c>
      <c r="F75" s="153">
        <v>27.601310973086356</v>
      </c>
      <c r="G75" s="153">
        <v>27.746404824694196</v>
      </c>
      <c r="H75" s="153">
        <v>34.439576851034076</v>
      </c>
      <c r="I75" s="153">
        <v>32.358622826318481</v>
      </c>
      <c r="J75" s="153">
        <v>30.526092641769793</v>
      </c>
      <c r="K75" s="153">
        <v>23.473820985122174</v>
      </c>
      <c r="L75" s="153">
        <v>28.675789526128767</v>
      </c>
      <c r="M75" s="153">
        <v>28.230121849606775</v>
      </c>
      <c r="N75" s="153">
        <v>26.876757627057899</v>
      </c>
      <c r="O75" s="153">
        <v>26.892380318808677</v>
      </c>
      <c r="P75" s="153">
        <v>28.357764918529</v>
      </c>
      <c r="Q75" s="153">
        <v>31.490445588006054</v>
      </c>
    </row>
    <row r="76" spans="1:17" x14ac:dyDescent="0.25">
      <c r="A76" s="152" t="s">
        <v>122</v>
      </c>
      <c r="B76" s="151">
        <v>31.014297351408345</v>
      </c>
      <c r="C76" s="151">
        <v>33.000534978632743</v>
      </c>
      <c r="D76" s="151">
        <v>40.326008892631876</v>
      </c>
      <c r="E76" s="151">
        <v>40.45633645123803</v>
      </c>
      <c r="F76" s="151">
        <v>41.401966459629534</v>
      </c>
      <c r="G76" s="151">
        <v>35.218593902231902</v>
      </c>
      <c r="H76" s="151">
        <v>42.451056205278405</v>
      </c>
      <c r="I76" s="151">
        <v>48.537934239477693</v>
      </c>
      <c r="J76" s="151">
        <v>45.527332405570689</v>
      </c>
      <c r="K76" s="151">
        <v>35.210731477683268</v>
      </c>
      <c r="L76" s="151">
        <v>43.013684289193122</v>
      </c>
      <c r="M76" s="151">
        <v>39.100830570424563</v>
      </c>
      <c r="N76" s="151">
        <v>40.315136440586826</v>
      </c>
      <c r="O76" s="151">
        <v>32.932689763603435</v>
      </c>
      <c r="P76" s="151">
        <v>30.127437623847925</v>
      </c>
      <c r="Q76" s="151">
        <v>27.199574301279426</v>
      </c>
    </row>
    <row r="77" spans="1:17" x14ac:dyDescent="0.25">
      <c r="A77" s="156" t="s">
        <v>112</v>
      </c>
      <c r="B77" s="155">
        <v>39.643129795895213</v>
      </c>
      <c r="C77" s="155">
        <v>42.10382318103759</v>
      </c>
      <c r="D77" s="155">
        <v>36.947976490546779</v>
      </c>
      <c r="E77" s="155">
        <v>36.571227958677717</v>
      </c>
      <c r="F77" s="155">
        <v>35.302302029540357</v>
      </c>
      <c r="G77" s="155">
        <v>32.250055786163756</v>
      </c>
      <c r="H77" s="155">
        <v>39.233170653890909</v>
      </c>
      <c r="I77" s="155">
        <v>41.240566657989966</v>
      </c>
      <c r="J77" s="155">
        <v>38.965780196227435</v>
      </c>
      <c r="K77" s="155">
        <v>30.370912803239925</v>
      </c>
      <c r="L77" s="155">
        <v>36.824474968688854</v>
      </c>
      <c r="M77" s="155">
        <v>34.631961696246869</v>
      </c>
      <c r="N77" s="155">
        <v>34.603176246181022</v>
      </c>
      <c r="O77" s="155">
        <v>30.875246252418869</v>
      </c>
      <c r="P77" s="155">
        <v>30.070930992406588</v>
      </c>
      <c r="Q77" s="155">
        <v>30.272745980434337</v>
      </c>
    </row>
    <row r="78" spans="1:17" x14ac:dyDescent="0.25">
      <c r="A78" s="152" t="s">
        <v>121</v>
      </c>
      <c r="B78" s="151">
        <v>17.979751682254857</v>
      </c>
      <c r="C78" s="151">
        <v>27.328835526923168</v>
      </c>
      <c r="D78" s="151">
        <v>23.590813714165172</v>
      </c>
      <c r="E78" s="151">
        <v>23.373617382032009</v>
      </c>
      <c r="F78" s="151">
        <v>22.305013701357897</v>
      </c>
      <c r="G78" s="151">
        <v>20.750823264842627</v>
      </c>
      <c r="H78" s="151">
        <v>25.90446402293901</v>
      </c>
      <c r="I78" s="151">
        <v>22.664406812457724</v>
      </c>
      <c r="J78" s="151">
        <v>24.77123449941692</v>
      </c>
      <c r="K78" s="151">
        <v>4.7494163993659164</v>
      </c>
      <c r="L78" s="151">
        <v>15.327729431650095</v>
      </c>
      <c r="M78" s="151">
        <v>22.134295899443995</v>
      </c>
      <c r="N78" s="151">
        <v>10.698946259819422</v>
      </c>
      <c r="O78" s="151">
        <v>19.843949818040798</v>
      </c>
      <c r="P78" s="151">
        <v>19.498008455129302</v>
      </c>
      <c r="Q78" s="151">
        <v>19.87453092425455</v>
      </c>
    </row>
    <row r="79" spans="1:17" x14ac:dyDescent="0.25">
      <c r="A79" s="154" t="s">
        <v>30</v>
      </c>
      <c r="B79" s="153">
        <v>0</v>
      </c>
      <c r="C79" s="153">
        <v>0</v>
      </c>
      <c r="D79" s="153">
        <v>0</v>
      </c>
      <c r="E79" s="153">
        <v>0</v>
      </c>
      <c r="F79" s="153">
        <v>0</v>
      </c>
      <c r="G79" s="153">
        <v>0</v>
      </c>
      <c r="H79" s="153">
        <v>0</v>
      </c>
      <c r="I79" s="153">
        <v>0</v>
      </c>
      <c r="J79" s="153">
        <v>4.0693124496457928E-2</v>
      </c>
      <c r="K79" s="153">
        <v>0</v>
      </c>
      <c r="L79" s="153">
        <v>0</v>
      </c>
      <c r="M79" s="153">
        <v>0</v>
      </c>
      <c r="N79" s="153">
        <v>0</v>
      </c>
      <c r="O79" s="153">
        <v>0</v>
      </c>
      <c r="P79" s="153">
        <v>0</v>
      </c>
      <c r="Q79" s="153">
        <v>0</v>
      </c>
    </row>
    <row r="80" spans="1:17" x14ac:dyDescent="0.25">
      <c r="A80" s="154" t="s">
        <v>125</v>
      </c>
      <c r="B80" s="153">
        <v>0.4000406851483822</v>
      </c>
      <c r="C80" s="153">
        <v>0.47077762686305036</v>
      </c>
      <c r="D80" s="153">
        <v>0.8023374318448262</v>
      </c>
      <c r="E80" s="153">
        <v>0.50386905495976286</v>
      </c>
      <c r="F80" s="153">
        <v>0.38579100686576195</v>
      </c>
      <c r="G80" s="153">
        <v>0.37842386393556948</v>
      </c>
      <c r="H80" s="153">
        <v>0.36573420617108465</v>
      </c>
      <c r="I80" s="153">
        <v>0.34772623310078132</v>
      </c>
      <c r="J80" s="153">
        <v>0.42222245157525151</v>
      </c>
      <c r="K80" s="153">
        <v>0.5766777196543007</v>
      </c>
      <c r="L80" s="153">
        <v>0.50163677931149353</v>
      </c>
      <c r="M80" s="153">
        <v>0.50487579076353084</v>
      </c>
      <c r="N80" s="153">
        <v>0.53462780740775973</v>
      </c>
      <c r="O80" s="153">
        <v>0.52141897695234762</v>
      </c>
      <c r="P80" s="153">
        <v>0.43240980303780541</v>
      </c>
      <c r="Q80" s="153">
        <v>0.5034719260165641</v>
      </c>
    </row>
    <row r="81" spans="1:17" x14ac:dyDescent="0.25">
      <c r="A81" s="154" t="s">
        <v>26</v>
      </c>
      <c r="B81" s="153">
        <v>17.579710997106474</v>
      </c>
      <c r="C81" s="153">
        <v>26.858057900060118</v>
      </c>
      <c r="D81" s="153">
        <v>22.788476282320346</v>
      </c>
      <c r="E81" s="153">
        <v>22.869748327072244</v>
      </c>
      <c r="F81" s="153">
        <v>21.919222694492134</v>
      </c>
      <c r="G81" s="153">
        <v>20.372399400907057</v>
      </c>
      <c r="H81" s="153">
        <v>25.538729816767926</v>
      </c>
      <c r="I81" s="153">
        <v>22.316680579356941</v>
      </c>
      <c r="J81" s="153">
        <v>24.308318923345212</v>
      </c>
      <c r="K81" s="153">
        <v>4.1727386797116157</v>
      </c>
      <c r="L81" s="153">
        <v>14.826092652338602</v>
      </c>
      <c r="M81" s="153">
        <v>21.629420108680463</v>
      </c>
      <c r="N81" s="153">
        <v>10.164318452411663</v>
      </c>
      <c r="O81" s="153">
        <v>19.322530841088451</v>
      </c>
      <c r="P81" s="153">
        <v>19.065598652091495</v>
      </c>
      <c r="Q81" s="153">
        <v>19.371058998237984</v>
      </c>
    </row>
    <row r="82" spans="1:17" x14ac:dyDescent="0.25">
      <c r="A82" s="152" t="s">
        <v>120</v>
      </c>
      <c r="B82" s="151">
        <v>20.046358671512493</v>
      </c>
      <c r="C82" s="151">
        <v>13.169926792011596</v>
      </c>
      <c r="D82" s="151">
        <v>11.256509908025778</v>
      </c>
      <c r="E82" s="151">
        <v>11.089718665254567</v>
      </c>
      <c r="F82" s="151">
        <v>10.615048952213531</v>
      </c>
      <c r="G82" s="151">
        <v>9.6645615225620194</v>
      </c>
      <c r="H82" s="151">
        <v>11.120323020091099</v>
      </c>
      <c r="I82" s="151">
        <v>12.581678644706463</v>
      </c>
      <c r="J82" s="151">
        <v>11.826419625517982</v>
      </c>
      <c r="K82" s="151">
        <v>8.9305416850275297</v>
      </c>
      <c r="L82" s="151">
        <v>11.205774795069626</v>
      </c>
      <c r="M82" s="151">
        <v>10.465955039232615</v>
      </c>
      <c r="N82" s="151">
        <v>10.413316638235216</v>
      </c>
      <c r="O82" s="151">
        <v>9.3191733399535224</v>
      </c>
      <c r="P82" s="151">
        <v>9.006447379419912</v>
      </c>
      <c r="Q82" s="151">
        <v>8.9845942585038685</v>
      </c>
    </row>
    <row r="83" spans="1:17" x14ac:dyDescent="0.25">
      <c r="A83" s="150" t="s">
        <v>33</v>
      </c>
      <c r="B83" s="87">
        <v>0</v>
      </c>
      <c r="C83" s="87">
        <v>5.7344710429807435</v>
      </c>
      <c r="D83" s="87">
        <v>3.9465040939610319</v>
      </c>
      <c r="E83" s="87">
        <v>3.5641503604824187</v>
      </c>
      <c r="F83" s="87">
        <v>3.1191075089283515</v>
      </c>
      <c r="G83" s="87">
        <v>2.4048774780272559</v>
      </c>
      <c r="H83" s="87">
        <v>2.0057813009209617</v>
      </c>
      <c r="I83" s="87">
        <v>4.033024325437335</v>
      </c>
      <c r="J83" s="87">
        <v>4.0526817049398538</v>
      </c>
      <c r="K83" s="87">
        <v>0.5880698011726706</v>
      </c>
      <c r="L83" s="87">
        <v>5.9430564576490781</v>
      </c>
      <c r="M83" s="87">
        <v>5.5725313547000326</v>
      </c>
      <c r="N83" s="87">
        <v>5.8206147304392779</v>
      </c>
      <c r="O83" s="87">
        <v>6.2160210045379181</v>
      </c>
      <c r="P83" s="87">
        <v>5.9800764726494258</v>
      </c>
      <c r="Q83" s="87">
        <v>5.7499957144294704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</v>
      </c>
      <c r="C85" s="87">
        <v>0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1.3326001552613168E-2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</row>
    <row r="86" spans="1:17" x14ac:dyDescent="0.25">
      <c r="A86" s="150" t="s">
        <v>125</v>
      </c>
      <c r="B86" s="87">
        <v>0</v>
      </c>
      <c r="C86" s="87">
        <v>9.2148032308522199E-2</v>
      </c>
      <c r="D86" s="87">
        <v>0.18786198251881103</v>
      </c>
      <c r="E86" s="87">
        <v>0.13087564964026976</v>
      </c>
      <c r="F86" s="87">
        <v>9.8528282433722691E-2</v>
      </c>
      <c r="G86" s="87">
        <v>7.7522863181309631E-2</v>
      </c>
      <c r="H86" s="87">
        <v>5.6655059594160395E-2</v>
      </c>
      <c r="I86" s="87">
        <v>0.11739330873806031</v>
      </c>
      <c r="J86" s="87">
        <v>0.14777581485623847</v>
      </c>
      <c r="K86" s="87">
        <v>0.20442420246220239</v>
      </c>
      <c r="L86" s="87">
        <v>0.1196864777754314</v>
      </c>
      <c r="M86" s="87">
        <v>0.11575516726353319</v>
      </c>
      <c r="N86" s="87">
        <v>0.10571703512572139</v>
      </c>
      <c r="O86" s="87">
        <v>9.494451269083648E-2</v>
      </c>
      <c r="P86" s="87">
        <v>7.7883912758367035E-2</v>
      </c>
      <c r="Q86" s="87">
        <v>8.7591018678030985E-2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18.19169636737206</v>
      </c>
      <c r="C88" s="87">
        <v>1.6019849764917673</v>
      </c>
      <c r="D88" s="87">
        <v>0</v>
      </c>
      <c r="E88" s="87">
        <v>0.18334774451859515</v>
      </c>
      <c r="F88" s="87">
        <v>9.7402375117095708E-2</v>
      </c>
      <c r="G88" s="87">
        <v>1.0600459759452292</v>
      </c>
      <c r="H88" s="87">
        <v>0.12478729520951015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0</v>
      </c>
      <c r="C89" s="87">
        <v>3.7629346559126944</v>
      </c>
      <c r="D89" s="87">
        <v>5.0276864316114924</v>
      </c>
      <c r="E89" s="87">
        <v>5.230227982901944</v>
      </c>
      <c r="F89" s="87">
        <v>5.3381292345921096</v>
      </c>
      <c r="G89" s="87">
        <v>4.2610113117427346</v>
      </c>
      <c r="H89" s="87">
        <v>4.0945904042615062</v>
      </c>
      <c r="I89" s="87">
        <v>8.4312610105310668</v>
      </c>
      <c r="J89" s="87">
        <v>7.6126361041692761</v>
      </c>
      <c r="K89" s="87">
        <v>8.1380476813926563</v>
      </c>
      <c r="L89" s="87">
        <v>5.1430318596451166</v>
      </c>
      <c r="M89" s="87">
        <v>4.7776685172690492</v>
      </c>
      <c r="N89" s="87">
        <v>4.4368358361839704</v>
      </c>
      <c r="O89" s="87">
        <v>2.9635399266553879</v>
      </c>
      <c r="P89" s="87">
        <v>2.9484869940121197</v>
      </c>
      <c r="Q89" s="87">
        <v>3.1470075253963667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5.0149036486246051E-2</v>
      </c>
      <c r="O91" s="87">
        <v>4.4667896069381569E-2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1.8546623041404331</v>
      </c>
      <c r="C92" s="87">
        <v>1.9783880843178689</v>
      </c>
      <c r="D92" s="87">
        <v>2.0944573999344431</v>
      </c>
      <c r="E92" s="87">
        <v>1.981116927711339</v>
      </c>
      <c r="F92" s="87">
        <v>1.9618815511422518</v>
      </c>
      <c r="G92" s="87">
        <v>1.86110389366549</v>
      </c>
      <c r="H92" s="87">
        <v>4.83850896010496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49" t="s">
        <v>119</v>
      </c>
      <c r="B93" s="148">
        <v>1.6170194421278623</v>
      </c>
      <c r="C93" s="148">
        <v>1.6050608621028228</v>
      </c>
      <c r="D93" s="148">
        <v>2.1006528683558265</v>
      </c>
      <c r="E93" s="148">
        <v>2.1078919113911425</v>
      </c>
      <c r="F93" s="148">
        <v>2.3822393759689326</v>
      </c>
      <c r="G93" s="148">
        <v>1.8346709987591083</v>
      </c>
      <c r="H93" s="148">
        <v>2.2083836108608015</v>
      </c>
      <c r="I93" s="148">
        <v>5.9944812008257813</v>
      </c>
      <c r="J93" s="148">
        <v>2.3681260712925294</v>
      </c>
      <c r="K93" s="148">
        <v>16.690954718846477</v>
      </c>
      <c r="L93" s="148">
        <v>10.290970741969133</v>
      </c>
      <c r="M93" s="148">
        <v>2.0317107575702575</v>
      </c>
      <c r="N93" s="148">
        <v>13.490913348126384</v>
      </c>
      <c r="O93" s="148">
        <v>1.71212309442455</v>
      </c>
      <c r="P93" s="148">
        <v>1.5664751578573757</v>
      </c>
      <c r="Q93" s="148">
        <v>1.4136207976759172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0.99999999999999989</v>
      </c>
      <c r="C98" s="77">
        <f t="shared" si="0"/>
        <v>0.99999999999999989</v>
      </c>
      <c r="D98" s="77">
        <f t="shared" si="0"/>
        <v>1</v>
      </c>
      <c r="E98" s="77">
        <f t="shared" si="0"/>
        <v>1</v>
      </c>
      <c r="F98" s="77">
        <f t="shared" si="0"/>
        <v>1.0000000000000002</v>
      </c>
      <c r="G98" s="77">
        <f t="shared" si="0"/>
        <v>1</v>
      </c>
      <c r="H98" s="77">
        <f t="shared" si="0"/>
        <v>0.99999999999999989</v>
      </c>
      <c r="I98" s="77">
        <f t="shared" si="0"/>
        <v>1</v>
      </c>
      <c r="J98" s="77">
        <f t="shared" si="0"/>
        <v>0.99999999999999978</v>
      </c>
      <c r="K98" s="77">
        <f t="shared" si="0"/>
        <v>1</v>
      </c>
      <c r="L98" s="77">
        <f t="shared" si="0"/>
        <v>0.99999999999999978</v>
      </c>
      <c r="M98" s="77">
        <f t="shared" si="0"/>
        <v>0.99999999999999989</v>
      </c>
      <c r="N98" s="77">
        <f t="shared" si="0"/>
        <v>1.0000000000000002</v>
      </c>
      <c r="O98" s="77">
        <f t="shared" si="0"/>
        <v>1</v>
      </c>
      <c r="P98" s="77">
        <f t="shared" si="0"/>
        <v>0.99999999999999989</v>
      </c>
      <c r="Q98" s="77">
        <f t="shared" si="0"/>
        <v>1</v>
      </c>
    </row>
    <row r="99" spans="1:17" x14ac:dyDescent="0.25">
      <c r="A99" s="132" t="s">
        <v>83</v>
      </c>
      <c r="B99" s="146">
        <f t="shared" ref="B99:Q99" si="1">IF(B$6=0,0,B$6/B$5)</f>
        <v>1.5404131332184608E-3</v>
      </c>
      <c r="C99" s="146">
        <f t="shared" si="1"/>
        <v>1.540413133218461E-3</v>
      </c>
      <c r="D99" s="146">
        <f t="shared" si="1"/>
        <v>1.5404131332184612E-3</v>
      </c>
      <c r="E99" s="146">
        <f t="shared" si="1"/>
        <v>1.5404131332184615E-3</v>
      </c>
      <c r="F99" s="146">
        <f t="shared" si="1"/>
        <v>1.5404131332184615E-3</v>
      </c>
      <c r="G99" s="146">
        <f t="shared" si="1"/>
        <v>1.5404131332184612E-3</v>
      </c>
      <c r="H99" s="146">
        <f t="shared" si="1"/>
        <v>1.5404131332184608E-3</v>
      </c>
      <c r="I99" s="146">
        <f t="shared" si="1"/>
        <v>1.540413133218461E-3</v>
      </c>
      <c r="J99" s="146">
        <f t="shared" si="1"/>
        <v>1.5404131332184606E-3</v>
      </c>
      <c r="K99" s="146">
        <f t="shared" si="1"/>
        <v>1.540413133218461E-3</v>
      </c>
      <c r="L99" s="146">
        <f t="shared" si="1"/>
        <v>1.5404131332184604E-3</v>
      </c>
      <c r="M99" s="146">
        <f t="shared" si="1"/>
        <v>1.5404131332184615E-3</v>
      </c>
      <c r="N99" s="146">
        <f t="shared" si="1"/>
        <v>1.5404131332184612E-3</v>
      </c>
      <c r="O99" s="146">
        <f t="shared" si="1"/>
        <v>1.5404131332184615E-3</v>
      </c>
      <c r="P99" s="146">
        <f t="shared" si="1"/>
        <v>1.540413133218461E-3</v>
      </c>
      <c r="Q99" s="146">
        <f t="shared" si="1"/>
        <v>1.540413133218461E-3</v>
      </c>
    </row>
    <row r="100" spans="1:17" x14ac:dyDescent="0.25">
      <c r="A100" s="76" t="s">
        <v>82</v>
      </c>
      <c r="B100" s="145">
        <f t="shared" ref="B100:Q100" si="2">IF(B$7=0,0,B$7/B$5)</f>
        <v>8.2155367104984583E-4</v>
      </c>
      <c r="C100" s="145">
        <f t="shared" si="2"/>
        <v>8.2155367104984583E-4</v>
      </c>
      <c r="D100" s="145">
        <f t="shared" si="2"/>
        <v>8.2155367104984583E-4</v>
      </c>
      <c r="E100" s="145">
        <f t="shared" si="2"/>
        <v>8.2155367104984605E-4</v>
      </c>
      <c r="F100" s="145">
        <f t="shared" si="2"/>
        <v>8.2155367104984594E-4</v>
      </c>
      <c r="G100" s="145">
        <f t="shared" si="2"/>
        <v>8.2155367104984583E-4</v>
      </c>
      <c r="H100" s="145">
        <f t="shared" si="2"/>
        <v>8.2155367104984572E-4</v>
      </c>
      <c r="I100" s="145">
        <f t="shared" si="2"/>
        <v>8.2155367104984583E-4</v>
      </c>
      <c r="J100" s="145">
        <f t="shared" si="2"/>
        <v>8.2155367104984561E-4</v>
      </c>
      <c r="K100" s="145">
        <f t="shared" si="2"/>
        <v>8.2155367104984572E-4</v>
      </c>
      <c r="L100" s="145">
        <f t="shared" si="2"/>
        <v>8.2155367104984561E-4</v>
      </c>
      <c r="M100" s="145">
        <f t="shared" si="2"/>
        <v>8.2155367104984616E-4</v>
      </c>
      <c r="N100" s="145">
        <f t="shared" si="2"/>
        <v>8.2155367104984594E-4</v>
      </c>
      <c r="O100" s="145">
        <f t="shared" si="2"/>
        <v>8.2155367104984605E-4</v>
      </c>
      <c r="P100" s="145">
        <f t="shared" si="2"/>
        <v>8.2155367104984583E-4</v>
      </c>
      <c r="Q100" s="145">
        <f t="shared" si="2"/>
        <v>8.2155367104984572E-4</v>
      </c>
    </row>
    <row r="101" spans="1:17" x14ac:dyDescent="0.25">
      <c r="A101" s="76" t="s">
        <v>81</v>
      </c>
      <c r="B101" s="145">
        <f t="shared" ref="B101:Q101" si="3">IF(B$8=0,0,B$8/B$5)</f>
        <v>2.0538841776246142E-2</v>
      </c>
      <c r="C101" s="145">
        <f t="shared" si="3"/>
        <v>2.0538841776246146E-2</v>
      </c>
      <c r="D101" s="145">
        <f t="shared" si="3"/>
        <v>2.0538841776246149E-2</v>
      </c>
      <c r="E101" s="145">
        <f t="shared" si="3"/>
        <v>2.0538841776246153E-2</v>
      </c>
      <c r="F101" s="145">
        <f t="shared" si="3"/>
        <v>2.0538841776246149E-2</v>
      </c>
      <c r="G101" s="145">
        <f t="shared" si="3"/>
        <v>2.0538841776246149E-2</v>
      </c>
      <c r="H101" s="145">
        <f t="shared" si="3"/>
        <v>2.0538841776246142E-2</v>
      </c>
      <c r="I101" s="145">
        <f t="shared" si="3"/>
        <v>2.0538841776246146E-2</v>
      </c>
      <c r="J101" s="145">
        <f t="shared" si="3"/>
        <v>2.0538841776246139E-2</v>
      </c>
      <c r="K101" s="145">
        <f t="shared" si="3"/>
        <v>2.0538841776246149E-2</v>
      </c>
      <c r="L101" s="145">
        <f t="shared" si="3"/>
        <v>2.0538841776246139E-2</v>
      </c>
      <c r="M101" s="145">
        <f t="shared" si="3"/>
        <v>2.0538841776246149E-2</v>
      </c>
      <c r="N101" s="145">
        <f t="shared" si="3"/>
        <v>2.0538841776246149E-2</v>
      </c>
      <c r="O101" s="145">
        <f t="shared" si="3"/>
        <v>2.0538841776246149E-2</v>
      </c>
      <c r="P101" s="145">
        <f t="shared" si="3"/>
        <v>2.0538841776246146E-2</v>
      </c>
      <c r="Q101" s="145">
        <f t="shared" si="3"/>
        <v>2.0538841776246146E-2</v>
      </c>
    </row>
    <row r="102" spans="1:17" x14ac:dyDescent="0.25">
      <c r="A102" s="76" t="s">
        <v>80</v>
      </c>
      <c r="B102" s="145">
        <f t="shared" ref="B102:Q102" si="4">IF(B$9=0,0,B$9/B$5)</f>
        <v>5.134710444061535E-4</v>
      </c>
      <c r="C102" s="145">
        <f t="shared" si="4"/>
        <v>5.134710444061536E-4</v>
      </c>
      <c r="D102" s="145">
        <f t="shared" si="4"/>
        <v>5.134710444061536E-4</v>
      </c>
      <c r="E102" s="145">
        <f t="shared" si="4"/>
        <v>5.1347104440615371E-4</v>
      </c>
      <c r="F102" s="145">
        <f t="shared" si="4"/>
        <v>5.134710444061536E-4</v>
      </c>
      <c r="G102" s="145">
        <f t="shared" si="4"/>
        <v>5.1347104440615371E-4</v>
      </c>
      <c r="H102" s="145">
        <f t="shared" si="4"/>
        <v>5.134710444061535E-4</v>
      </c>
      <c r="I102" s="145">
        <f t="shared" si="4"/>
        <v>5.134710444061536E-4</v>
      </c>
      <c r="J102" s="145">
        <f t="shared" si="4"/>
        <v>5.134710444061535E-4</v>
      </c>
      <c r="K102" s="145">
        <f t="shared" si="4"/>
        <v>5.134710444061536E-4</v>
      </c>
      <c r="L102" s="145">
        <f t="shared" si="4"/>
        <v>5.1347104440615339E-4</v>
      </c>
      <c r="M102" s="145">
        <f t="shared" si="4"/>
        <v>5.1347104440615371E-4</v>
      </c>
      <c r="N102" s="145">
        <f t="shared" si="4"/>
        <v>5.134710444061536E-4</v>
      </c>
      <c r="O102" s="145">
        <f t="shared" si="4"/>
        <v>5.1347104440615371E-4</v>
      </c>
      <c r="P102" s="145">
        <f t="shared" si="4"/>
        <v>5.134710444061536E-4</v>
      </c>
      <c r="Q102" s="145">
        <f t="shared" si="4"/>
        <v>5.134710444061536E-4</v>
      </c>
    </row>
    <row r="103" spans="1:17" x14ac:dyDescent="0.25">
      <c r="A103" s="129" t="s">
        <v>79</v>
      </c>
      <c r="B103" s="144">
        <f t="shared" ref="B103:Q103" si="5">IF(B$10=0,0,B$10/B$5)</f>
        <v>1.026942088812307E-3</v>
      </c>
      <c r="C103" s="144">
        <f t="shared" si="5"/>
        <v>1.0269420888123072E-3</v>
      </c>
      <c r="D103" s="144">
        <f t="shared" si="5"/>
        <v>1.0269420888123072E-3</v>
      </c>
      <c r="E103" s="144">
        <f t="shared" si="5"/>
        <v>1.0269420888123074E-3</v>
      </c>
      <c r="F103" s="144">
        <f t="shared" si="5"/>
        <v>1.0269420888123074E-3</v>
      </c>
      <c r="G103" s="144">
        <f t="shared" si="5"/>
        <v>1.0269420888123074E-3</v>
      </c>
      <c r="H103" s="144">
        <f t="shared" si="5"/>
        <v>1.026942088812307E-3</v>
      </c>
      <c r="I103" s="144">
        <f t="shared" si="5"/>
        <v>1.0269420888123072E-3</v>
      </c>
      <c r="J103" s="144">
        <f t="shared" si="5"/>
        <v>1.026942088812307E-3</v>
      </c>
      <c r="K103" s="144">
        <f t="shared" si="5"/>
        <v>1.0269420888123074E-3</v>
      </c>
      <c r="L103" s="144">
        <f t="shared" si="5"/>
        <v>1.0269420888123068E-3</v>
      </c>
      <c r="M103" s="144">
        <f t="shared" si="5"/>
        <v>1.0269420888123074E-3</v>
      </c>
      <c r="N103" s="144">
        <f t="shared" si="5"/>
        <v>1.0269420888123072E-3</v>
      </c>
      <c r="O103" s="144">
        <f t="shared" si="5"/>
        <v>1.0269420888123074E-3</v>
      </c>
      <c r="P103" s="144">
        <f t="shared" si="5"/>
        <v>1.026942088812307E-3</v>
      </c>
      <c r="Q103" s="144">
        <f t="shared" si="5"/>
        <v>1.0269420888123072E-3</v>
      </c>
    </row>
    <row r="104" spans="1:17" x14ac:dyDescent="0.25">
      <c r="A104" s="127" t="s">
        <v>117</v>
      </c>
      <c r="B104" s="143">
        <f t="shared" ref="B104:Q104" si="6">IF(B$15=0,0,B$15/B$5)</f>
        <v>9.9721124704193961E-2</v>
      </c>
      <c r="C104" s="143">
        <f t="shared" si="6"/>
        <v>9.9721124704193725E-2</v>
      </c>
      <c r="D104" s="143">
        <f t="shared" si="6"/>
        <v>9.9721124704193823E-2</v>
      </c>
      <c r="E104" s="143">
        <f t="shared" si="6"/>
        <v>9.9721124704193781E-2</v>
      </c>
      <c r="F104" s="143">
        <f t="shared" si="6"/>
        <v>9.9721124704193836E-2</v>
      </c>
      <c r="G104" s="143">
        <f t="shared" si="6"/>
        <v>9.9721124704193781E-2</v>
      </c>
      <c r="H104" s="143">
        <f t="shared" si="6"/>
        <v>9.9721124704193878E-2</v>
      </c>
      <c r="I104" s="143">
        <f t="shared" si="6"/>
        <v>9.972112470419385E-2</v>
      </c>
      <c r="J104" s="143">
        <f t="shared" si="6"/>
        <v>9.9721124704194072E-2</v>
      </c>
      <c r="K104" s="143">
        <f t="shared" si="6"/>
        <v>9.9721124704194017E-2</v>
      </c>
      <c r="L104" s="143">
        <f t="shared" si="6"/>
        <v>9.9721124704194045E-2</v>
      </c>
      <c r="M104" s="143">
        <f t="shared" si="6"/>
        <v>9.9721124704193587E-2</v>
      </c>
      <c r="N104" s="143">
        <f t="shared" si="6"/>
        <v>9.9721124704193934E-2</v>
      </c>
      <c r="O104" s="143">
        <f t="shared" si="6"/>
        <v>9.9721124704193809E-2</v>
      </c>
      <c r="P104" s="143">
        <f t="shared" si="6"/>
        <v>9.9721124704193781E-2</v>
      </c>
      <c r="Q104" s="143">
        <f t="shared" si="6"/>
        <v>9.972112470419392E-2</v>
      </c>
    </row>
    <row r="105" spans="1:17" x14ac:dyDescent="0.25">
      <c r="A105" s="127" t="s">
        <v>116</v>
      </c>
      <c r="B105" s="143">
        <f t="shared" ref="B105:Q105" si="7">IF(B$21=0,0,B$21/B$5)</f>
        <v>0.65437002030892066</v>
      </c>
      <c r="C105" s="143">
        <f t="shared" si="7"/>
        <v>0.66561215966224552</v>
      </c>
      <c r="D105" s="143">
        <f t="shared" si="7"/>
        <v>0.65437002030892077</v>
      </c>
      <c r="E105" s="143">
        <f t="shared" si="7"/>
        <v>0.65437002030892089</v>
      </c>
      <c r="F105" s="143">
        <f t="shared" si="7"/>
        <v>0.65437002030892089</v>
      </c>
      <c r="G105" s="143">
        <f t="shared" si="7"/>
        <v>0.65437002030892089</v>
      </c>
      <c r="H105" s="143">
        <f t="shared" si="7"/>
        <v>0.65437002030892066</v>
      </c>
      <c r="I105" s="143">
        <f t="shared" si="7"/>
        <v>0.65437002030892077</v>
      </c>
      <c r="J105" s="143">
        <f t="shared" si="7"/>
        <v>0.65437002030892055</v>
      </c>
      <c r="K105" s="143">
        <f t="shared" si="7"/>
        <v>0.65437002030892066</v>
      </c>
      <c r="L105" s="143">
        <f t="shared" si="7"/>
        <v>0.65437002030892055</v>
      </c>
      <c r="M105" s="143">
        <f t="shared" si="7"/>
        <v>0.65437002030892089</v>
      </c>
      <c r="N105" s="143">
        <f t="shared" si="7"/>
        <v>0.65437002030892089</v>
      </c>
      <c r="O105" s="143">
        <f t="shared" si="7"/>
        <v>0.65437002030892089</v>
      </c>
      <c r="P105" s="143">
        <f t="shared" si="7"/>
        <v>0.65437002030892077</v>
      </c>
      <c r="Q105" s="143">
        <f t="shared" si="7"/>
        <v>0.65437002030892077</v>
      </c>
    </row>
    <row r="106" spans="1:17" x14ac:dyDescent="0.25">
      <c r="A106" s="127" t="s">
        <v>113</v>
      </c>
      <c r="B106" s="143">
        <f t="shared" ref="B106:Q106" si="8">IF(B$27=0,0,B$27/B$5)</f>
        <v>0.14958168705629085</v>
      </c>
      <c r="C106" s="143">
        <f t="shared" si="8"/>
        <v>0.13833954770296619</v>
      </c>
      <c r="D106" s="143">
        <f t="shared" si="8"/>
        <v>0.14958168705629091</v>
      </c>
      <c r="E106" s="143">
        <f t="shared" si="8"/>
        <v>0.14958168705629094</v>
      </c>
      <c r="F106" s="143">
        <f t="shared" si="8"/>
        <v>0.14958168705629096</v>
      </c>
      <c r="G106" s="143">
        <f t="shared" si="8"/>
        <v>0.14958168705629094</v>
      </c>
      <c r="H106" s="143">
        <f t="shared" si="8"/>
        <v>0.14958168705629091</v>
      </c>
      <c r="I106" s="143">
        <f t="shared" si="8"/>
        <v>0.14958168705629091</v>
      </c>
      <c r="J106" s="143">
        <f t="shared" si="8"/>
        <v>0.14958168705629088</v>
      </c>
      <c r="K106" s="143">
        <f t="shared" si="8"/>
        <v>0.14958168705629094</v>
      </c>
      <c r="L106" s="143">
        <f t="shared" si="8"/>
        <v>0.14958168705629082</v>
      </c>
      <c r="M106" s="143">
        <f t="shared" si="8"/>
        <v>0.14958168705629096</v>
      </c>
      <c r="N106" s="143">
        <f t="shared" si="8"/>
        <v>0.14958168705629094</v>
      </c>
      <c r="O106" s="143">
        <f t="shared" si="8"/>
        <v>0.14958168705629094</v>
      </c>
      <c r="P106" s="143">
        <f t="shared" si="8"/>
        <v>0.14958168705629088</v>
      </c>
      <c r="Q106" s="143">
        <f t="shared" si="8"/>
        <v>0.14958168705629091</v>
      </c>
    </row>
    <row r="107" spans="1:17" x14ac:dyDescent="0.25">
      <c r="A107" s="142" t="s">
        <v>123</v>
      </c>
      <c r="B107" s="141">
        <f t="shared" ref="B107:Q107" si="9">IF(B$28=0,0,B$28/B$5)</f>
        <v>9.0647760085857079E-2</v>
      </c>
      <c r="C107" s="141">
        <f t="shared" si="9"/>
        <v>8.3733751972054016E-2</v>
      </c>
      <c r="D107" s="141">
        <f t="shared" si="9"/>
        <v>6.7363868149108497E-2</v>
      </c>
      <c r="E107" s="141">
        <f t="shared" si="9"/>
        <v>6.6248425854171289E-2</v>
      </c>
      <c r="F107" s="141">
        <f t="shared" si="9"/>
        <v>6.123519464464576E-2</v>
      </c>
      <c r="G107" s="141">
        <f t="shared" si="9"/>
        <v>6.7317102047595168E-2</v>
      </c>
      <c r="H107" s="141">
        <f t="shared" si="9"/>
        <v>6.8072518806177984E-2</v>
      </c>
      <c r="I107" s="141">
        <f t="shared" si="9"/>
        <v>6.0921624468228401E-2</v>
      </c>
      <c r="J107" s="141">
        <f t="shared" si="9"/>
        <v>6.1565977078203125E-2</v>
      </c>
      <c r="K107" s="141">
        <f t="shared" si="9"/>
        <v>6.2246637502119201E-2</v>
      </c>
      <c r="L107" s="141">
        <f t="shared" si="9"/>
        <v>6.1590039760558699E-2</v>
      </c>
      <c r="M107" s="141">
        <f t="shared" si="9"/>
        <v>6.4530523621798883E-2</v>
      </c>
      <c r="N107" s="141">
        <f t="shared" si="9"/>
        <v>6.181624638536224E-2</v>
      </c>
      <c r="O107" s="141">
        <f t="shared" si="9"/>
        <v>6.9231268855603406E-2</v>
      </c>
      <c r="P107" s="141">
        <f t="shared" si="9"/>
        <v>7.4109542533511749E-2</v>
      </c>
      <c r="Q107" s="141">
        <f t="shared" si="9"/>
        <v>8.1898366232184938E-2</v>
      </c>
    </row>
    <row r="108" spans="1:17" x14ac:dyDescent="0.25">
      <c r="A108" s="142" t="s">
        <v>122</v>
      </c>
      <c r="B108" s="141">
        <f t="shared" ref="B108:Q108" si="10">IF(B$33=0,0,B$33/B$5)</f>
        <v>5.8933926970433773E-2</v>
      </c>
      <c r="C108" s="141">
        <f t="shared" si="10"/>
        <v>5.460579573091217E-2</v>
      </c>
      <c r="D108" s="141">
        <f t="shared" si="10"/>
        <v>8.2217818907182411E-2</v>
      </c>
      <c r="E108" s="141">
        <f t="shared" si="10"/>
        <v>8.3333261202119646E-2</v>
      </c>
      <c r="F108" s="141">
        <f t="shared" si="10"/>
        <v>8.8346492411645189E-2</v>
      </c>
      <c r="G108" s="141">
        <f t="shared" si="10"/>
        <v>8.2264585008695768E-2</v>
      </c>
      <c r="H108" s="141">
        <f t="shared" si="10"/>
        <v>8.1509168250112923E-2</v>
      </c>
      <c r="I108" s="141">
        <f t="shared" si="10"/>
        <v>8.8660062588062513E-2</v>
      </c>
      <c r="J108" s="141">
        <f t="shared" si="10"/>
        <v>8.8015709978087747E-2</v>
      </c>
      <c r="K108" s="141">
        <f t="shared" si="10"/>
        <v>8.733504955417172E-2</v>
      </c>
      <c r="L108" s="141">
        <f t="shared" si="10"/>
        <v>8.7991647295732139E-2</v>
      </c>
      <c r="M108" s="141">
        <f t="shared" si="10"/>
        <v>8.5051163434492094E-2</v>
      </c>
      <c r="N108" s="141">
        <f t="shared" si="10"/>
        <v>8.7765440670928688E-2</v>
      </c>
      <c r="O108" s="141">
        <f t="shared" si="10"/>
        <v>8.0350418200687529E-2</v>
      </c>
      <c r="P108" s="141">
        <f t="shared" si="10"/>
        <v>7.547214452277913E-2</v>
      </c>
      <c r="Q108" s="141">
        <f t="shared" si="10"/>
        <v>6.7683320824105983E-2</v>
      </c>
    </row>
    <row r="109" spans="1:17" x14ac:dyDescent="0.25">
      <c r="A109" s="127" t="s">
        <v>112</v>
      </c>
      <c r="B109" s="143">
        <f t="shared" ref="B109:Q109" si="11">IF(B$34=0,0,B$34/B$5)</f>
        <v>7.1885946216861521E-2</v>
      </c>
      <c r="C109" s="143">
        <f t="shared" si="11"/>
        <v>7.1885946216861521E-2</v>
      </c>
      <c r="D109" s="143">
        <f t="shared" si="11"/>
        <v>7.1885946216861563E-2</v>
      </c>
      <c r="E109" s="143">
        <f t="shared" si="11"/>
        <v>7.1885946216861535E-2</v>
      </c>
      <c r="F109" s="143">
        <f t="shared" si="11"/>
        <v>7.1885946216861535E-2</v>
      </c>
      <c r="G109" s="143">
        <f t="shared" si="11"/>
        <v>7.1885946216861535E-2</v>
      </c>
      <c r="H109" s="143">
        <f t="shared" si="11"/>
        <v>7.1885946216861507E-2</v>
      </c>
      <c r="I109" s="143">
        <f t="shared" si="11"/>
        <v>7.1885946216861535E-2</v>
      </c>
      <c r="J109" s="143">
        <f t="shared" si="11"/>
        <v>7.1885946216861493E-2</v>
      </c>
      <c r="K109" s="143">
        <f t="shared" si="11"/>
        <v>7.1885946216861521E-2</v>
      </c>
      <c r="L109" s="143">
        <f t="shared" si="11"/>
        <v>7.1885946216861493E-2</v>
      </c>
      <c r="M109" s="143">
        <f t="shared" si="11"/>
        <v>7.1885946216861535E-2</v>
      </c>
      <c r="N109" s="143">
        <f t="shared" si="11"/>
        <v>7.1885946216861521E-2</v>
      </c>
      <c r="O109" s="143">
        <f t="shared" si="11"/>
        <v>7.1885946216861549E-2</v>
      </c>
      <c r="P109" s="143">
        <f t="shared" si="11"/>
        <v>7.1885946216861521E-2</v>
      </c>
      <c r="Q109" s="143">
        <f t="shared" si="11"/>
        <v>7.1885946216861549E-2</v>
      </c>
    </row>
    <row r="110" spans="1:17" x14ac:dyDescent="0.25">
      <c r="A110" s="142" t="s">
        <v>121</v>
      </c>
      <c r="B110" s="141">
        <f t="shared" ref="B110:Q110" si="12">IF(B$35=0,0,B$35/B$5)</f>
        <v>3.260316400540425E-2</v>
      </c>
      <c r="C110" s="141">
        <f t="shared" si="12"/>
        <v>4.6659876762513028E-2</v>
      </c>
      <c r="D110" s="141">
        <f t="shared" si="12"/>
        <v>4.5898263638398856E-2</v>
      </c>
      <c r="E110" s="141">
        <f t="shared" si="12"/>
        <v>4.5944166925889707E-2</v>
      </c>
      <c r="F110" s="141">
        <f t="shared" si="12"/>
        <v>4.5419616374038789E-2</v>
      </c>
      <c r="G110" s="141">
        <f t="shared" si="12"/>
        <v>4.625395301834042E-2</v>
      </c>
      <c r="H110" s="141">
        <f t="shared" si="12"/>
        <v>4.7464094196142649E-2</v>
      </c>
      <c r="I110" s="141">
        <f t="shared" si="12"/>
        <v>3.9506060687014191E-2</v>
      </c>
      <c r="J110" s="141">
        <f t="shared" si="12"/>
        <v>4.5699165318464526E-2</v>
      </c>
      <c r="K110" s="141">
        <f t="shared" si="12"/>
        <v>1.1241555170178375E-2</v>
      </c>
      <c r="L110" s="141">
        <f t="shared" si="12"/>
        <v>2.9921630504904255E-2</v>
      </c>
      <c r="M110" s="141">
        <f t="shared" si="12"/>
        <v>4.5944402991990055E-2</v>
      </c>
      <c r="N110" s="141">
        <f t="shared" si="12"/>
        <v>2.2226395344137024E-2</v>
      </c>
      <c r="O110" s="141">
        <f t="shared" si="12"/>
        <v>4.6202096582080632E-2</v>
      </c>
      <c r="P110" s="141">
        <f t="shared" si="12"/>
        <v>4.6610887687357355E-2</v>
      </c>
      <c r="Q110" s="141">
        <f t="shared" si="12"/>
        <v>4.7194247328263543E-2</v>
      </c>
    </row>
    <row r="111" spans="1:17" x14ac:dyDescent="0.25">
      <c r="A111" s="142" t="s">
        <v>120</v>
      </c>
      <c r="B111" s="141">
        <f t="shared" ref="B111:Q111" si="13">IF(B$39=0,0,B$39/B$5)</f>
        <v>3.6350597662787774E-2</v>
      </c>
      <c r="C111" s="141">
        <f t="shared" si="13"/>
        <v>2.2485669412485372E-2</v>
      </c>
      <c r="D111" s="141">
        <f t="shared" si="13"/>
        <v>2.1900654452482408E-2</v>
      </c>
      <c r="E111" s="141">
        <f t="shared" si="13"/>
        <v>2.1798418156244986E-2</v>
      </c>
      <c r="F111" s="141">
        <f t="shared" si="13"/>
        <v>2.1615384668955788E-2</v>
      </c>
      <c r="G111" s="141">
        <f t="shared" si="13"/>
        <v>2.1542479009245927E-2</v>
      </c>
      <c r="H111" s="141">
        <f t="shared" si="13"/>
        <v>2.0375486589868985E-2</v>
      </c>
      <c r="I111" s="141">
        <f t="shared" si="13"/>
        <v>2.193097592164089E-2</v>
      </c>
      <c r="J111" s="141">
        <f t="shared" si="13"/>
        <v>2.1817947975293732E-2</v>
      </c>
      <c r="K111" s="141">
        <f t="shared" si="13"/>
        <v>2.1138002779713741E-2</v>
      </c>
      <c r="L111" s="141">
        <f t="shared" si="13"/>
        <v>2.187506338981263E-2</v>
      </c>
      <c r="M111" s="141">
        <f t="shared" si="13"/>
        <v>2.1724298717386872E-2</v>
      </c>
      <c r="N111" s="141">
        <f t="shared" si="13"/>
        <v>2.1633017572424213E-2</v>
      </c>
      <c r="O111" s="141">
        <f t="shared" si="13"/>
        <v>2.1697562766775522E-2</v>
      </c>
      <c r="P111" s="141">
        <f t="shared" si="13"/>
        <v>2.1530327480897119E-2</v>
      </c>
      <c r="Q111" s="141">
        <f t="shared" si="13"/>
        <v>2.1334901698860206E-2</v>
      </c>
    </row>
    <row r="112" spans="1:17" x14ac:dyDescent="0.25">
      <c r="A112" s="140" t="s">
        <v>119</v>
      </c>
      <c r="B112" s="139">
        <f t="shared" ref="B112:Q112" si="14">IF(B$50=0,0,B$50/B$5)</f>
        <v>2.9321845486694922E-3</v>
      </c>
      <c r="C112" s="139">
        <f t="shared" si="14"/>
        <v>2.7404000418631193E-3</v>
      </c>
      <c r="D112" s="139">
        <f t="shared" si="14"/>
        <v>4.0870281259802865E-3</v>
      </c>
      <c r="E112" s="139">
        <f t="shared" si="14"/>
        <v>4.1433611347268485E-3</v>
      </c>
      <c r="F112" s="139">
        <f t="shared" si="14"/>
        <v>4.8509451738669562E-3</v>
      </c>
      <c r="G112" s="139">
        <f t="shared" si="14"/>
        <v>4.0895141892751839E-3</v>
      </c>
      <c r="H112" s="139">
        <f t="shared" si="14"/>
        <v>4.0463654308498737E-3</v>
      </c>
      <c r="I112" s="139">
        <f t="shared" si="14"/>
        <v>1.0448909608206443E-2</v>
      </c>
      <c r="J112" s="139">
        <f t="shared" si="14"/>
        <v>4.3688329231032332E-3</v>
      </c>
      <c r="K112" s="139">
        <f t="shared" si="14"/>
        <v>3.9506388266969408E-2</v>
      </c>
      <c r="L112" s="139">
        <f t="shared" si="14"/>
        <v>2.0089252322144605E-2</v>
      </c>
      <c r="M112" s="139">
        <f t="shared" si="14"/>
        <v>4.2172445074846118E-3</v>
      </c>
      <c r="N112" s="139">
        <f t="shared" si="14"/>
        <v>2.8026533300300294E-2</v>
      </c>
      <c r="O112" s="139">
        <f t="shared" si="14"/>
        <v>3.9862868680053841E-3</v>
      </c>
      <c r="P112" s="139">
        <f t="shared" si="14"/>
        <v>3.7447310486070549E-3</v>
      </c>
      <c r="Q112" s="139">
        <f t="shared" si="14"/>
        <v>3.3567971897377888E-3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1</v>
      </c>
      <c r="C115" s="77">
        <f t="shared" si="15"/>
        <v>0.99999999999999978</v>
      </c>
      <c r="D115" s="77">
        <f t="shared" si="15"/>
        <v>1</v>
      </c>
      <c r="E115" s="77">
        <f t="shared" si="15"/>
        <v>1.0000000000000002</v>
      </c>
      <c r="F115" s="77">
        <f t="shared" si="15"/>
        <v>1</v>
      </c>
      <c r="G115" s="77">
        <f t="shared" si="15"/>
        <v>1.0000000000000002</v>
      </c>
      <c r="H115" s="77">
        <f t="shared" si="15"/>
        <v>1</v>
      </c>
      <c r="I115" s="77">
        <f t="shared" si="15"/>
        <v>1</v>
      </c>
      <c r="J115" s="77">
        <f t="shared" si="15"/>
        <v>1</v>
      </c>
      <c r="K115" s="77">
        <f t="shared" si="15"/>
        <v>0.99999999999999989</v>
      </c>
      <c r="L115" s="77">
        <f t="shared" si="15"/>
        <v>0.99999999999999989</v>
      </c>
      <c r="M115" s="77">
        <f t="shared" si="15"/>
        <v>1</v>
      </c>
      <c r="N115" s="77">
        <f t="shared" si="15"/>
        <v>1</v>
      </c>
      <c r="O115" s="77">
        <f t="shared" si="15"/>
        <v>0.99999999999999978</v>
      </c>
      <c r="P115" s="77">
        <f t="shared" si="15"/>
        <v>1</v>
      </c>
      <c r="Q115" s="77">
        <f t="shared" si="15"/>
        <v>0.99999999999999978</v>
      </c>
    </row>
    <row r="116" spans="1:17" x14ac:dyDescent="0.25">
      <c r="A116" s="132" t="s">
        <v>83</v>
      </c>
      <c r="B116" s="146">
        <f t="shared" ref="B116:Q116" si="16">IF(B$54=0,0,B$54/B$53)</f>
        <v>3.0653032232266023E-3</v>
      </c>
      <c r="C116" s="146">
        <f t="shared" si="16"/>
        <v>3.0653032232266057E-3</v>
      </c>
      <c r="D116" s="146">
        <f t="shared" si="16"/>
        <v>3.0653032232266053E-3</v>
      </c>
      <c r="E116" s="146">
        <f t="shared" si="16"/>
        <v>3.065303223226607E-3</v>
      </c>
      <c r="F116" s="146">
        <f t="shared" si="16"/>
        <v>3.0653032232266018E-3</v>
      </c>
      <c r="G116" s="146">
        <f t="shared" si="16"/>
        <v>3.065303223226607E-3</v>
      </c>
      <c r="H116" s="146">
        <f t="shared" si="16"/>
        <v>3.0653032232266053E-3</v>
      </c>
      <c r="I116" s="146">
        <f t="shared" si="16"/>
        <v>3.0653032232266053E-3</v>
      </c>
      <c r="J116" s="146">
        <f t="shared" si="16"/>
        <v>3.0653032232266031E-3</v>
      </c>
      <c r="K116" s="146">
        <f t="shared" si="16"/>
        <v>3.0653032232266049E-3</v>
      </c>
      <c r="L116" s="146">
        <f t="shared" si="16"/>
        <v>3.0653032232266057E-3</v>
      </c>
      <c r="M116" s="146">
        <f t="shared" si="16"/>
        <v>3.0653032232266053E-3</v>
      </c>
      <c r="N116" s="146">
        <f t="shared" si="16"/>
        <v>3.0653032232266053E-3</v>
      </c>
      <c r="O116" s="146">
        <f t="shared" si="16"/>
        <v>3.0653032232266053E-3</v>
      </c>
      <c r="P116" s="146">
        <f t="shared" si="16"/>
        <v>3.0653032232266057E-3</v>
      </c>
      <c r="Q116" s="146">
        <f t="shared" si="16"/>
        <v>3.0653032232266057E-3</v>
      </c>
    </row>
    <row r="117" spans="1:17" x14ac:dyDescent="0.25">
      <c r="A117" s="76" t="s">
        <v>82</v>
      </c>
      <c r="B117" s="145">
        <f t="shared" ref="B117:Q117" si="17">IF(B$55=0,0,B$55/B$53)</f>
        <v>2.2649342728914704E-3</v>
      </c>
      <c r="C117" s="145">
        <f t="shared" si="17"/>
        <v>2.264934272891473E-3</v>
      </c>
      <c r="D117" s="145">
        <f t="shared" si="17"/>
        <v>2.2649342728914739E-3</v>
      </c>
      <c r="E117" s="145">
        <f t="shared" si="17"/>
        <v>2.2649342728914743E-3</v>
      </c>
      <c r="F117" s="145">
        <f t="shared" si="17"/>
        <v>2.2649342728914739E-3</v>
      </c>
      <c r="G117" s="145">
        <f t="shared" si="17"/>
        <v>2.264934272891473E-3</v>
      </c>
      <c r="H117" s="145">
        <f t="shared" si="17"/>
        <v>2.2649342728914739E-3</v>
      </c>
      <c r="I117" s="145">
        <f t="shared" si="17"/>
        <v>2.2649342728914734E-3</v>
      </c>
      <c r="J117" s="145">
        <f t="shared" si="17"/>
        <v>2.264934272891473E-3</v>
      </c>
      <c r="K117" s="145">
        <f t="shared" si="17"/>
        <v>2.2649342728914717E-3</v>
      </c>
      <c r="L117" s="145">
        <f t="shared" si="17"/>
        <v>2.2649342728914717E-3</v>
      </c>
      <c r="M117" s="145">
        <f t="shared" si="17"/>
        <v>2.2649342728914734E-3</v>
      </c>
      <c r="N117" s="145">
        <f t="shared" si="17"/>
        <v>2.2649342728914734E-3</v>
      </c>
      <c r="O117" s="145">
        <f t="shared" si="17"/>
        <v>2.2649342728914713E-3</v>
      </c>
      <c r="P117" s="145">
        <f t="shared" si="17"/>
        <v>2.2649342728914739E-3</v>
      </c>
      <c r="Q117" s="145">
        <f t="shared" si="17"/>
        <v>2.2649342728914726E-3</v>
      </c>
    </row>
    <row r="118" spans="1:17" x14ac:dyDescent="0.25">
      <c r="A118" s="76" t="s">
        <v>81</v>
      </c>
      <c r="B118" s="145">
        <f t="shared" ref="B118:Q118" si="18">IF(B$56=0,0,B$56/B$53)</f>
        <v>5.6623356822286773E-2</v>
      </c>
      <c r="C118" s="145">
        <f t="shared" si="18"/>
        <v>5.6623356822286822E-2</v>
      </c>
      <c r="D118" s="145">
        <f t="shared" si="18"/>
        <v>5.6623356822286822E-2</v>
      </c>
      <c r="E118" s="145">
        <f t="shared" si="18"/>
        <v>5.6623356822286849E-2</v>
      </c>
      <c r="F118" s="145">
        <f t="shared" si="18"/>
        <v>5.6623356822286836E-2</v>
      </c>
      <c r="G118" s="145">
        <f t="shared" si="18"/>
        <v>5.6623356822286829E-2</v>
      </c>
      <c r="H118" s="145">
        <f t="shared" si="18"/>
        <v>5.6623356822286849E-2</v>
      </c>
      <c r="I118" s="145">
        <f t="shared" si="18"/>
        <v>5.6623356822286829E-2</v>
      </c>
      <c r="J118" s="145">
        <f t="shared" si="18"/>
        <v>5.6623356822286801E-2</v>
      </c>
      <c r="K118" s="145">
        <f t="shared" si="18"/>
        <v>5.6623356822286773E-2</v>
      </c>
      <c r="L118" s="145">
        <f t="shared" si="18"/>
        <v>5.6623356822286787E-2</v>
      </c>
      <c r="M118" s="145">
        <f t="shared" si="18"/>
        <v>5.6623356822286842E-2</v>
      </c>
      <c r="N118" s="145">
        <f t="shared" si="18"/>
        <v>5.6623356822286822E-2</v>
      </c>
      <c r="O118" s="145">
        <f t="shared" si="18"/>
        <v>5.6623356822286787E-2</v>
      </c>
      <c r="P118" s="145">
        <f t="shared" si="18"/>
        <v>5.6623356822286836E-2</v>
      </c>
      <c r="Q118" s="145">
        <f t="shared" si="18"/>
        <v>5.6623356822286822E-2</v>
      </c>
    </row>
    <row r="119" spans="1:17" x14ac:dyDescent="0.25">
      <c r="A119" s="76" t="s">
        <v>80</v>
      </c>
      <c r="B119" s="145">
        <f t="shared" ref="B119:Q119" si="19">IF(B$57=0,0,B$57/B$53)</f>
        <v>1.4155839205571693E-3</v>
      </c>
      <c r="C119" s="145">
        <f t="shared" si="19"/>
        <v>1.4155839205571706E-3</v>
      </c>
      <c r="D119" s="145">
        <f t="shared" si="19"/>
        <v>1.4155839205571717E-3</v>
      </c>
      <c r="E119" s="145">
        <f t="shared" si="19"/>
        <v>1.4155839205571708E-3</v>
      </c>
      <c r="F119" s="145">
        <f t="shared" si="19"/>
        <v>1.4155839205571713E-3</v>
      </c>
      <c r="G119" s="145">
        <f t="shared" si="19"/>
        <v>1.4155839205571713E-3</v>
      </c>
      <c r="H119" s="145">
        <f t="shared" si="19"/>
        <v>1.4155839205571713E-3</v>
      </c>
      <c r="I119" s="145">
        <f t="shared" si="19"/>
        <v>1.4155839205571711E-3</v>
      </c>
      <c r="J119" s="145">
        <f t="shared" si="19"/>
        <v>1.4155839205571704E-3</v>
      </c>
      <c r="K119" s="145">
        <f t="shared" si="19"/>
        <v>1.4155839205571698E-3</v>
      </c>
      <c r="L119" s="145">
        <f t="shared" si="19"/>
        <v>1.4155839205571704E-3</v>
      </c>
      <c r="M119" s="145">
        <f t="shared" si="19"/>
        <v>1.4155839205571711E-3</v>
      </c>
      <c r="N119" s="145">
        <f t="shared" si="19"/>
        <v>1.4155839205571706E-3</v>
      </c>
      <c r="O119" s="145">
        <f t="shared" si="19"/>
        <v>1.4155839205571698E-3</v>
      </c>
      <c r="P119" s="145">
        <f t="shared" si="19"/>
        <v>1.4155839205571711E-3</v>
      </c>
      <c r="Q119" s="145">
        <f t="shared" si="19"/>
        <v>1.4155839205571706E-3</v>
      </c>
    </row>
    <row r="120" spans="1:17" x14ac:dyDescent="0.25">
      <c r="A120" s="129" t="s">
        <v>79</v>
      </c>
      <c r="B120" s="144">
        <f t="shared" ref="B120:Q120" si="20">IF(B$58=0,0,B$58/B$53)</f>
        <v>2.0435354821510682E-3</v>
      </c>
      <c r="C120" s="144">
        <f t="shared" si="20"/>
        <v>2.0435354821510695E-3</v>
      </c>
      <c r="D120" s="144">
        <f t="shared" si="20"/>
        <v>2.0435354821510716E-3</v>
      </c>
      <c r="E120" s="144">
        <f t="shared" si="20"/>
        <v>2.0435354821510708E-3</v>
      </c>
      <c r="F120" s="144">
        <f t="shared" si="20"/>
        <v>2.0435354821510695E-3</v>
      </c>
      <c r="G120" s="144">
        <f t="shared" si="20"/>
        <v>2.0435354821510703E-3</v>
      </c>
      <c r="H120" s="144">
        <f t="shared" si="20"/>
        <v>2.0435354821510712E-3</v>
      </c>
      <c r="I120" s="144">
        <f t="shared" si="20"/>
        <v>2.0435354821510708E-3</v>
      </c>
      <c r="J120" s="144">
        <f t="shared" si="20"/>
        <v>2.0435354821510708E-3</v>
      </c>
      <c r="K120" s="144">
        <f t="shared" si="20"/>
        <v>2.0435354821510695E-3</v>
      </c>
      <c r="L120" s="144">
        <f t="shared" si="20"/>
        <v>2.0435354821510695E-3</v>
      </c>
      <c r="M120" s="144">
        <f t="shared" si="20"/>
        <v>2.0435354821510703E-3</v>
      </c>
      <c r="N120" s="144">
        <f t="shared" si="20"/>
        <v>2.0435354821510699E-3</v>
      </c>
      <c r="O120" s="144">
        <f t="shared" si="20"/>
        <v>2.0435354821510699E-3</v>
      </c>
      <c r="P120" s="144">
        <f t="shared" si="20"/>
        <v>2.0435354821510716E-3</v>
      </c>
      <c r="Q120" s="144">
        <f t="shared" si="20"/>
        <v>2.0435354821510699E-3</v>
      </c>
    </row>
    <row r="121" spans="1:17" x14ac:dyDescent="0.25">
      <c r="A121" s="127" t="s">
        <v>115</v>
      </c>
      <c r="B121" s="143">
        <f t="shared" ref="B121:Q121" si="21">IF(B$63=0,0,B$63/B$53)</f>
        <v>0.15572056186049765</v>
      </c>
      <c r="C121" s="143">
        <f t="shared" si="21"/>
        <v>0.1557205618604971</v>
      </c>
      <c r="D121" s="143">
        <f t="shared" si="21"/>
        <v>0.15572056186049721</v>
      </c>
      <c r="E121" s="143">
        <f t="shared" si="21"/>
        <v>0.15572056186049749</v>
      </c>
      <c r="F121" s="143">
        <f t="shared" si="21"/>
        <v>0.15572056186049732</v>
      </c>
      <c r="G121" s="143">
        <f t="shared" si="21"/>
        <v>0.15572056186049738</v>
      </c>
      <c r="H121" s="143">
        <f t="shared" si="21"/>
        <v>0.15572056186049743</v>
      </c>
      <c r="I121" s="143">
        <f t="shared" si="21"/>
        <v>0.15572056186049746</v>
      </c>
      <c r="J121" s="143">
        <f t="shared" si="21"/>
        <v>0.15572056186049765</v>
      </c>
      <c r="K121" s="143">
        <f t="shared" si="21"/>
        <v>0.15572056186049768</v>
      </c>
      <c r="L121" s="143">
        <f t="shared" si="21"/>
        <v>0.15572056186049765</v>
      </c>
      <c r="M121" s="143">
        <f t="shared" si="21"/>
        <v>0.15572056186049707</v>
      </c>
      <c r="N121" s="143">
        <f t="shared" si="21"/>
        <v>0.15572056186049757</v>
      </c>
      <c r="O121" s="143">
        <f t="shared" si="21"/>
        <v>0.15572056186049732</v>
      </c>
      <c r="P121" s="143">
        <f t="shared" si="21"/>
        <v>0.15572056186049735</v>
      </c>
      <c r="Q121" s="143">
        <f t="shared" si="21"/>
        <v>0.1557205618604976</v>
      </c>
    </row>
    <row r="122" spans="1:17" x14ac:dyDescent="0.25">
      <c r="A122" s="127" t="s">
        <v>114</v>
      </c>
      <c r="B122" s="143">
        <f t="shared" ref="B122:Q122" si="22">IF(B$69=0,0,B$69/B$53)</f>
        <v>0.42765261358525569</v>
      </c>
      <c r="C122" s="143">
        <f t="shared" si="22"/>
        <v>0.42765261358525591</v>
      </c>
      <c r="D122" s="143">
        <f t="shared" si="22"/>
        <v>0.42765261358525608</v>
      </c>
      <c r="E122" s="143">
        <f t="shared" si="22"/>
        <v>0.42765261358525608</v>
      </c>
      <c r="F122" s="143">
        <f t="shared" si="22"/>
        <v>0.42765261358525614</v>
      </c>
      <c r="G122" s="143">
        <f t="shared" si="22"/>
        <v>0.42765261358525603</v>
      </c>
      <c r="H122" s="143">
        <f t="shared" si="22"/>
        <v>0.42765261358525608</v>
      </c>
      <c r="I122" s="143">
        <f t="shared" si="22"/>
        <v>0.42765261358525597</v>
      </c>
      <c r="J122" s="143">
        <f t="shared" si="22"/>
        <v>0.42765261358525586</v>
      </c>
      <c r="K122" s="143">
        <f t="shared" si="22"/>
        <v>0.42765261358525575</v>
      </c>
      <c r="L122" s="143">
        <f t="shared" si="22"/>
        <v>0.42765261358525575</v>
      </c>
      <c r="M122" s="143">
        <f t="shared" si="22"/>
        <v>0.42765261358525603</v>
      </c>
      <c r="N122" s="143">
        <f t="shared" si="22"/>
        <v>0.42765261358525591</v>
      </c>
      <c r="O122" s="143">
        <f t="shared" si="22"/>
        <v>0.4276526135852558</v>
      </c>
      <c r="P122" s="143">
        <f t="shared" si="22"/>
        <v>0.42765261358525603</v>
      </c>
      <c r="Q122" s="143">
        <f t="shared" si="22"/>
        <v>0.42765261358525586</v>
      </c>
    </row>
    <row r="123" spans="1:17" x14ac:dyDescent="0.25">
      <c r="A123" s="127" t="s">
        <v>113</v>
      </c>
      <c r="B123" s="143">
        <f t="shared" ref="B123:Q123" si="23">IF(B$70=0,0,B$70/B$53)</f>
        <v>0.23358084279074642</v>
      </c>
      <c r="C123" s="143">
        <f t="shared" si="23"/>
        <v>0.23358084279074623</v>
      </c>
      <c r="D123" s="143">
        <f t="shared" si="23"/>
        <v>0.23358084279074645</v>
      </c>
      <c r="E123" s="143">
        <f t="shared" si="23"/>
        <v>0.23358084279074628</v>
      </c>
      <c r="F123" s="143">
        <f t="shared" si="23"/>
        <v>0.23358084279074617</v>
      </c>
      <c r="G123" s="143">
        <f t="shared" si="23"/>
        <v>0.23358084279074637</v>
      </c>
      <c r="H123" s="143">
        <f t="shared" si="23"/>
        <v>0.2335808427907462</v>
      </c>
      <c r="I123" s="143">
        <f t="shared" si="23"/>
        <v>0.2335808427907462</v>
      </c>
      <c r="J123" s="143">
        <f t="shared" si="23"/>
        <v>0.23358084279074603</v>
      </c>
      <c r="K123" s="143">
        <f t="shared" si="23"/>
        <v>0.23358084279074617</v>
      </c>
      <c r="L123" s="143">
        <f t="shared" si="23"/>
        <v>0.23358084279074606</v>
      </c>
      <c r="M123" s="143">
        <f t="shared" si="23"/>
        <v>0.23358084279074623</v>
      </c>
      <c r="N123" s="143">
        <f t="shared" si="23"/>
        <v>0.2335808427907462</v>
      </c>
      <c r="O123" s="143">
        <f t="shared" si="23"/>
        <v>0.23358084279074628</v>
      </c>
      <c r="P123" s="143">
        <f t="shared" si="23"/>
        <v>0.23358084279074626</v>
      </c>
      <c r="Q123" s="143">
        <f t="shared" si="23"/>
        <v>0.23358084279074609</v>
      </c>
    </row>
    <row r="124" spans="1:17" x14ac:dyDescent="0.25">
      <c r="A124" s="142" t="s">
        <v>123</v>
      </c>
      <c r="B124" s="141">
        <f t="shared" ref="B124:Q124" si="24">IF(B$71=0,0,B$71/B$53)</f>
        <v>0.14155195475218704</v>
      </c>
      <c r="C124" s="141">
        <f t="shared" si="24"/>
        <v>0.141381121164706</v>
      </c>
      <c r="D124" s="141">
        <f t="shared" si="24"/>
        <v>0.10519275056706713</v>
      </c>
      <c r="E124" s="141">
        <f t="shared" si="24"/>
        <v>0.10345092002307907</v>
      </c>
      <c r="F124" s="141">
        <f t="shared" si="24"/>
        <v>9.5622456565615993E-2</v>
      </c>
      <c r="G124" s="141">
        <f t="shared" si="24"/>
        <v>0.10511972247371877</v>
      </c>
      <c r="H124" s="141">
        <f t="shared" si="24"/>
        <v>0.10629935138819692</v>
      </c>
      <c r="I124" s="141">
        <f t="shared" si="24"/>
        <v>9.5132797787706669E-2</v>
      </c>
      <c r="J124" s="141">
        <f t="shared" si="24"/>
        <v>9.6138993323097707E-2</v>
      </c>
      <c r="K124" s="141">
        <f t="shared" si="24"/>
        <v>9.7201885703852797E-2</v>
      </c>
      <c r="L124" s="141">
        <f t="shared" si="24"/>
        <v>9.6176568655580205E-2</v>
      </c>
      <c r="M124" s="141">
        <f t="shared" si="24"/>
        <v>0.10076831188322939</v>
      </c>
      <c r="N124" s="141">
        <f t="shared" si="24"/>
        <v>9.6529803968714301E-2</v>
      </c>
      <c r="O124" s="141">
        <f t="shared" si="24"/>
        <v>0.10810880960768308</v>
      </c>
      <c r="P124" s="141">
        <f t="shared" si="24"/>
        <v>0.11572652872473609</v>
      </c>
      <c r="Q124" s="141">
        <f t="shared" si="24"/>
        <v>0.12788924756878781</v>
      </c>
    </row>
    <row r="125" spans="1:17" x14ac:dyDescent="0.25">
      <c r="A125" s="142" t="s">
        <v>122</v>
      </c>
      <c r="B125" s="141">
        <f t="shared" ref="B125:Q125" si="25">IF(B$76=0,0,B$76/B$53)</f>
        <v>9.2028888038559381E-2</v>
      </c>
      <c r="C125" s="141">
        <f t="shared" si="25"/>
        <v>9.2199721626040218E-2</v>
      </c>
      <c r="D125" s="141">
        <f t="shared" si="25"/>
        <v>0.12838809222367933</v>
      </c>
      <c r="E125" s="141">
        <f t="shared" si="25"/>
        <v>0.13012992276766722</v>
      </c>
      <c r="F125" s="141">
        <f t="shared" si="25"/>
        <v>0.13795838622513021</v>
      </c>
      <c r="G125" s="141">
        <f t="shared" si="25"/>
        <v>0.12846112031702756</v>
      </c>
      <c r="H125" s="141">
        <f t="shared" si="25"/>
        <v>0.12728149140254927</v>
      </c>
      <c r="I125" s="141">
        <f t="shared" si="25"/>
        <v>0.13844804500303953</v>
      </c>
      <c r="J125" s="141">
        <f t="shared" si="25"/>
        <v>0.13744184946764831</v>
      </c>
      <c r="K125" s="141">
        <f t="shared" si="25"/>
        <v>0.13637895708689338</v>
      </c>
      <c r="L125" s="141">
        <f t="shared" si="25"/>
        <v>0.13740427413516587</v>
      </c>
      <c r="M125" s="141">
        <f t="shared" si="25"/>
        <v>0.13281253090751685</v>
      </c>
      <c r="N125" s="141">
        <f t="shared" si="25"/>
        <v>0.13705103882203187</v>
      </c>
      <c r="O125" s="141">
        <f t="shared" si="25"/>
        <v>0.12547203318306319</v>
      </c>
      <c r="P125" s="141">
        <f t="shared" si="25"/>
        <v>0.11785431406601017</v>
      </c>
      <c r="Q125" s="141">
        <f t="shared" si="25"/>
        <v>0.10569159522195828</v>
      </c>
    </row>
    <row r="126" spans="1:17" x14ac:dyDescent="0.25">
      <c r="A126" s="127" t="s">
        <v>112</v>
      </c>
      <c r="B126" s="143">
        <f t="shared" ref="B126:Q126" si="26">IF(B$77=0,0,B$77/B$53)</f>
        <v>0.11763326804238722</v>
      </c>
      <c r="C126" s="143">
        <f t="shared" si="26"/>
        <v>0.11763326804238734</v>
      </c>
      <c r="D126" s="143">
        <f t="shared" si="26"/>
        <v>0.1176332680423872</v>
      </c>
      <c r="E126" s="143">
        <f t="shared" si="26"/>
        <v>0.1176332680423872</v>
      </c>
      <c r="F126" s="143">
        <f t="shared" si="26"/>
        <v>0.11763326804238723</v>
      </c>
      <c r="G126" s="143">
        <f t="shared" si="26"/>
        <v>0.11763326804238733</v>
      </c>
      <c r="H126" s="143">
        <f t="shared" si="26"/>
        <v>0.11763326804238733</v>
      </c>
      <c r="I126" s="143">
        <f t="shared" si="26"/>
        <v>0.11763326804238727</v>
      </c>
      <c r="J126" s="143">
        <f t="shared" si="26"/>
        <v>0.11763326804238732</v>
      </c>
      <c r="K126" s="143">
        <f t="shared" si="26"/>
        <v>0.11763326804238727</v>
      </c>
      <c r="L126" s="143">
        <f t="shared" si="26"/>
        <v>0.11763326804238727</v>
      </c>
      <c r="M126" s="143">
        <f t="shared" si="26"/>
        <v>0.11763326804238737</v>
      </c>
      <c r="N126" s="143">
        <f t="shared" si="26"/>
        <v>0.11763326804238732</v>
      </c>
      <c r="O126" s="143">
        <f t="shared" si="26"/>
        <v>0.11763326804238732</v>
      </c>
      <c r="P126" s="143">
        <f t="shared" si="26"/>
        <v>0.11763326804238723</v>
      </c>
      <c r="Q126" s="143">
        <f t="shared" si="26"/>
        <v>0.11763326804238725</v>
      </c>
    </row>
    <row r="127" spans="1:17" x14ac:dyDescent="0.25">
      <c r="A127" s="142" t="s">
        <v>121</v>
      </c>
      <c r="B127" s="141">
        <f t="shared" ref="B127:Q127" si="27">IF(B$78=0,0,B$78/B$53)</f>
        <v>5.3351411956208468E-2</v>
      </c>
      <c r="C127" s="141">
        <f t="shared" si="27"/>
        <v>7.6353641829674038E-2</v>
      </c>
      <c r="D127" s="141">
        <f t="shared" si="27"/>
        <v>7.5107347588748791E-2</v>
      </c>
      <c r="E127" s="141">
        <f t="shared" si="27"/>
        <v>7.5182463157307242E-2</v>
      </c>
      <c r="F127" s="141">
        <f t="shared" si="27"/>
        <v>7.4324095160292744E-2</v>
      </c>
      <c r="G127" s="141">
        <f t="shared" si="27"/>
        <v>7.5689393264885343E-2</v>
      </c>
      <c r="H127" s="141">
        <f t="shared" si="27"/>
        <v>7.7669653232641758E-2</v>
      </c>
      <c r="I127" s="141">
        <f t="shared" si="27"/>
        <v>6.4647226205729602E-2</v>
      </c>
      <c r="J127" s="141">
        <f t="shared" si="27"/>
        <v>7.478154557502896E-2</v>
      </c>
      <c r="K127" s="141">
        <f t="shared" si="27"/>
        <v>1.8395541022129584E-2</v>
      </c>
      <c r="L127" s="141">
        <f t="shared" si="27"/>
        <v>4.8963383897464491E-2</v>
      </c>
      <c r="M127" s="141">
        <f t="shared" si="27"/>
        <v>7.5182849452937059E-2</v>
      </c>
      <c r="N127" s="141">
        <f t="shared" si="27"/>
        <v>3.6370996818285879E-2</v>
      </c>
      <c r="O127" s="141">
        <f t="shared" si="27"/>
        <v>7.5604536037745737E-2</v>
      </c>
      <c r="P127" s="141">
        <f t="shared" si="27"/>
        <v>7.6273476716571684E-2</v>
      </c>
      <c r="Q127" s="141">
        <f t="shared" si="27"/>
        <v>7.7228079175261088E-2</v>
      </c>
    </row>
    <row r="128" spans="1:17" x14ac:dyDescent="0.25">
      <c r="A128" s="142" t="s">
        <v>120</v>
      </c>
      <c r="B128" s="141">
        <f t="shared" ref="B128:Q128" si="28">IF(B$82=0,0,B$82/B$53)</f>
        <v>5.9483665770608006E-2</v>
      </c>
      <c r="C128" s="141">
        <f t="shared" si="28"/>
        <v>3.679526967805255E-2</v>
      </c>
      <c r="D128" s="141">
        <f t="shared" si="28"/>
        <v>3.5837958475787378E-2</v>
      </c>
      <c r="E128" s="141">
        <f t="shared" si="28"/>
        <v>3.5670660272565859E-2</v>
      </c>
      <c r="F128" s="141">
        <f t="shared" si="28"/>
        <v>3.5371146551120648E-2</v>
      </c>
      <c r="G128" s="141">
        <f t="shared" si="28"/>
        <v>3.5251844636604759E-2</v>
      </c>
      <c r="H128" s="141">
        <f t="shared" si="28"/>
        <v>3.334219276031352E-2</v>
      </c>
      <c r="I128" s="141">
        <f t="shared" si="28"/>
        <v>3.5887576150683047E-2</v>
      </c>
      <c r="J128" s="141">
        <f t="shared" si="28"/>
        <v>3.5702618625483011E-2</v>
      </c>
      <c r="K128" s="141">
        <f t="shared" si="28"/>
        <v>3.458996476676484E-2</v>
      </c>
      <c r="L128" s="141">
        <f t="shared" si="28"/>
        <v>3.5796081579217869E-2</v>
      </c>
      <c r="M128" s="141">
        <f t="shared" si="28"/>
        <v>3.5549372144952629E-2</v>
      </c>
      <c r="N128" s="141">
        <f t="shared" si="28"/>
        <v>3.540000081498202E-2</v>
      </c>
      <c r="O128" s="141">
        <f t="shared" si="28"/>
        <v>3.5505621767999311E-2</v>
      </c>
      <c r="P128" s="141">
        <f t="shared" si="28"/>
        <v>3.5231960026794296E-2</v>
      </c>
      <c r="Q128" s="141">
        <f t="shared" si="28"/>
        <v>3.4912167708398792E-2</v>
      </c>
    </row>
    <row r="129" spans="1:17" x14ac:dyDescent="0.25">
      <c r="A129" s="140" t="s">
        <v>119</v>
      </c>
      <c r="B129" s="139">
        <f t="shared" ref="B129:Q129" si="29">IF(B$93=0,0,B$93/B$53)</f>
        <v>4.7981903155707405E-3</v>
      </c>
      <c r="C129" s="139">
        <f t="shared" si="29"/>
        <v>4.4843565346607498E-3</v>
      </c>
      <c r="D129" s="139">
        <f t="shared" si="29"/>
        <v>6.6879619778510268E-3</v>
      </c>
      <c r="E129" s="139">
        <f t="shared" si="29"/>
        <v>6.7801446125141107E-3</v>
      </c>
      <c r="F129" s="139">
        <f t="shared" si="29"/>
        <v>7.9380263309738446E-3</v>
      </c>
      <c r="G129" s="139">
        <f t="shared" si="29"/>
        <v>6.69203014089722E-3</v>
      </c>
      <c r="H129" s="139">
        <f t="shared" si="29"/>
        <v>6.621422049432054E-3</v>
      </c>
      <c r="I129" s="139">
        <f t="shared" si="29"/>
        <v>1.7098465685974625E-2</v>
      </c>
      <c r="J129" s="139">
        <f t="shared" si="29"/>
        <v>7.1491038418753433E-3</v>
      </c>
      <c r="K129" s="139">
        <f t="shared" si="29"/>
        <v>6.4647762253492835E-2</v>
      </c>
      <c r="L129" s="139">
        <f t="shared" si="29"/>
        <v>3.2873802565704914E-2</v>
      </c>
      <c r="M129" s="139">
        <f t="shared" si="29"/>
        <v>6.9010464444976714E-3</v>
      </c>
      <c r="N129" s="139">
        <f t="shared" si="29"/>
        <v>4.5862270409119416E-2</v>
      </c>
      <c r="O129" s="139">
        <f t="shared" si="29"/>
        <v>6.5231102366422799E-3</v>
      </c>
      <c r="P129" s="139">
        <f t="shared" si="29"/>
        <v>6.1278312990212603E-3</v>
      </c>
      <c r="Q129" s="139">
        <f t="shared" si="29"/>
        <v>5.4930211587273601E-3</v>
      </c>
    </row>
    <row r="130" spans="1:17" hidden="1" x14ac:dyDescent="0.25">
      <c r="A130" s="138"/>
    </row>
    <row r="131" spans="1:17" x14ac:dyDescent="0.25">
      <c r="A131" s="138"/>
    </row>
    <row r="132" spans="1:17" ht="12.75" x14ac:dyDescent="0.25">
      <c r="A132" s="137" t="s">
        <v>118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33">
        <f t="shared" ref="B134:Q134" si="30">SUM(B$135:B$143)</f>
        <v>512.79585821304545</v>
      </c>
      <c r="C134" s="133">
        <f t="shared" si="30"/>
        <v>554.41935383568295</v>
      </c>
      <c r="D134" s="133">
        <f t="shared" si="30"/>
        <v>419.97020923655771</v>
      </c>
      <c r="E134" s="133">
        <f t="shared" si="30"/>
        <v>439.40181358709674</v>
      </c>
      <c r="F134" s="133">
        <f t="shared" si="30"/>
        <v>401.69289163491379</v>
      </c>
      <c r="G134" s="133">
        <f t="shared" si="30"/>
        <v>399.88057705938542</v>
      </c>
      <c r="H134" s="133">
        <f t="shared" si="30"/>
        <v>360.97192995937667</v>
      </c>
      <c r="I134" s="133">
        <f t="shared" si="30"/>
        <v>373.95780147635645</v>
      </c>
      <c r="J134" s="133">
        <f t="shared" si="30"/>
        <v>387.65372285406579</v>
      </c>
      <c r="K134" s="133">
        <f t="shared" si="30"/>
        <v>434.53051293646752</v>
      </c>
      <c r="L134" s="133">
        <f t="shared" si="30"/>
        <v>445.40399924186391</v>
      </c>
      <c r="M134" s="133">
        <f t="shared" si="30"/>
        <v>413.3052405021752</v>
      </c>
      <c r="N134" s="133">
        <f t="shared" si="30"/>
        <v>439.09094769165927</v>
      </c>
      <c r="O134" s="133">
        <f t="shared" si="30"/>
        <v>442.52977910957833</v>
      </c>
      <c r="P134" s="133">
        <f t="shared" si="30"/>
        <v>420.31782678194901</v>
      </c>
      <c r="Q134" s="133">
        <f t="shared" si="30"/>
        <v>407.55069482894214</v>
      </c>
    </row>
    <row r="135" spans="1:17" x14ac:dyDescent="0.25">
      <c r="A135" s="132" t="s">
        <v>83</v>
      </c>
      <c r="B135" s="131">
        <f>IF(B$6=0,0,B$6/ISI!B$8*1000)</f>
        <v>0.78991747465140705</v>
      </c>
      <c r="C135" s="131">
        <f>IF(C$6=0,0,C$6/ISI!C$8*1000)</f>
        <v>0.85403485395897905</v>
      </c>
      <c r="D135" s="131">
        <f>IF(D$6=0,0,D$6/ISI!D$8*1000)</f>
        <v>0.64692762586849861</v>
      </c>
      <c r="E135" s="131">
        <f>IF(E$6=0,0,E$6/ISI!E$8*1000)</f>
        <v>0.67686032440957378</v>
      </c>
      <c r="F135" s="131">
        <f>IF(F$6=0,0,F$6/ISI!F$8*1000)</f>
        <v>0.61877300579492134</v>
      </c>
      <c r="G135" s="131">
        <f>IF(G$6=0,0,G$6/ISI!G$8*1000)</f>
        <v>0.61598129262125423</v>
      </c>
      <c r="H135" s="131">
        <f>IF(H$6=0,0,H$6/ISI!H$8*1000)</f>
        <v>0.55604590163263823</v>
      </c>
      <c r="I135" s="131">
        <f>IF(I$6=0,0,I$6/ISI!I$8*1000)</f>
        <v>0.57604950866368143</v>
      </c>
      <c r="J135" s="131">
        <f>IF(J$6=0,0,J$6/ISI!J$8*1000)</f>
        <v>0.59714688582543218</v>
      </c>
      <c r="K135" s="131">
        <f>IF(K$6=0,0,K$6/ISI!K$8*1000)</f>
        <v>0.6693565089114889</v>
      </c>
      <c r="L135" s="131">
        <f>IF(L$6=0,0,L$6/ISI!L$8*1000)</f>
        <v>0.68610617002019247</v>
      </c>
      <c r="M135" s="131">
        <f>IF(M$6=0,0,M$6/ISI!M$8*1000)</f>
        <v>0.63666082049756556</v>
      </c>
      <c r="N135" s="131">
        <f>IF(N$6=0,0,N$6/ISI!N$8*1000)</f>
        <v>0.67638146250157216</v>
      </c>
      <c r="O135" s="131">
        <f>IF(O$6=0,0,O$6/ISI!O$8*1000)</f>
        <v>0.68167868358065897</v>
      </c>
      <c r="P135" s="131">
        <f>IF(P$6=0,0,P$6/ISI!P$8*1000)</f>
        <v>0.64746310050075651</v>
      </c>
      <c r="Q135" s="131">
        <f>IF(Q$6=0,0,Q$6/ISI!Q$8*1000)</f>
        <v>0.62779644276681157</v>
      </c>
    </row>
    <row r="136" spans="1:17" x14ac:dyDescent="0.25">
      <c r="A136" s="76" t="s">
        <v>82</v>
      </c>
      <c r="B136" s="130">
        <f>IF(B$7=0,0,B$7/ISI!B$8*1000)</f>
        <v>0.4212893198140838</v>
      </c>
      <c r="C136" s="130">
        <f>IF(C$7=0,0,C$7/ISI!C$8*1000)</f>
        <v>0.45548525544478879</v>
      </c>
      <c r="D136" s="130">
        <f>IF(D$7=0,0,D$7/ISI!D$8*1000)</f>
        <v>0.34502806712986583</v>
      </c>
      <c r="E136" s="130">
        <f>IF(E$7=0,0,E$7/ISI!E$8*1000)</f>
        <v>0.36099217301843933</v>
      </c>
      <c r="F136" s="130">
        <f>IF(F$7=0,0,F$7/ISI!F$8*1000)</f>
        <v>0.33001226975729137</v>
      </c>
      <c r="G136" s="130">
        <f>IF(G$7=0,0,G$7/ISI!G$8*1000)</f>
        <v>0.32852335606466887</v>
      </c>
      <c r="H136" s="130">
        <f>IF(H$7=0,0,H$7/ISI!H$8*1000)</f>
        <v>0.29655781420407373</v>
      </c>
      <c r="I136" s="130">
        <f>IF(I$7=0,0,I$7/ISI!I$8*1000)</f>
        <v>0.30722640462063011</v>
      </c>
      <c r="J136" s="130">
        <f>IF(J$7=0,0,J$7/ISI!J$8*1000)</f>
        <v>0.31847833910689716</v>
      </c>
      <c r="K136" s="130">
        <f>IF(K$7=0,0,K$7/ISI!K$8*1000)</f>
        <v>0.35699013808612734</v>
      </c>
      <c r="L136" s="130">
        <f>IF(L$7=0,0,L$7/ISI!L$8*1000)</f>
        <v>0.36592329067743601</v>
      </c>
      <c r="M136" s="130">
        <f>IF(M$7=0,0,M$7/ISI!M$8*1000)</f>
        <v>0.33955243759870163</v>
      </c>
      <c r="N136" s="130">
        <f>IF(N$7=0,0,N$7/ISI!N$8*1000)</f>
        <v>0.36073678000083853</v>
      </c>
      <c r="O136" s="130">
        <f>IF(O$7=0,0,O$7/ISI!O$8*1000)</f>
        <v>0.36356196457635148</v>
      </c>
      <c r="P136" s="130">
        <f>IF(P$7=0,0,P$7/ISI!P$8*1000)</f>
        <v>0.34531365360040345</v>
      </c>
      <c r="Q136" s="130">
        <f>IF(Q$7=0,0,Q$7/ISI!Q$8*1000)</f>
        <v>0.33482476947563278</v>
      </c>
    </row>
    <row r="137" spans="1:17" x14ac:dyDescent="0.25">
      <c r="A137" s="76" t="s">
        <v>81</v>
      </c>
      <c r="B137" s="130">
        <f>IF(B$8=0,0,B$8/ISI!B$8*1000)</f>
        <v>10.532232995352093</v>
      </c>
      <c r="C137" s="130">
        <f>IF(C$8=0,0,C$8/ISI!C$8*1000)</f>
        <v>11.387131386119719</v>
      </c>
      <c r="D137" s="130">
        <f>IF(D$8=0,0,D$8/ISI!D$8*1000)</f>
        <v>8.6257016782466458</v>
      </c>
      <c r="E137" s="130">
        <f>IF(E$8=0,0,E$8/ISI!E$8*1000)</f>
        <v>9.024804325460984</v>
      </c>
      <c r="F137" s="130">
        <f>IF(F$8=0,0,F$8/ISI!F$8*1000)</f>
        <v>8.250306743932283</v>
      </c>
      <c r="G137" s="130">
        <f>IF(G$8=0,0,G$8/ISI!G$8*1000)</f>
        <v>8.2130839016167219</v>
      </c>
      <c r="H137" s="130">
        <f>IF(H$8=0,0,H$8/ISI!H$8*1000)</f>
        <v>7.413945355101843</v>
      </c>
      <c r="I137" s="130">
        <f>IF(I$8=0,0,I$8/ISI!I$8*1000)</f>
        <v>7.680660115515753</v>
      </c>
      <c r="J137" s="130">
        <f>IF(J$8=0,0,J$8/ISI!J$8*1000)</f>
        <v>7.9619584776724297</v>
      </c>
      <c r="K137" s="130">
        <f>IF(K$8=0,0,K$8/ISI!K$8*1000)</f>
        <v>8.9247534521531851</v>
      </c>
      <c r="L137" s="130">
        <f>IF(L$8=0,0,L$8/ISI!L$8*1000)</f>
        <v>9.1480822669359014</v>
      </c>
      <c r="M137" s="130">
        <f>IF(M$8=0,0,M$8/ISI!M$8*1000)</f>
        <v>8.4888109399675393</v>
      </c>
      <c r="N137" s="130">
        <f>IF(N$8=0,0,N$8/ISI!N$8*1000)</f>
        <v>9.018419500020963</v>
      </c>
      <c r="O137" s="130">
        <f>IF(O$8=0,0,O$8/ISI!O$8*1000)</f>
        <v>9.0890491144087857</v>
      </c>
      <c r="P137" s="130">
        <f>IF(P$8=0,0,P$8/ISI!P$8*1000)</f>
        <v>8.6328413400100867</v>
      </c>
      <c r="Q137" s="130">
        <f>IF(Q$8=0,0,Q$8/ISI!Q$8*1000)</f>
        <v>8.3706192368908212</v>
      </c>
    </row>
    <row r="138" spans="1:17" x14ac:dyDescent="0.25">
      <c r="A138" s="76" t="s">
        <v>80</v>
      </c>
      <c r="B138" s="130">
        <f>IF(B$9=0,0,B$9/ISI!B$8*1000)</f>
        <v>0.26330582488380228</v>
      </c>
      <c r="C138" s="130">
        <f>IF(C$9=0,0,C$9/ISI!C$8*1000)</f>
        <v>0.284678284652993</v>
      </c>
      <c r="D138" s="130">
        <f>IF(D$9=0,0,D$9/ISI!D$8*1000)</f>
        <v>0.21564254195616611</v>
      </c>
      <c r="E138" s="130">
        <f>IF(E$9=0,0,E$9/ISI!E$8*1000)</f>
        <v>0.22562010813652456</v>
      </c>
      <c r="F138" s="130">
        <f>IF(F$9=0,0,F$9/ISI!F$8*1000)</f>
        <v>0.20625766859830705</v>
      </c>
      <c r="G138" s="130">
        <f>IF(G$9=0,0,G$9/ISI!G$8*1000)</f>
        <v>0.20532709754041803</v>
      </c>
      <c r="H138" s="130">
        <f>IF(H$9=0,0,H$9/ISI!H$8*1000)</f>
        <v>0.18534863387754605</v>
      </c>
      <c r="I138" s="130">
        <f>IF(I$9=0,0,I$9/ISI!I$8*1000)</f>
        <v>0.19201650288789379</v>
      </c>
      <c r="J138" s="130">
        <f>IF(J$9=0,0,J$9/ISI!J$8*1000)</f>
        <v>0.19904896194181071</v>
      </c>
      <c r="K138" s="130">
        <f>IF(K$9=0,0,K$9/ISI!K$8*1000)</f>
        <v>0.22311883630382959</v>
      </c>
      <c r="L138" s="130">
        <f>IF(L$9=0,0,L$9/ISI!L$8*1000)</f>
        <v>0.22870205667339746</v>
      </c>
      <c r="M138" s="130">
        <f>IF(M$9=0,0,M$9/ISI!M$8*1000)</f>
        <v>0.21222027349918846</v>
      </c>
      <c r="N138" s="130">
        <f>IF(N$9=0,0,N$9/ISI!N$8*1000)</f>
        <v>0.22546048750052403</v>
      </c>
      <c r="O138" s="130">
        <f>IF(O$9=0,0,O$9/ISI!O$8*1000)</f>
        <v>0.22722622786021965</v>
      </c>
      <c r="P138" s="130">
        <f>IF(P$9=0,0,P$9/ISI!P$8*1000)</f>
        <v>0.21582103350025214</v>
      </c>
      <c r="Q138" s="130">
        <f>IF(Q$9=0,0,Q$9/ISI!Q$8*1000)</f>
        <v>0.20926548092227046</v>
      </c>
    </row>
    <row r="139" spans="1:17" x14ac:dyDescent="0.25">
      <c r="A139" s="129" t="s">
        <v>79</v>
      </c>
      <c r="B139" s="128">
        <f>IF(B$10=0,0,B$10/ISI!B$8*1000)</f>
        <v>0.52661164976760455</v>
      </c>
      <c r="C139" s="128">
        <f>IF(C$10=0,0,C$10/ISI!C$8*1000)</f>
        <v>0.56935656930598599</v>
      </c>
      <c r="D139" s="128">
        <f>IF(D$10=0,0,D$10/ISI!D$8*1000)</f>
        <v>0.43128508391233222</v>
      </c>
      <c r="E139" s="128">
        <f>IF(E$10=0,0,E$10/ISI!E$8*1000)</f>
        <v>0.45124021627304911</v>
      </c>
      <c r="F139" s="128">
        <f>IF(F$10=0,0,F$10/ISI!F$8*1000)</f>
        <v>0.41251533719661415</v>
      </c>
      <c r="G139" s="128">
        <f>IF(G$10=0,0,G$10/ISI!G$8*1000)</f>
        <v>0.41065419508083606</v>
      </c>
      <c r="H139" s="128">
        <f>IF(H$10=0,0,H$10/ISI!H$8*1000)</f>
        <v>0.3706972677550921</v>
      </c>
      <c r="I139" s="128">
        <f>IF(I$10=0,0,I$10/ISI!I$8*1000)</f>
        <v>0.38403300577578753</v>
      </c>
      <c r="J139" s="128">
        <f>IF(J$10=0,0,J$10/ISI!J$8*1000)</f>
        <v>0.39809792388362142</v>
      </c>
      <c r="K139" s="128">
        <f>IF(K$10=0,0,K$10/ISI!K$8*1000)</f>
        <v>0.44623767260765929</v>
      </c>
      <c r="L139" s="128">
        <f>IF(L$10=0,0,L$10/ISI!L$8*1000)</f>
        <v>0.45740411334679493</v>
      </c>
      <c r="M139" s="128">
        <f>IF(M$10=0,0,M$10/ISI!M$8*1000)</f>
        <v>0.42444054699837691</v>
      </c>
      <c r="N139" s="128">
        <f>IF(N$10=0,0,N$10/ISI!N$8*1000)</f>
        <v>0.45092097500104805</v>
      </c>
      <c r="O139" s="128">
        <f>IF(O$10=0,0,O$10/ISI!O$8*1000)</f>
        <v>0.4544524557204393</v>
      </c>
      <c r="P139" s="128">
        <f>IF(P$10=0,0,P$10/ISI!P$8*1000)</f>
        <v>0.43164206700050417</v>
      </c>
      <c r="Q139" s="128">
        <f>IF(Q$10=0,0,Q$10/ISI!Q$8*1000)</f>
        <v>0.41853096184454092</v>
      </c>
    </row>
    <row r="140" spans="1:17" x14ac:dyDescent="0.25">
      <c r="A140" s="127" t="s">
        <v>117</v>
      </c>
      <c r="B140" s="126">
        <f>IF(B$15=0,0,B$15/ISI!B$8*1000)</f>
        <v>51.136579724657281</v>
      </c>
      <c r="C140" s="126">
        <f>IF(C$15=0,0,C$15/ISI!C$8*1000)</f>
        <v>55.287321522266645</v>
      </c>
      <c r="D140" s="126">
        <f>IF(D$15=0,0,D$15/ISI!D$8*1000)</f>
        <v>41.879901607325138</v>
      </c>
      <c r="E140" s="126">
        <f>IF(E$15=0,0,E$15/ISI!E$8*1000)</f>
        <v>43.817643047967771</v>
      </c>
      <c r="F140" s="126">
        <f>IF(F$15=0,0,F$15/ISI!F$8*1000)</f>
        <v>40.057266939513454</v>
      </c>
      <c r="G140" s="126">
        <f>IF(G$15=0,0,G$15/ISI!G$8*1000)</f>
        <v>39.876540891723941</v>
      </c>
      <c r="H140" s="126">
        <f>IF(H$15=0,0,H$15/ISI!H$8*1000)</f>
        <v>35.996526842192544</v>
      </c>
      <c r="I140" s="126">
        <f>IF(I$15=0,0,I$15/ISI!I$8*1000)</f>
        <v>37.291492555129906</v>
      </c>
      <c r="J140" s="126">
        <f>IF(J$15=0,0,J$15/ISI!J$8*1000)</f>
        <v>38.657265238775388</v>
      </c>
      <c r="K140" s="126">
        <f>IF(K$15=0,0,K$15/ISI!K$8*1000)</f>
        <v>43.331871468314866</v>
      </c>
      <c r="L140" s="126">
        <f>IF(L$15=0,0,L$15/ISI!L$8*1000)</f>
        <v>44.416187752144673</v>
      </c>
      <c r="M140" s="126">
        <f>IF(M$15=0,0,M$15/ISI!M$8*1000)</f>
        <v>41.215263429014136</v>
      </c>
      <c r="N140" s="126">
        <f>IF(N$15=0,0,N$15/ISI!N$8*1000)</f>
        <v>43.786643151242643</v>
      </c>
      <c r="O140" s="126">
        <f>IF(O$15=0,0,O$15/ISI!O$8*1000)</f>
        <v>44.129567287905587</v>
      </c>
      <c r="P140" s="126">
        <f>IF(P$15=0,0,P$15/ISI!P$8*1000)</f>
        <v>41.914566419918458</v>
      </c>
      <c r="Q140" s="126">
        <f>IF(Q$15=0,0,Q$15/ISI!Q$8*1000)</f>
        <v>40.641413662317809</v>
      </c>
    </row>
    <row r="141" spans="1:17" x14ac:dyDescent="0.25">
      <c r="A141" s="127" t="s">
        <v>116</v>
      </c>
      <c r="B141" s="126">
        <f>IF(B$21=0,0,B$21/ISI!B$8*1000)</f>
        <v>335.55823615320099</v>
      </c>
      <c r="C141" s="126">
        <f>IF(C$21=0,0,C$21/ISI!C$8*1000)</f>
        <v>369.02826346511563</v>
      </c>
      <c r="D141" s="126">
        <f>IF(D$21=0,0,D$21/ISI!D$8*1000)</f>
        <v>274.81591434726801</v>
      </c>
      <c r="E141" s="126">
        <f>IF(E$21=0,0,E$21/ISI!E$8*1000)</f>
        <v>287.53137368076511</v>
      </c>
      <c r="F141" s="126">
        <f>IF(F$21=0,0,F$21/ISI!F$8*1000)</f>
        <v>262.85578565708767</v>
      </c>
      <c r="G141" s="126">
        <f>IF(G$21=0,0,G$21/ISI!G$8*1000)</f>
        <v>261.669861331493</v>
      </c>
      <c r="H141" s="126">
        <f>IF(H$21=0,0,H$21/ISI!H$8*1000)</f>
        <v>236.20920913846763</v>
      </c>
      <c r="I141" s="126">
        <f>IF(I$21=0,0,I$21/ISI!I$8*1000)</f>
        <v>244.70677414676274</v>
      </c>
      <c r="J141" s="126">
        <f>IF(J$21=0,0,J$21/ISI!J$8*1000)</f>
        <v>253.66897449684373</v>
      </c>
      <c r="K141" s="126">
        <f>IF(K$21=0,0,K$21/ISI!K$8*1000)</f>
        <v>284.34374057508194</v>
      </c>
      <c r="L141" s="126">
        <f>IF(L$21=0,0,L$21/ISI!L$8*1000)</f>
        <v>291.45902402957296</v>
      </c>
      <c r="M141" s="126">
        <f>IF(M$21=0,0,M$21/ISI!M$8*1000)</f>
        <v>270.45455862119184</v>
      </c>
      <c r="N141" s="126">
        <f>IF(N$21=0,0,N$21/ISI!N$8*1000)</f>
        <v>287.3279523584543</v>
      </c>
      <c r="O141" s="126">
        <f>IF(O$21=0,0,O$21/ISI!O$8*1000)</f>
        <v>289.57822054323702</v>
      </c>
      <c r="P141" s="126">
        <f>IF(P$21=0,0,P$21/ISI!P$8*1000)</f>
        <v>275.04338484750548</v>
      </c>
      <c r="Q141" s="126">
        <f>IF(Q$21=0,0,Q$21/ISI!Q$8*1000)</f>
        <v>266.68895645212962</v>
      </c>
    </row>
    <row r="142" spans="1:17" x14ac:dyDescent="0.25">
      <c r="A142" s="127" t="s">
        <v>113</v>
      </c>
      <c r="B142" s="126">
        <f>IF(B$27=0,0,B$27/ISI!B$8*1000)</f>
        <v>76.704869586985865</v>
      </c>
      <c r="C142" s="126">
        <f>IF(C$27=0,0,C$27/ISI!C$8*1000)</f>
        <v>76.69812264739916</v>
      </c>
      <c r="D142" s="126">
        <f>IF(D$27=0,0,D$27/ISI!D$8*1000)</f>
        <v>62.819852410987778</v>
      </c>
      <c r="E142" s="126">
        <f>IF(E$27=0,0,E$27/ISI!E$8*1000)</f>
        <v>65.72646457195178</v>
      </c>
      <c r="F142" s="126">
        <f>IF(F$27=0,0,F$27/ISI!F$8*1000)</f>
        <v>60.085900409270259</v>
      </c>
      <c r="G142" s="126">
        <f>IF(G$27=0,0,G$27/ISI!G$8*1000)</f>
        <v>59.814811337586022</v>
      </c>
      <c r="H142" s="126">
        <f>IF(H$27=0,0,H$27/ISI!H$8*1000)</f>
        <v>53.994790263288841</v>
      </c>
      <c r="I142" s="126">
        <f>IF(I$27=0,0,I$27/ISI!I$8*1000)</f>
        <v>55.937238832694916</v>
      </c>
      <c r="J142" s="126">
        <f>IF(J$27=0,0,J$27/ISI!J$8*1000)</f>
        <v>57.985897858162978</v>
      </c>
      <c r="K142" s="126">
        <f>IF(K$27=0,0,K$27/ISI!K$8*1000)</f>
        <v>64.997807202472245</v>
      </c>
      <c r="L142" s="126">
        <f>IF(L$27=0,0,L$27/ISI!L$8*1000)</f>
        <v>66.624281628216906</v>
      </c>
      <c r="M142" s="126">
        <f>IF(M$27=0,0,M$27/ISI!M$8*1000)</f>
        <v>61.822895143521457</v>
      </c>
      <c r="N142" s="126">
        <f>IF(N$27=0,0,N$27/ISI!N$8*1000)</f>
        <v>65.679964726863986</v>
      </c>
      <c r="O142" s="126">
        <f>IF(O$27=0,0,O$27/ISI!O$8*1000)</f>
        <v>66.19435093185848</v>
      </c>
      <c r="P142" s="126">
        <f>IF(P$27=0,0,P$27/ISI!P$8*1000)</f>
        <v>62.871849629877765</v>
      </c>
      <c r="Q142" s="126">
        <f>IF(Q$27=0,0,Q$27/ISI!Q$8*1000)</f>
        <v>60.962120493476739</v>
      </c>
    </row>
    <row r="143" spans="1:17" x14ac:dyDescent="0.25">
      <c r="A143" s="72" t="s">
        <v>112</v>
      </c>
      <c r="B143" s="125">
        <f>IF(B$34=0,0,B$34/ISI!B$8*1000)</f>
        <v>36.862815483732341</v>
      </c>
      <c r="C143" s="125">
        <f>IF(C$34=0,0,C$34/ISI!C$8*1000)</f>
        <v>39.854959851419025</v>
      </c>
      <c r="D143" s="125">
        <f>IF(D$34=0,0,D$34/ISI!D$8*1000)</f>
        <v>30.189955873863276</v>
      </c>
      <c r="E143" s="125">
        <f>IF(E$34=0,0,E$34/ISI!E$8*1000)</f>
        <v>31.58681513911344</v>
      </c>
      <c r="F143" s="125">
        <f>IF(F$34=0,0,F$34/ISI!F$8*1000)</f>
        <v>28.876073603762993</v>
      </c>
      <c r="G143" s="125">
        <f>IF(G$34=0,0,G$34/ISI!G$8*1000)</f>
        <v>28.745793655658535</v>
      </c>
      <c r="H143" s="125">
        <f>IF(H$34=0,0,H$34/ISI!H$8*1000)</f>
        <v>25.948808742856453</v>
      </c>
      <c r="I143" s="125">
        <f>IF(I$34=0,0,I$34/ISI!I$8*1000)</f>
        <v>26.882310404305141</v>
      </c>
      <c r="J143" s="125">
        <f>IF(J$34=0,0,J$34/ISI!J$8*1000)</f>
        <v>27.866854671853506</v>
      </c>
      <c r="K143" s="125">
        <f>IF(K$34=0,0,K$34/ISI!K$8*1000)</f>
        <v>31.236637082536149</v>
      </c>
      <c r="L143" s="125">
        <f>IF(L$34=0,0,L$34/ISI!L$8*1000)</f>
        <v>32.018287934275648</v>
      </c>
      <c r="M143" s="125">
        <f>IF(M$34=0,0,M$34/ISI!M$8*1000)</f>
        <v>29.710838289886393</v>
      </c>
      <c r="N143" s="125">
        <f>IF(N$34=0,0,N$34/ISI!N$8*1000)</f>
        <v>31.564468250073372</v>
      </c>
      <c r="O143" s="125">
        <f>IF(O$34=0,0,O$34/ISI!O$8*1000)</f>
        <v>31.811671900430763</v>
      </c>
      <c r="P143" s="125">
        <f>IF(P$34=0,0,P$34/ISI!P$8*1000)</f>
        <v>30.214944690035306</v>
      </c>
      <c r="Q143" s="125">
        <f>IF(Q$34=0,0,Q$34/ISI!Q$8*1000)</f>
        <v>29.29716732911788</v>
      </c>
    </row>
    <row r="144" spans="1:17" x14ac:dyDescent="0.25">
      <c r="A144" s="135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</row>
    <row r="145" spans="1:17" x14ac:dyDescent="0.25">
      <c r="A145" s="78" t="s">
        <v>45</v>
      </c>
      <c r="B145" s="133">
        <f t="shared" ref="B145:Q145" si="31">SUM(B$146:B$150,B$153,B$154,B$152,B$151)</f>
        <v>123.62659855966351</v>
      </c>
      <c r="C145" s="133">
        <f t="shared" si="31"/>
        <v>130.62936260224586</v>
      </c>
      <c r="D145" s="133">
        <f t="shared" si="31"/>
        <v>107.34607616401013</v>
      </c>
      <c r="E145" s="133">
        <f t="shared" si="31"/>
        <v>110.83489515323083</v>
      </c>
      <c r="F145" s="133">
        <f t="shared" si="31"/>
        <v>104.0224422951494</v>
      </c>
      <c r="G145" s="133">
        <f t="shared" si="31"/>
        <v>103.69047329316835</v>
      </c>
      <c r="H145" s="133">
        <f t="shared" si="31"/>
        <v>96.449116958361401</v>
      </c>
      <c r="I145" s="133">
        <f t="shared" si="31"/>
        <v>98.895885147666405</v>
      </c>
      <c r="J145" s="133">
        <f t="shared" si="31"/>
        <v>101.45419941717698</v>
      </c>
      <c r="K145" s="133">
        <f t="shared" si="31"/>
        <v>110.00554898376426</v>
      </c>
      <c r="L145" s="133">
        <f t="shared" si="31"/>
        <v>111.96163549740415</v>
      </c>
      <c r="M145" s="133">
        <f t="shared" si="31"/>
        <v>106.16883706955166</v>
      </c>
      <c r="N145" s="133">
        <f t="shared" si="31"/>
        <v>110.83703096593244</v>
      </c>
      <c r="O145" s="133">
        <f t="shared" si="31"/>
        <v>111.45238231489402</v>
      </c>
      <c r="P145" s="133">
        <f t="shared" si="31"/>
        <v>107.45392145469202</v>
      </c>
      <c r="Q145" s="133">
        <f t="shared" si="31"/>
        <v>105.12602436590475</v>
      </c>
    </row>
    <row r="146" spans="1:17" x14ac:dyDescent="0.25">
      <c r="A146" s="132" t="s">
        <v>83</v>
      </c>
      <c r="B146" s="131">
        <f>IF(B$54=0,0,B$54/ISI!B$9*1000)</f>
        <v>0.37895301104147772</v>
      </c>
      <c r="C146" s="131">
        <f>IF(C$54=0,0,C$54/ISI!C$9*1000)</f>
        <v>0.40041860623270137</v>
      </c>
      <c r="D146" s="131">
        <f>IF(D$54=0,0,D$54/ISI!D$9*1000)</f>
        <v>0.32904827326626884</v>
      </c>
      <c r="E146" s="131">
        <f>IF(E$54=0,0,E$54/ISI!E$9*1000)</f>
        <v>0.33974256135918146</v>
      </c>
      <c r="F146" s="131">
        <f>IF(F$54=0,0,F$54/ISI!F$9*1000)</f>
        <v>0.31886032765522465</v>
      </c>
      <c r="G146" s="131">
        <f>IF(G$54=0,0,G$54/ISI!G$9*1000)</f>
        <v>0.31784274200344131</v>
      </c>
      <c r="H146" s="131">
        <f>IF(H$54=0,0,H$54/ISI!H$9*1000)</f>
        <v>0.29564578908982503</v>
      </c>
      <c r="I146" s="131">
        <f>IF(I$54=0,0,I$54/ISI!I$9*1000)</f>
        <v>0.30314587550698996</v>
      </c>
      <c r="J146" s="131">
        <f>IF(J$54=0,0,J$54/ISI!J$9*1000)</f>
        <v>0.31098788448334719</v>
      </c>
      <c r="K146" s="131">
        <f>IF(K$54=0,0,K$54/ISI!K$9*1000)</f>
        <v>0.33720036387274477</v>
      </c>
      <c r="L146" s="131">
        <f>IF(L$54=0,0,L$54/ISI!L$9*1000)</f>
        <v>0.34319636216791533</v>
      </c>
      <c r="M146" s="131">
        <f>IF(M$54=0,0,M$54/ISI!M$9*1000)</f>
        <v>0.32543967847551708</v>
      </c>
      <c r="N146" s="131">
        <f>IF(N$54=0,0,N$54/ISI!N$9*1000)</f>
        <v>0.33974910827273969</v>
      </c>
      <c r="O146" s="131">
        <f>IF(O$54=0,0,O$54/ISI!O$9*1000)</f>
        <v>0.34163534674612867</v>
      </c>
      <c r="P146" s="131">
        <f>IF(P$54=0,0,P$54/ISI!P$9*1000)</f>
        <v>0.32937885178340592</v>
      </c>
      <c r="Q146" s="131">
        <f>IF(Q$54=0,0,Q$54/ISI!Q$9*1000)</f>
        <v>0.32224314133380655</v>
      </c>
    </row>
    <row r="147" spans="1:17" x14ac:dyDescent="0.25">
      <c r="A147" s="76" t="s">
        <v>82</v>
      </c>
      <c r="B147" s="130">
        <f>IF(B$55=0,0,B$55/ISI!B$9*1000)</f>
        <v>0.28000612011877712</v>
      </c>
      <c r="C147" s="130">
        <f>IF(C$55=0,0,C$55/ISI!C$9*1000)</f>
        <v>0.29586692040379442</v>
      </c>
      <c r="D147" s="130">
        <f>IF(D$55=0,0,D$55/ISI!D$9*1000)</f>
        <v>0.24313180696428499</v>
      </c>
      <c r="E147" s="130">
        <f>IF(E$55=0,0,E$55/ISI!E$9*1000)</f>
        <v>0.25103375266488559</v>
      </c>
      <c r="F147" s="130">
        <f>IF(F$55=0,0,F$55/ISI!F$9*1000)</f>
        <v>0.23560399470415952</v>
      </c>
      <c r="G147" s="130">
        <f>IF(G$55=0,0,G$55/ISI!G$9*1000)</f>
        <v>0.23485210673403492</v>
      </c>
      <c r="H147" s="130">
        <f>IF(H$55=0,0,H$55/ISI!H$9*1000)</f>
        <v>0.21845091058911101</v>
      </c>
      <c r="I147" s="130">
        <f>IF(I$55=0,0,I$55/ISI!I$9*1000)</f>
        <v>0.22399267971888848</v>
      </c>
      <c r="J147" s="130">
        <f>IF(J$55=0,0,J$55/ISI!J$9*1000)</f>
        <v>0.22978709338873024</v>
      </c>
      <c r="K147" s="130">
        <f>IF(K$55=0,0,K$55/ISI!K$9*1000)</f>
        <v>0.24915533810156928</v>
      </c>
      <c r="L147" s="130">
        <f>IF(L$55=0,0,L$55/ISI!L$9*1000)</f>
        <v>0.25358574548705309</v>
      </c>
      <c r="M147" s="130">
        <f>IF(M$55=0,0,M$55/ISI!M$9*1000)</f>
        <v>0.24046543779185836</v>
      </c>
      <c r="N147" s="130">
        <f>IF(N$55=0,0,N$55/ISI!N$9*1000)</f>
        <v>0.25103859014027391</v>
      </c>
      <c r="O147" s="130">
        <f>IF(O$55=0,0,O$55/ISI!O$9*1000)</f>
        <v>0.25243232050040681</v>
      </c>
      <c r="P147" s="130">
        <f>IF(P$55=0,0,P$55/ISI!P$9*1000)</f>
        <v>0.24337606945932036</v>
      </c>
      <c r="Q147" s="130">
        <f>IF(Q$55=0,0,Q$55/ISI!Q$9*1000)</f>
        <v>0.23810353555916169</v>
      </c>
    </row>
    <row r="148" spans="1:17" x14ac:dyDescent="0.25">
      <c r="A148" s="76" t="s">
        <v>81</v>
      </c>
      <c r="B148" s="130">
        <f>IF(B$56=0,0,B$56/ISI!B$9*1000)</f>
        <v>7.0001530029694301</v>
      </c>
      <c r="C148" s="130">
        <f>IF(C$56=0,0,C$56/ISI!C$9*1000)</f>
        <v>7.396673010094859</v>
      </c>
      <c r="D148" s="130">
        <f>IF(D$56=0,0,D$56/ISI!D$9*1000)</f>
        <v>6.0782951741071232</v>
      </c>
      <c r="E148" s="130">
        <f>IF(E$56=0,0,E$56/ISI!E$9*1000)</f>
        <v>6.2758438166221389</v>
      </c>
      <c r="F148" s="130">
        <f>IF(F$56=0,0,F$56/ISI!F$9*1000)</f>
        <v>5.8900998676039862</v>
      </c>
      <c r="G148" s="130">
        <f>IF(G$56=0,0,G$56/ISI!G$9*1000)</f>
        <v>5.8713026683508742</v>
      </c>
      <c r="H148" s="130">
        <f>IF(H$56=0,0,H$56/ISI!H$9*1000)</f>
        <v>5.4612727647277746</v>
      </c>
      <c r="I148" s="130">
        <f>IF(I$56=0,0,I$56/ISI!I$9*1000)</f>
        <v>5.5998169929722108</v>
      </c>
      <c r="J148" s="130">
        <f>IF(J$56=0,0,J$56/ISI!J$9*1000)</f>
        <v>5.7446773347182543</v>
      </c>
      <c r="K148" s="130">
        <f>IF(K$56=0,0,K$56/ISI!K$9*1000)</f>
        <v>6.2288834525392298</v>
      </c>
      <c r="L148" s="130">
        <f>IF(L$56=0,0,L$56/ISI!L$9*1000)</f>
        <v>6.3396436371763274</v>
      </c>
      <c r="M148" s="130">
        <f>IF(M$56=0,0,M$56/ISI!M$9*1000)</f>
        <v>6.0116359447964598</v>
      </c>
      <c r="N148" s="130">
        <f>IF(N$56=0,0,N$56/ISI!N$9*1000)</f>
        <v>6.2759647535068455</v>
      </c>
      <c r="O148" s="130">
        <f>IF(O$56=0,0,O$56/ISI!O$9*1000)</f>
        <v>6.3108080125101722</v>
      </c>
      <c r="P148" s="130">
        <f>IF(P$56=0,0,P$56/ISI!P$9*1000)</f>
        <v>6.0844017364830085</v>
      </c>
      <c r="Q148" s="130">
        <f>IF(Q$56=0,0,Q$56/ISI!Q$9*1000)</f>
        <v>5.9525883889790432</v>
      </c>
    </row>
    <row r="149" spans="1:17" x14ac:dyDescent="0.25">
      <c r="A149" s="76" t="s">
        <v>80</v>
      </c>
      <c r="B149" s="130">
        <f>IF(B$57=0,0,B$57/ISI!B$9*1000)</f>
        <v>0.17500382507423573</v>
      </c>
      <c r="C149" s="130">
        <f>IF(C$57=0,0,C$57/ISI!C$9*1000)</f>
        <v>0.18491682525237149</v>
      </c>
      <c r="D149" s="130">
        <f>IF(D$57=0,0,D$57/ISI!D$9*1000)</f>
        <v>0.15195737935267822</v>
      </c>
      <c r="E149" s="130">
        <f>IF(E$57=0,0,E$57/ISI!E$9*1000)</f>
        <v>0.15689609541555344</v>
      </c>
      <c r="F149" s="130">
        <f>IF(F$57=0,0,F$57/ISI!F$9*1000)</f>
        <v>0.14725249669009971</v>
      </c>
      <c r="G149" s="130">
        <f>IF(G$57=0,0,G$57/ISI!G$9*1000)</f>
        <v>0.14678256670877191</v>
      </c>
      <c r="H149" s="130">
        <f>IF(H$57=0,0,H$57/ISI!H$9*1000)</f>
        <v>0.13653181911819437</v>
      </c>
      <c r="I149" s="130">
        <f>IF(I$57=0,0,I$57/ISI!I$9*1000)</f>
        <v>0.1399954248243053</v>
      </c>
      <c r="J149" s="130">
        <f>IF(J$57=0,0,J$57/ISI!J$9*1000)</f>
        <v>0.14361693336795639</v>
      </c>
      <c r="K149" s="130">
        <f>IF(K$57=0,0,K$57/ISI!K$9*1000)</f>
        <v>0.15572208631348081</v>
      </c>
      <c r="L149" s="130">
        <f>IF(L$57=0,0,L$57/ISI!L$9*1000)</f>
        <v>0.15849109092940827</v>
      </c>
      <c r="M149" s="130">
        <f>IF(M$57=0,0,M$57/ISI!M$9*1000)</f>
        <v>0.15029089861991146</v>
      </c>
      <c r="N149" s="130">
        <f>IF(N$57=0,0,N$57/ISI!N$9*1000)</f>
        <v>0.15689911883767116</v>
      </c>
      <c r="O149" s="130">
        <f>IF(O$57=0,0,O$57/ISI!O$9*1000)</f>
        <v>0.15777020031275429</v>
      </c>
      <c r="P149" s="130">
        <f>IF(P$57=0,0,P$57/ISI!P$9*1000)</f>
        <v>0.15211004341207521</v>
      </c>
      <c r="Q149" s="130">
        <f>IF(Q$57=0,0,Q$57/ISI!Q$9*1000)</f>
        <v>0.14881470972447608</v>
      </c>
    </row>
    <row r="150" spans="1:17" x14ac:dyDescent="0.25">
      <c r="A150" s="129" t="s">
        <v>79</v>
      </c>
      <c r="B150" s="128">
        <f>IF(B$58=0,0,B$58/ISI!B$9*1000)</f>
        <v>0.25263534069431842</v>
      </c>
      <c r="C150" s="128">
        <f>IF(C$58=0,0,C$58/ISI!C$9*1000)</f>
        <v>0.26694573748846745</v>
      </c>
      <c r="D150" s="128">
        <f>IF(D$58=0,0,D$58/ISI!D$9*1000)</f>
        <v>0.2193655155108461</v>
      </c>
      <c r="E150" s="128">
        <f>IF(E$58=0,0,E$58/ISI!E$9*1000)</f>
        <v>0.22649504090612088</v>
      </c>
      <c r="F150" s="128">
        <f>IF(F$58=0,0,F$58/ISI!F$9*1000)</f>
        <v>0.21257355177014992</v>
      </c>
      <c r="G150" s="128">
        <f>IF(G$58=0,0,G$58/ISI!G$9*1000)</f>
        <v>0.21189516133562741</v>
      </c>
      <c r="H150" s="128">
        <f>IF(H$58=0,0,H$58/ISI!H$9*1000)</f>
        <v>0.1970971927265501</v>
      </c>
      <c r="I150" s="128">
        <f>IF(I$58=0,0,I$58/ISI!I$9*1000)</f>
        <v>0.20209725033799339</v>
      </c>
      <c r="J150" s="128">
        <f>IF(J$58=0,0,J$58/ISI!J$9*1000)</f>
        <v>0.20732525632223164</v>
      </c>
      <c r="K150" s="128">
        <f>IF(K$58=0,0,K$58/ISI!K$9*1000)</f>
        <v>0.22480024258182982</v>
      </c>
      <c r="L150" s="128">
        <f>IF(L$58=0,0,L$58/ISI!L$9*1000)</f>
        <v>0.22879757477861012</v>
      </c>
      <c r="M150" s="128">
        <f>IF(M$58=0,0,M$58/ISI!M$9*1000)</f>
        <v>0.21695978565034471</v>
      </c>
      <c r="N150" s="128">
        <f>IF(N$58=0,0,N$58/ISI!N$9*1000)</f>
        <v>0.22649940551515979</v>
      </c>
      <c r="O150" s="128">
        <f>IF(O$58=0,0,O$58/ISI!O$9*1000)</f>
        <v>0.22775689783075237</v>
      </c>
      <c r="P150" s="128">
        <f>IF(P$58=0,0,P$58/ISI!P$9*1000)</f>
        <v>0.21958590118893739</v>
      </c>
      <c r="Q150" s="128">
        <f>IF(Q$58=0,0,Q$58/ISI!Q$9*1000)</f>
        <v>0.2148287608892043</v>
      </c>
    </row>
    <row r="151" spans="1:17" x14ac:dyDescent="0.25">
      <c r="A151" s="127" t="s">
        <v>115</v>
      </c>
      <c r="B151" s="126">
        <f>IF(B$63=0,0,B$63/ISI!B$9*1000)</f>
        <v>19.251203388612986</v>
      </c>
      <c r="C151" s="126">
        <f>IF(C$63=0,0,C$63/ISI!C$9*1000)</f>
        <v>20.341677739900337</v>
      </c>
      <c r="D151" s="126">
        <f>IF(D$63=0,0,D$63/ISI!D$9*1000)</f>
        <v>16.715991293779382</v>
      </c>
      <c r="E151" s="126">
        <f>IF(E$63=0,0,E$63/ISI!E$9*1000)</f>
        <v>17.259272147010432</v>
      </c>
      <c r="F151" s="126">
        <f>IF(F$63=0,0,F$63/ISI!F$9*1000)</f>
        <v>16.198433160301825</v>
      </c>
      <c r="G151" s="126">
        <f>IF(G$63=0,0,G$63/ISI!G$9*1000)</f>
        <v>16.14673876079307</v>
      </c>
      <c r="H151" s="126">
        <f>IF(H$63=0,0,H$63/ISI!H$9*1000)</f>
        <v>15.019110683704868</v>
      </c>
      <c r="I151" s="126">
        <f>IF(I$63=0,0,I$63/ISI!I$9*1000)</f>
        <v>15.400122800885839</v>
      </c>
      <c r="J151" s="126">
        <f>IF(J$63=0,0,J$63/ISI!J$9*1000)</f>
        <v>15.798504936349774</v>
      </c>
      <c r="K151" s="126">
        <f>IF(K$63=0,0,K$63/ISI!K$9*1000)</f>
        <v>17.130125895524273</v>
      </c>
      <c r="L151" s="126">
        <f>IF(L$63=0,0,L$63/ISI!L$9*1000)</f>
        <v>17.434728786476011</v>
      </c>
      <c r="M151" s="126">
        <f>IF(M$63=0,0,M$63/ISI!M$9*1000)</f>
        <v>16.532670960546159</v>
      </c>
      <c r="N151" s="126">
        <f>IF(N$63=0,0,N$63/ISI!N$9*1000)</f>
        <v>17.259604736964366</v>
      </c>
      <c r="O151" s="126">
        <f>IF(O$63=0,0,O$63/ISI!O$9*1000)</f>
        <v>17.355427594766258</v>
      </c>
      <c r="P151" s="126">
        <f>IF(P$63=0,0,P$63/ISI!P$9*1000)</f>
        <v>16.732785023038389</v>
      </c>
      <c r="Q151" s="126">
        <f>IF(Q$63=0,0,Q$63/ISI!Q$9*1000)</f>
        <v>16.370283580419049</v>
      </c>
    </row>
    <row r="152" spans="1:17" x14ac:dyDescent="0.25">
      <c r="A152" s="127" t="s">
        <v>114</v>
      </c>
      <c r="B152" s="126">
        <f>IF(B$69=0,0,B$69/ISI!B$9*1000)</f>
        <v>52.869237982695303</v>
      </c>
      <c r="C152" s="126">
        <f>IF(C$69=0,0,C$69/ISI!C$9*1000)</f>
        <v>55.86398832782654</v>
      </c>
      <c r="D152" s="126">
        <f>IF(D$69=0,0,D$69/ISI!D$9*1000)</f>
        <v>45.906830029660881</v>
      </c>
      <c r="E152" s="126">
        <f>IF(E$69=0,0,E$69/ISI!E$9*1000)</f>
        <v>47.398832588726982</v>
      </c>
      <c r="F152" s="126">
        <f>IF(F$69=0,0,F$69/ISI!F$9*1000)</f>
        <v>44.485469319042124</v>
      </c>
      <c r="G152" s="126">
        <f>IF(G$69=0,0,G$69/ISI!G$9*1000)</f>
        <v>44.343501907715627</v>
      </c>
      <c r="H152" s="126">
        <f>IF(H$69=0,0,H$69/ISI!H$9*1000)</f>
        <v>41.246716945233288</v>
      </c>
      <c r="I152" s="126">
        <f>IF(I$69=0,0,I$69/ISI!I$9*1000)</f>
        <v>42.293083756226835</v>
      </c>
      <c r="J152" s="126">
        <f>IF(J$69=0,0,J$69/ISI!J$9*1000)</f>
        <v>43.387153539955477</v>
      </c>
      <c r="K152" s="126">
        <f>IF(K$69=0,0,K$69/ISI!K$9*1000)</f>
        <v>47.044160531787661</v>
      </c>
      <c r="L152" s="126">
        <f>IF(L$69=0,0,L$69/ISI!L$9*1000)</f>
        <v>47.880686041744632</v>
      </c>
      <c r="M152" s="126">
        <f>IF(M$69=0,0,M$69/ISI!M$9*1000)</f>
        <v>45.403380654100985</v>
      </c>
      <c r="N152" s="126">
        <f>IF(N$69=0,0,N$69/ISI!N$9*1000)</f>
        <v>47.399745974610944</v>
      </c>
      <c r="O152" s="126">
        <f>IF(O$69=0,0,O$69/ISI!O$9*1000)</f>
        <v>47.662902587267581</v>
      </c>
      <c r="P152" s="126">
        <f>IF(P$69=0,0,P$69/ISI!P$9*1000)</f>
        <v>45.952950350083853</v>
      </c>
      <c r="Q152" s="126">
        <f>IF(Q$69=0,0,Q$69/ISI!Q$9*1000)</f>
        <v>44.957419075906458</v>
      </c>
    </row>
    <row r="153" spans="1:17" x14ac:dyDescent="0.25">
      <c r="A153" s="127" t="s">
        <v>113</v>
      </c>
      <c r="B153" s="126">
        <f>IF(B$70=0,0,B$70/ISI!B$9*1000)</f>
        <v>28.876805082919471</v>
      </c>
      <c r="C153" s="126">
        <f>IF(C$70=0,0,C$70/ISI!C$9*1000)</f>
        <v>30.512516609850582</v>
      </c>
      <c r="D153" s="126">
        <f>IF(D$70=0,0,D$70/ISI!D$9*1000)</f>
        <v>25.073986940669144</v>
      </c>
      <c r="E153" s="126">
        <f>IF(E$70=0,0,E$70/ISI!E$9*1000)</f>
        <v>25.888908220515653</v>
      </c>
      <c r="F153" s="126">
        <f>IF(F$70=0,0,F$70/ISI!F$9*1000)</f>
        <v>24.297649740452755</v>
      </c>
      <c r="G153" s="126">
        <f>IF(G$70=0,0,G$70/ISI!G$9*1000)</f>
        <v>24.220108141189638</v>
      </c>
      <c r="H153" s="126">
        <f>IF(H$70=0,0,H$70/ISI!H$9*1000)</f>
        <v>22.528666025557307</v>
      </c>
      <c r="I153" s="126">
        <f>IF(I$70=0,0,I$70/ISI!I$9*1000)</f>
        <v>23.100184201328759</v>
      </c>
      <c r="J153" s="126">
        <f>IF(J$70=0,0,J$70/ISI!J$9*1000)</f>
        <v>23.697757404524616</v>
      </c>
      <c r="K153" s="126">
        <f>IF(K$70=0,0,K$70/ISI!K$9*1000)</f>
        <v>25.695188843286367</v>
      </c>
      <c r="L153" s="126">
        <f>IF(L$70=0,0,L$70/ISI!L$9*1000)</f>
        <v>26.152093179713976</v>
      </c>
      <c r="M153" s="126">
        <f>IF(M$70=0,0,M$70/ISI!M$9*1000)</f>
        <v>24.799006440819301</v>
      </c>
      <c r="N153" s="126">
        <f>IF(N$70=0,0,N$70/ISI!N$9*1000)</f>
        <v>25.889407105446534</v>
      </c>
      <c r="O153" s="126">
        <f>IF(O$70=0,0,O$70/ISI!O$9*1000)</f>
        <v>26.033141392149421</v>
      </c>
      <c r="P153" s="126">
        <f>IF(P$70=0,0,P$70/ISI!P$9*1000)</f>
        <v>25.099177534557612</v>
      </c>
      <c r="Q153" s="126">
        <f>IF(Q$70=0,0,Q$70/ISI!Q$9*1000)</f>
        <v>24.555425370628541</v>
      </c>
    </row>
    <row r="154" spans="1:17" x14ac:dyDescent="0.25">
      <c r="A154" s="72" t="s">
        <v>112</v>
      </c>
      <c r="B154" s="125">
        <f>IF(B$77=0,0,B$77/ISI!B$9*1000)</f>
        <v>14.542600805537495</v>
      </c>
      <c r="C154" s="125">
        <f>IF(C$77=0,0,C$77/ISI!C$9*1000)</f>
        <v>15.366358825196201</v>
      </c>
      <c r="D154" s="125">
        <f>IF(D$77=0,0,D$77/ISI!D$9*1000)</f>
        <v>12.627469750699513</v>
      </c>
      <c r="E154" s="125">
        <f>IF(E$77=0,0,E$77/ISI!E$9*1000)</f>
        <v>13.037870930009882</v>
      </c>
      <c r="F154" s="125">
        <f>IF(F$77=0,0,F$77/ISI!F$9*1000)</f>
        <v>12.236499836929067</v>
      </c>
      <c r="G154" s="125">
        <f>IF(G$77=0,0,G$77/ISI!G$9*1000)</f>
        <v>12.197449238337276</v>
      </c>
      <c r="H154" s="125">
        <f>IF(H$77=0,0,H$77/ISI!H$9*1000)</f>
        <v>11.345624827614492</v>
      </c>
      <c r="I154" s="125">
        <f>IF(I$77=0,0,I$77/ISI!I$9*1000)</f>
        <v>11.633446165864589</v>
      </c>
      <c r="J154" s="125">
        <f>IF(J$77=0,0,J$77/ISI!J$9*1000)</f>
        <v>11.934389034066594</v>
      </c>
      <c r="K154" s="125">
        <f>IF(K$77=0,0,K$77/ISI!K$9*1000)</f>
        <v>12.940312229757104</v>
      </c>
      <c r="L154" s="125">
        <f>IF(L$77=0,0,L$77/ISI!L$9*1000)</f>
        <v>13.170413078930205</v>
      </c>
      <c r="M154" s="125">
        <f>IF(M$77=0,0,M$77/ISI!M$9*1000)</f>
        <v>12.488987268751124</v>
      </c>
      <c r="N154" s="125">
        <f>IF(N$77=0,0,N$77/ISI!N$9*1000)</f>
        <v>13.038122172637914</v>
      </c>
      <c r="O154" s="125">
        <f>IF(O$77=0,0,O$77/ISI!O$9*1000)</f>
        <v>13.110507962810559</v>
      </c>
      <c r="P154" s="125">
        <f>IF(P$77=0,0,P$77/ISI!P$9*1000)</f>
        <v>12.640155944685409</v>
      </c>
      <c r="Q154" s="125">
        <f>IF(Q$77=0,0,Q$77/ISI!Q$9*1000)</f>
        <v>12.366317802465007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130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2421.3502715718978</v>
      </c>
      <c r="C5" s="96">
        <v>2354.286553844991</v>
      </c>
      <c r="D5" s="96">
        <v>1900.5107498712373</v>
      </c>
      <c r="E5" s="96">
        <v>1967.9175931706072</v>
      </c>
      <c r="F5" s="96">
        <v>1914.6192127208008</v>
      </c>
      <c r="G5" s="96">
        <v>1678.8958848708378</v>
      </c>
      <c r="H5" s="96">
        <v>1621.9817226602872</v>
      </c>
      <c r="I5" s="96">
        <v>1472.8839701519889</v>
      </c>
      <c r="J5" s="96">
        <v>1578.1468628742928</v>
      </c>
      <c r="K5" s="96">
        <v>807.90561205872996</v>
      </c>
      <c r="L5" s="96">
        <v>1257.2955832431853</v>
      </c>
      <c r="M5" s="96">
        <v>1176.7845809691312</v>
      </c>
      <c r="N5" s="96">
        <v>1109.590919452703</v>
      </c>
      <c r="O5" s="96">
        <v>1118.102411216466</v>
      </c>
      <c r="P5" s="96">
        <v>1108.668821762926</v>
      </c>
      <c r="Q5" s="96">
        <v>1042.8875858054639</v>
      </c>
    </row>
    <row r="6" spans="1:17" x14ac:dyDescent="0.25">
      <c r="A6" s="132" t="s">
        <v>83</v>
      </c>
      <c r="B6" s="160">
        <v>3.3840297967558914</v>
      </c>
      <c r="C6" s="160">
        <v>3.2940713785219398</v>
      </c>
      <c r="D6" s="160">
        <v>2.6181093240943363</v>
      </c>
      <c r="E6" s="160">
        <v>2.704098888454971</v>
      </c>
      <c r="F6" s="160">
        <v>2.6219830643545685</v>
      </c>
      <c r="G6" s="160">
        <v>2.3030243385621936</v>
      </c>
      <c r="H6" s="160">
        <v>2.2209019270441921</v>
      </c>
      <c r="I6" s="160">
        <v>2.0119668950140408</v>
      </c>
      <c r="J6" s="160">
        <v>2.1618192680641872</v>
      </c>
      <c r="K6" s="160">
        <v>1.0755399280664346</v>
      </c>
      <c r="L6" s="160">
        <v>1.7358281527977575</v>
      </c>
      <c r="M6" s="160">
        <v>1.6343789619212785</v>
      </c>
      <c r="N6" s="160">
        <v>1.5360367514799962</v>
      </c>
      <c r="O6" s="160">
        <v>1.5783815942887098</v>
      </c>
      <c r="P6" s="160">
        <v>1.5668697514612697</v>
      </c>
      <c r="Q6" s="160">
        <v>1.475446642910204</v>
      </c>
    </row>
    <row r="7" spans="1:17" x14ac:dyDescent="0.25">
      <c r="A7" s="76" t="s">
        <v>82</v>
      </c>
      <c r="B7" s="159">
        <v>0.46903470233901901</v>
      </c>
      <c r="C7" s="159">
        <v>0.45656624832017428</v>
      </c>
      <c r="D7" s="159">
        <v>0.36287627511282755</v>
      </c>
      <c r="E7" s="159">
        <v>0.3747946363999583</v>
      </c>
      <c r="F7" s="159">
        <v>0.36341318486806629</v>
      </c>
      <c r="G7" s="159">
        <v>0.31920473518069176</v>
      </c>
      <c r="H7" s="159">
        <v>0.30782237061681167</v>
      </c>
      <c r="I7" s="159">
        <v>0.27886347059459526</v>
      </c>
      <c r="J7" s="159">
        <v>0.29963337139622259</v>
      </c>
      <c r="K7" s="159">
        <v>0.14907243148330937</v>
      </c>
      <c r="L7" s="159">
        <v>0.24058997404209773</v>
      </c>
      <c r="M7" s="159">
        <v>0.22652887118452264</v>
      </c>
      <c r="N7" s="159">
        <v>0.21289840331869392</v>
      </c>
      <c r="O7" s="159">
        <v>0.21876750079573665</v>
      </c>
      <c r="P7" s="159">
        <v>0.2171719315784921</v>
      </c>
      <c r="Q7" s="159">
        <v>0.20450046794443533</v>
      </c>
    </row>
    <row r="8" spans="1:17" x14ac:dyDescent="0.25">
      <c r="A8" s="76" t="s">
        <v>81</v>
      </c>
      <c r="B8" s="159">
        <v>64.582697601281239</v>
      </c>
      <c r="C8" s="159">
        <v>62.865881358391626</v>
      </c>
      <c r="D8" s="159">
        <v>49.965447386773199</v>
      </c>
      <c r="E8" s="159">
        <v>51.606519825701668</v>
      </c>
      <c r="F8" s="159">
        <v>50.039375989899654</v>
      </c>
      <c r="G8" s="159">
        <v>43.952191132695873</v>
      </c>
      <c r="H8" s="159">
        <v>42.384921578970456</v>
      </c>
      <c r="I8" s="159">
        <v>38.397489788371892</v>
      </c>
      <c r="J8" s="159">
        <v>41.257355414498967</v>
      </c>
      <c r="K8" s="159">
        <v>20.526199266628069</v>
      </c>
      <c r="L8" s="159">
        <v>33.127505197323437</v>
      </c>
      <c r="M8" s="159">
        <v>31.191392689522448</v>
      </c>
      <c r="N8" s="159">
        <v>29.314575515968162</v>
      </c>
      <c r="O8" s="159">
        <v>30.122707932742554</v>
      </c>
      <c r="P8" s="159">
        <v>29.903009552760572</v>
      </c>
      <c r="Q8" s="159">
        <v>28.158240349196586</v>
      </c>
    </row>
    <row r="9" spans="1:17" x14ac:dyDescent="0.25">
      <c r="A9" s="76" t="s">
        <v>80</v>
      </c>
      <c r="B9" s="159">
        <v>1.1189599414498148</v>
      </c>
      <c r="C9" s="159">
        <v>1.0892143799608234</v>
      </c>
      <c r="D9" s="159">
        <v>0.86570143643718545</v>
      </c>
      <c r="E9" s="159">
        <v>0.89413466063471236</v>
      </c>
      <c r="F9" s="159">
        <v>0.86698232355553673</v>
      </c>
      <c r="G9" s="159">
        <v>0.76151574714427483</v>
      </c>
      <c r="H9" s="159">
        <v>0.73436123187611935</v>
      </c>
      <c r="I9" s="159">
        <v>0.66527498108973548</v>
      </c>
      <c r="J9" s="159">
        <v>0.71482501836631407</v>
      </c>
      <c r="K9" s="159">
        <v>0.3556369675260781</v>
      </c>
      <c r="L9" s="159">
        <v>0.57396721804386319</v>
      </c>
      <c r="M9" s="159">
        <v>0.54042212905200504</v>
      </c>
      <c r="N9" s="159">
        <v>0.50790439113406072</v>
      </c>
      <c r="O9" s="159">
        <v>0.52190609492383311</v>
      </c>
      <c r="P9" s="159">
        <v>0.51809960037448832</v>
      </c>
      <c r="Q9" s="159">
        <v>0.48786972583569749</v>
      </c>
    </row>
    <row r="10" spans="1:17" x14ac:dyDescent="0.25">
      <c r="A10" s="129" t="s">
        <v>79</v>
      </c>
      <c r="B10" s="158">
        <v>3.5369602815426173</v>
      </c>
      <c r="C10" s="158">
        <v>3.44293647815031</v>
      </c>
      <c r="D10" s="158">
        <v>2.736426464369587</v>
      </c>
      <c r="E10" s="158">
        <v>2.8263020541360495</v>
      </c>
      <c r="F10" s="158">
        <v>2.7404752660245215</v>
      </c>
      <c r="G10" s="158">
        <v>2.4071022130861079</v>
      </c>
      <c r="H10" s="158">
        <v>2.3212685398595529</v>
      </c>
      <c r="I10" s="158">
        <v>2.1028913522763002</v>
      </c>
      <c r="J10" s="158">
        <v>2.2595158276521907</v>
      </c>
      <c r="K10" s="158">
        <v>1.1241455410443</v>
      </c>
      <c r="L10" s="158">
        <v>1.8142733961488333</v>
      </c>
      <c r="M10" s="158">
        <v>1.7082395311194158</v>
      </c>
      <c r="N10" s="158">
        <v>1.6054530566435199</v>
      </c>
      <c r="O10" s="158">
        <v>1.6497115402083411</v>
      </c>
      <c r="P10" s="158">
        <v>1.6376794561861938</v>
      </c>
      <c r="Q10" s="158">
        <v>1.5421247704472361</v>
      </c>
    </row>
    <row r="11" spans="1:17" x14ac:dyDescent="0.25">
      <c r="A11" s="92" t="s">
        <v>125</v>
      </c>
      <c r="B11" s="91">
        <v>0.57793498363133577</v>
      </c>
      <c r="C11" s="91">
        <v>0.56257160916596305</v>
      </c>
      <c r="D11" s="91">
        <v>0.44712873710983336</v>
      </c>
      <c r="E11" s="91">
        <v>0.46181429854279432</v>
      </c>
      <c r="F11" s="91">
        <v>0.44779030634779798</v>
      </c>
      <c r="G11" s="91">
        <v>0.39331755727608375</v>
      </c>
      <c r="H11" s="91">
        <v>0.3792924400617137</v>
      </c>
      <c r="I11" s="91">
        <v>0.34360987472729615</v>
      </c>
      <c r="J11" s="91">
        <v>0.36920212242230072</v>
      </c>
      <c r="K11" s="91">
        <v>0.18368400636360055</v>
      </c>
      <c r="L11" s="91">
        <v>0.29645005373052563</v>
      </c>
      <c r="M11" s="91">
        <v>0.27912424988423062</v>
      </c>
      <c r="N11" s="91">
        <v>0.26232906568220693</v>
      </c>
      <c r="O11" s="91">
        <v>0.26956084776018574</v>
      </c>
      <c r="P11" s="91">
        <v>0.26759481994848588</v>
      </c>
      <c r="Q11" s="91">
        <v>0.25198130118022982</v>
      </c>
    </row>
    <row r="12" spans="1:17" x14ac:dyDescent="0.25">
      <c r="A12" s="92" t="s">
        <v>26</v>
      </c>
      <c r="B12" s="91">
        <v>0.96175708949317062</v>
      </c>
      <c r="C12" s="91">
        <v>0.93619048645113023</v>
      </c>
      <c r="D12" s="91">
        <v>0.74407891027725981</v>
      </c>
      <c r="E12" s="91">
        <v>0.76851754649303772</v>
      </c>
      <c r="F12" s="91">
        <v>0.74517984537000193</v>
      </c>
      <c r="G12" s="91">
        <v>0.65453028428144389</v>
      </c>
      <c r="H12" s="91">
        <v>0.63119071098352841</v>
      </c>
      <c r="I12" s="91">
        <v>0.57181039805273903</v>
      </c>
      <c r="J12" s="91">
        <v>0.61439914307399024</v>
      </c>
      <c r="K12" s="91">
        <v>0.30567347599672628</v>
      </c>
      <c r="L12" s="91">
        <v>0.49333047649151779</v>
      </c>
      <c r="M12" s="91">
        <v>0.46449814214199919</v>
      </c>
      <c r="N12" s="91">
        <v>0.43654882615813778</v>
      </c>
      <c r="O12" s="91">
        <v>0.44858342845797439</v>
      </c>
      <c r="P12" s="91">
        <v>0.4453117089054352</v>
      </c>
      <c r="Q12" s="91">
        <v>0.41932883402744731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1.9972682084181106</v>
      </c>
      <c r="C14" s="157">
        <v>1.9441743825332165</v>
      </c>
      <c r="D14" s="157">
        <v>1.5452188169824936</v>
      </c>
      <c r="E14" s="157">
        <v>1.5959702091002173</v>
      </c>
      <c r="F14" s="157">
        <v>1.5475051143067216</v>
      </c>
      <c r="G14" s="157">
        <v>1.3592543715285803</v>
      </c>
      <c r="H14" s="157">
        <v>1.3107853888143108</v>
      </c>
      <c r="I14" s="157">
        <v>1.1874710794962648</v>
      </c>
      <c r="J14" s="157">
        <v>1.2759145621558996</v>
      </c>
      <c r="K14" s="157">
        <v>0.63478805868397314</v>
      </c>
      <c r="L14" s="157">
        <v>1.02449286592679</v>
      </c>
      <c r="M14" s="157">
        <v>0.96461713909318603</v>
      </c>
      <c r="N14" s="157">
        <v>0.90657516480317513</v>
      </c>
      <c r="O14" s="157">
        <v>0.93156726399018086</v>
      </c>
      <c r="P14" s="157">
        <v>0.92477292733227268</v>
      </c>
      <c r="Q14" s="157">
        <v>0.87081463523955904</v>
      </c>
    </row>
    <row r="15" spans="1:17" x14ac:dyDescent="0.25">
      <c r="A15" s="156" t="s">
        <v>117</v>
      </c>
      <c r="B15" s="155">
        <v>190.79500970560497</v>
      </c>
      <c r="C15" s="155">
        <v>173.67715887505088</v>
      </c>
      <c r="D15" s="155">
        <v>155.19174579227268</v>
      </c>
      <c r="E15" s="155">
        <v>157.77002996369902</v>
      </c>
      <c r="F15" s="155">
        <v>159.12360170158084</v>
      </c>
      <c r="G15" s="155">
        <v>142.03275192537612</v>
      </c>
      <c r="H15" s="155">
        <v>138.47309499492192</v>
      </c>
      <c r="I15" s="155">
        <v>125.67251043689387</v>
      </c>
      <c r="J15" s="155">
        <v>128.07172249571934</v>
      </c>
      <c r="K15" s="155">
        <v>72.811463753728617</v>
      </c>
      <c r="L15" s="155">
        <v>108.08012125676153</v>
      </c>
      <c r="M15" s="155">
        <v>98.237512304279406</v>
      </c>
      <c r="N15" s="155">
        <v>97.578626816935611</v>
      </c>
      <c r="O15" s="155">
        <v>89.338900657287951</v>
      </c>
      <c r="P15" s="155">
        <v>88.706304817113292</v>
      </c>
      <c r="Q15" s="155">
        <v>84.654426489972536</v>
      </c>
    </row>
    <row r="16" spans="1:17" x14ac:dyDescent="0.25">
      <c r="A16" s="84" t="s">
        <v>33</v>
      </c>
      <c r="B16" s="153">
        <v>113.20598453374843</v>
      </c>
      <c r="C16" s="153">
        <v>173.30078505659023</v>
      </c>
      <c r="D16" s="153">
        <v>45.582965742338203</v>
      </c>
      <c r="E16" s="153">
        <v>63.220283353016647</v>
      </c>
      <c r="F16" s="153">
        <v>29.520267064598091</v>
      </c>
      <c r="G16" s="153">
        <v>15.247844364703454</v>
      </c>
      <c r="H16" s="153">
        <v>8.3107412400208567</v>
      </c>
      <c r="I16" s="153">
        <v>3.2091948985522794</v>
      </c>
      <c r="J16" s="153">
        <v>43.284441944092293</v>
      </c>
      <c r="K16" s="153">
        <v>0</v>
      </c>
      <c r="L16" s="153">
        <v>10.318624317193093</v>
      </c>
      <c r="M16" s="153">
        <v>26.174351528239743</v>
      </c>
      <c r="N16" s="153">
        <v>0</v>
      </c>
      <c r="O16" s="153">
        <v>52.417273349633334</v>
      </c>
      <c r="P16" s="153">
        <v>51.923040639847443</v>
      </c>
      <c r="Q16" s="153">
        <v>43.271863090285038</v>
      </c>
    </row>
    <row r="17" spans="1:17" x14ac:dyDescent="0.25">
      <c r="A17" s="84" t="s">
        <v>29</v>
      </c>
      <c r="B17" s="153">
        <v>4.2532556568945621</v>
      </c>
      <c r="C17" s="153">
        <v>0</v>
      </c>
      <c r="D17" s="153">
        <v>8.8834282826239264</v>
      </c>
      <c r="E17" s="153">
        <v>4.6538159956482437</v>
      </c>
      <c r="F17" s="153">
        <v>6.1915084030719338</v>
      </c>
      <c r="G17" s="153">
        <v>4.6398543618922767</v>
      </c>
      <c r="H17" s="153">
        <v>3.125665637768352</v>
      </c>
      <c r="I17" s="153">
        <v>7.461676651470845</v>
      </c>
      <c r="J17" s="153">
        <v>0.78155215556904611</v>
      </c>
      <c r="K17" s="153">
        <v>0</v>
      </c>
      <c r="L17" s="153">
        <v>0</v>
      </c>
      <c r="M17" s="153">
        <v>0</v>
      </c>
      <c r="N17" s="153">
        <v>0</v>
      </c>
      <c r="O17" s="153">
        <v>0.39297927340873329</v>
      </c>
      <c r="P17" s="153">
        <v>0.39301791684311965</v>
      </c>
      <c r="Q17" s="153">
        <v>0.39299247929451875</v>
      </c>
    </row>
    <row r="18" spans="1:17" x14ac:dyDescent="0.25">
      <c r="A18" s="84" t="s">
        <v>26</v>
      </c>
      <c r="B18" s="153">
        <v>72.922222488705884</v>
      </c>
      <c r="C18" s="153">
        <v>0</v>
      </c>
      <c r="D18" s="153">
        <v>100.27899813617135</v>
      </c>
      <c r="E18" s="153">
        <v>89.428662345247417</v>
      </c>
      <c r="F18" s="153">
        <v>122.8813846013109</v>
      </c>
      <c r="G18" s="153">
        <v>121.7521941306952</v>
      </c>
      <c r="H18" s="153">
        <v>126.66131671236853</v>
      </c>
      <c r="I18" s="153">
        <v>114.12267536074833</v>
      </c>
      <c r="J18" s="153">
        <v>83.611175783763969</v>
      </c>
      <c r="K18" s="153">
        <v>48.477089394634767</v>
      </c>
      <c r="L18" s="153">
        <v>96.303183804165656</v>
      </c>
      <c r="M18" s="153">
        <v>71.774918044074454</v>
      </c>
      <c r="N18" s="153">
        <v>95.777544205411544</v>
      </c>
      <c r="O18" s="153">
        <v>36.265666355942308</v>
      </c>
      <c r="P18" s="153">
        <v>36.145032447532742</v>
      </c>
      <c r="Q18" s="153">
        <v>40.782494565952142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0.4135470262560958</v>
      </c>
      <c r="C20" s="153">
        <v>0.37637381846064027</v>
      </c>
      <c r="D20" s="153">
        <v>0.44635363113919713</v>
      </c>
      <c r="E20" s="153">
        <v>0.46726826978669606</v>
      </c>
      <c r="F20" s="153">
        <v>0.53044163259992405</v>
      </c>
      <c r="G20" s="153">
        <v>0.39285906808518284</v>
      </c>
      <c r="H20" s="153">
        <v>0.37537140476420217</v>
      </c>
      <c r="I20" s="153">
        <v>0.8789635261224169</v>
      </c>
      <c r="J20" s="153">
        <v>0.39455261229404176</v>
      </c>
      <c r="K20" s="153">
        <v>24.33437435909385</v>
      </c>
      <c r="L20" s="153">
        <v>1.4583131354027774</v>
      </c>
      <c r="M20" s="153">
        <v>0.28824273196520672</v>
      </c>
      <c r="N20" s="153">
        <v>1.8010826115240706</v>
      </c>
      <c r="O20" s="153">
        <v>0.26298167830357466</v>
      </c>
      <c r="P20" s="153">
        <v>0.24521381288999056</v>
      </c>
      <c r="Q20" s="153">
        <v>0.20707635444083164</v>
      </c>
    </row>
    <row r="21" spans="1:17" x14ac:dyDescent="0.25">
      <c r="A21" s="156" t="s">
        <v>116</v>
      </c>
      <c r="B21" s="155">
        <v>1634.2821678276609</v>
      </c>
      <c r="C21" s="155">
        <v>1625.2963384805112</v>
      </c>
      <c r="D21" s="155">
        <v>1271.3224782412458</v>
      </c>
      <c r="E21" s="155">
        <v>1319.673695343125</v>
      </c>
      <c r="F21" s="155">
        <v>1277.1776289017798</v>
      </c>
      <c r="G21" s="155">
        <v>1119.4547491129349</v>
      </c>
      <c r="H21" s="155">
        <v>1079.8237190154341</v>
      </c>
      <c r="I21" s="155">
        <v>978.86729134206689</v>
      </c>
      <c r="J21" s="155">
        <v>1056.7585616547362</v>
      </c>
      <c r="K21" s="155">
        <v>533.14423664357901</v>
      </c>
      <c r="L21" s="155">
        <v>830.18406135235296</v>
      </c>
      <c r="M21" s="155">
        <v>782.92129918600745</v>
      </c>
      <c r="N21" s="155">
        <v>728.07834750917448</v>
      </c>
      <c r="O21" s="155">
        <v>745.15411938789759</v>
      </c>
      <c r="P21" s="155">
        <v>739.61545697428664</v>
      </c>
      <c r="Q21" s="155">
        <v>696.12992852787079</v>
      </c>
    </row>
    <row r="22" spans="1:17" x14ac:dyDescent="0.25">
      <c r="A22" s="84" t="s">
        <v>33</v>
      </c>
      <c r="B22" s="153">
        <v>373.13051140194176</v>
      </c>
      <c r="C22" s="153">
        <v>292.77178353357306</v>
      </c>
      <c r="D22" s="153">
        <v>219.0228051968343</v>
      </c>
      <c r="E22" s="153">
        <v>157.00508317367368</v>
      </c>
      <c r="F22" s="153">
        <v>177.74325540877413</v>
      </c>
      <c r="G22" s="153">
        <v>179.83970260976008</v>
      </c>
      <c r="H22" s="153">
        <v>169.8187767708167</v>
      </c>
      <c r="I22" s="153">
        <v>147.32808776802327</v>
      </c>
      <c r="J22" s="153">
        <v>103.86000694688987</v>
      </c>
      <c r="K22" s="153">
        <v>15.360167492861496</v>
      </c>
      <c r="L22" s="153">
        <v>283.88405271887308</v>
      </c>
      <c r="M22" s="153">
        <v>254.66888645642638</v>
      </c>
      <c r="N22" s="153">
        <v>331.34153982932793</v>
      </c>
      <c r="O22" s="153">
        <v>361.9693048273823</v>
      </c>
      <c r="P22" s="153">
        <v>359.66690457998351</v>
      </c>
      <c r="Q22" s="153">
        <v>342.22274992062881</v>
      </c>
    </row>
    <row r="23" spans="1:17" x14ac:dyDescent="0.25">
      <c r="A23" s="84" t="s">
        <v>47</v>
      </c>
      <c r="B23" s="153">
        <v>944.70462367237906</v>
      </c>
      <c r="C23" s="153">
        <v>1017.8362792301716</v>
      </c>
      <c r="D23" s="153">
        <v>724.6591563233743</v>
      </c>
      <c r="E23" s="153">
        <v>794.21944073611178</v>
      </c>
      <c r="F23" s="153">
        <v>751.58266683471334</v>
      </c>
      <c r="G23" s="153">
        <v>661.55146406263293</v>
      </c>
      <c r="H23" s="153">
        <v>650.3904529882758</v>
      </c>
      <c r="I23" s="153">
        <v>591.9301337971699</v>
      </c>
      <c r="J23" s="153">
        <v>707.98890370137019</v>
      </c>
      <c r="K23" s="153">
        <v>292.6619811203185</v>
      </c>
      <c r="L23" s="153">
        <v>300.03829505668057</v>
      </c>
      <c r="M23" s="153">
        <v>281.35087504949871</v>
      </c>
      <c r="N23" s="153">
        <v>168.24546898084952</v>
      </c>
      <c r="O23" s="153">
        <v>174.7569963772192</v>
      </c>
      <c r="P23" s="153">
        <v>185.9476856069648</v>
      </c>
      <c r="Q23" s="153">
        <v>171.55915580360605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2.0895938568749473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91.378477893283218</v>
      </c>
      <c r="L25" s="153">
        <v>0</v>
      </c>
      <c r="M25" s="153">
        <v>0</v>
      </c>
      <c r="N25" s="153">
        <v>24.369133935152309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316.4470327533403</v>
      </c>
      <c r="C26" s="153">
        <v>314.68827571676633</v>
      </c>
      <c r="D26" s="153">
        <v>327.64051672103727</v>
      </c>
      <c r="E26" s="153">
        <v>368.44917143333953</v>
      </c>
      <c r="F26" s="153">
        <v>347.85170665829247</v>
      </c>
      <c r="G26" s="153">
        <v>278.06358244054189</v>
      </c>
      <c r="H26" s="153">
        <v>259.61448925634159</v>
      </c>
      <c r="I26" s="153">
        <v>239.60906977687372</v>
      </c>
      <c r="J26" s="153">
        <v>244.90965100647631</v>
      </c>
      <c r="K26" s="153">
        <v>133.74361013711581</v>
      </c>
      <c r="L26" s="153">
        <v>246.26171357679937</v>
      </c>
      <c r="M26" s="153">
        <v>246.90153768008241</v>
      </c>
      <c r="N26" s="153">
        <v>202.03261090696981</v>
      </c>
      <c r="O26" s="153">
        <v>208.42781818329613</v>
      </c>
      <c r="P26" s="153">
        <v>194.00086678733834</v>
      </c>
      <c r="Q26" s="153">
        <v>182.34802280363587</v>
      </c>
    </row>
    <row r="27" spans="1:17" x14ac:dyDescent="0.25">
      <c r="A27" s="156" t="s">
        <v>113</v>
      </c>
      <c r="B27" s="155">
        <v>368.17974807528947</v>
      </c>
      <c r="C27" s="155">
        <v>331.60616926360558</v>
      </c>
      <c r="D27" s="155">
        <v>294.41978966583804</v>
      </c>
      <c r="E27" s="155">
        <v>304.80983871607054</v>
      </c>
      <c r="F27" s="155">
        <v>297.74677560508769</v>
      </c>
      <c r="G27" s="155">
        <v>259.25792808259553</v>
      </c>
      <c r="H27" s="155">
        <v>249.80714663384077</v>
      </c>
      <c r="I27" s="155">
        <v>228.6294500616458</v>
      </c>
      <c r="J27" s="155">
        <v>245.36695589273518</v>
      </c>
      <c r="K27" s="155">
        <v>121.86908217598327</v>
      </c>
      <c r="L27" s="155">
        <v>196.96578729331284</v>
      </c>
      <c r="M27" s="155">
        <v>184.66636921218202</v>
      </c>
      <c r="N27" s="155">
        <v>174.21004261845184</v>
      </c>
      <c r="O27" s="155">
        <v>177.10846529733158</v>
      </c>
      <c r="P27" s="155">
        <v>174.63321215849746</v>
      </c>
      <c r="Q27" s="155">
        <v>162.5636601134226</v>
      </c>
    </row>
    <row r="28" spans="1:17" x14ac:dyDescent="0.25">
      <c r="A28" s="152" t="s">
        <v>123</v>
      </c>
      <c r="B28" s="151">
        <v>203.50884176934443</v>
      </c>
      <c r="C28" s="151">
        <v>183.08475964158114</v>
      </c>
      <c r="D28" s="151">
        <v>116.68557250043789</v>
      </c>
      <c r="E28" s="151">
        <v>118.74759043809871</v>
      </c>
      <c r="F28" s="151">
        <v>106.48133268039122</v>
      </c>
      <c r="G28" s="151">
        <v>102.82479065242558</v>
      </c>
      <c r="H28" s="151">
        <v>100.3374479068507</v>
      </c>
      <c r="I28" s="151">
        <v>81.341851655518354</v>
      </c>
      <c r="J28" s="151">
        <v>88.259463571945432</v>
      </c>
      <c r="K28" s="151">
        <v>44.310042080092984</v>
      </c>
      <c r="L28" s="151">
        <v>70.851150710113572</v>
      </c>
      <c r="M28" s="151">
        <v>69.890566473106801</v>
      </c>
      <c r="N28" s="151">
        <v>62.8979207861614</v>
      </c>
      <c r="O28" s="151">
        <v>72.391399138712401</v>
      </c>
      <c r="P28" s="151">
        <v>76.991158791757258</v>
      </c>
      <c r="Q28" s="151">
        <v>80.107618127064995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0.31156002844724284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6.3471047412094093</v>
      </c>
      <c r="C30" s="153">
        <v>4.5544052150146435</v>
      </c>
      <c r="D30" s="153">
        <v>7.5123840126374937</v>
      </c>
      <c r="E30" s="153">
        <v>4.9128890161819196</v>
      </c>
      <c r="F30" s="153">
        <v>3.7647059245357259</v>
      </c>
      <c r="G30" s="153">
        <v>3.5454330523450954</v>
      </c>
      <c r="H30" s="153">
        <v>2.6546787143157013</v>
      </c>
      <c r="I30" s="153">
        <v>2.242956215190679</v>
      </c>
      <c r="J30" s="153">
        <v>3.0901740428329552</v>
      </c>
      <c r="K30" s="153">
        <v>2.6579649915593073</v>
      </c>
      <c r="L30" s="153">
        <v>3.1229199524695095</v>
      </c>
      <c r="M30" s="153">
        <v>3.1372870998332139</v>
      </c>
      <c r="N30" s="153">
        <v>3.1191886910424653</v>
      </c>
      <c r="O30" s="153">
        <v>3.5079309972185548</v>
      </c>
      <c r="P30" s="153">
        <v>2.9552855851244377</v>
      </c>
      <c r="Q30" s="153">
        <v>3.2061412779949339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197.16173702813501</v>
      </c>
      <c r="C32" s="153">
        <v>178.5303544265665</v>
      </c>
      <c r="D32" s="153">
        <v>109.17318848780039</v>
      </c>
      <c r="E32" s="153">
        <v>113.83470142191679</v>
      </c>
      <c r="F32" s="153">
        <v>102.71662675585549</v>
      </c>
      <c r="G32" s="153">
        <v>99.279357600080488</v>
      </c>
      <c r="H32" s="153">
        <v>97.682769192534991</v>
      </c>
      <c r="I32" s="153">
        <v>79.098895440327681</v>
      </c>
      <c r="J32" s="153">
        <v>84.857729500665229</v>
      </c>
      <c r="K32" s="153">
        <v>41.65207708853368</v>
      </c>
      <c r="L32" s="153">
        <v>67.728230757644056</v>
      </c>
      <c r="M32" s="153">
        <v>66.753279373273585</v>
      </c>
      <c r="N32" s="153">
        <v>59.778732095118933</v>
      </c>
      <c r="O32" s="153">
        <v>68.88346814149385</v>
      </c>
      <c r="P32" s="153">
        <v>74.035873206632814</v>
      </c>
      <c r="Q32" s="153">
        <v>76.901476849070065</v>
      </c>
    </row>
    <row r="33" spans="1:17" x14ac:dyDescent="0.25">
      <c r="A33" s="152" t="s">
        <v>122</v>
      </c>
      <c r="B33" s="151">
        <v>164.67090630594501</v>
      </c>
      <c r="C33" s="151">
        <v>148.52140962202446</v>
      </c>
      <c r="D33" s="151">
        <v>177.73421716540017</v>
      </c>
      <c r="E33" s="151">
        <v>186.06224827797186</v>
      </c>
      <c r="F33" s="151">
        <v>191.26544292469646</v>
      </c>
      <c r="G33" s="151">
        <v>156.43313743016998</v>
      </c>
      <c r="H33" s="151">
        <v>149.46969872699009</v>
      </c>
      <c r="I33" s="151">
        <v>147.28759840612744</v>
      </c>
      <c r="J33" s="151">
        <v>157.10749232078973</v>
      </c>
      <c r="K33" s="151">
        <v>77.559040095890282</v>
      </c>
      <c r="L33" s="151">
        <v>126.11463658319927</v>
      </c>
      <c r="M33" s="151">
        <v>114.77580273907523</v>
      </c>
      <c r="N33" s="151">
        <v>111.31212183229044</v>
      </c>
      <c r="O33" s="151">
        <v>104.71706615861916</v>
      </c>
      <c r="P33" s="151">
        <v>97.6420533667402</v>
      </c>
      <c r="Q33" s="151">
        <v>82.456041986357604</v>
      </c>
    </row>
    <row r="34" spans="1:17" x14ac:dyDescent="0.25">
      <c r="A34" s="156" t="s">
        <v>112</v>
      </c>
      <c r="B34" s="155">
        <v>155.00166363997363</v>
      </c>
      <c r="C34" s="155">
        <v>152.55821738247838</v>
      </c>
      <c r="D34" s="155">
        <v>123.02817528509381</v>
      </c>
      <c r="E34" s="155">
        <v>127.25817908238527</v>
      </c>
      <c r="F34" s="155">
        <v>123.93897668365</v>
      </c>
      <c r="G34" s="155">
        <v>108.40741758326195</v>
      </c>
      <c r="H34" s="155">
        <v>105.90848636772319</v>
      </c>
      <c r="I34" s="155">
        <v>96.258231824035846</v>
      </c>
      <c r="J34" s="155">
        <v>101.25647393112408</v>
      </c>
      <c r="K34" s="155">
        <v>56.850235350690781</v>
      </c>
      <c r="L34" s="155">
        <v>84.573449402402005</v>
      </c>
      <c r="M34" s="155">
        <v>75.658438083862549</v>
      </c>
      <c r="N34" s="155">
        <v>76.547034389596789</v>
      </c>
      <c r="O34" s="155">
        <v>72.409451210989474</v>
      </c>
      <c r="P34" s="155">
        <v>71.871017520667635</v>
      </c>
      <c r="Q34" s="155">
        <v>67.671388717864019</v>
      </c>
    </row>
    <row r="35" spans="1:17" x14ac:dyDescent="0.25">
      <c r="A35" s="152" t="s">
        <v>121</v>
      </c>
      <c r="B35" s="151">
        <v>69.541195848173018</v>
      </c>
      <c r="C35" s="151">
        <v>96.91522034865568</v>
      </c>
      <c r="D35" s="151">
        <v>75.672939673444546</v>
      </c>
      <c r="E35" s="151">
        <v>78.311262056200704</v>
      </c>
      <c r="F35" s="151">
        <v>75.090745786454477</v>
      </c>
      <c r="G35" s="151">
        <v>67.162857365333849</v>
      </c>
      <c r="H35" s="151">
        <v>66.483422403261855</v>
      </c>
      <c r="I35" s="151">
        <v>50.125952041643103</v>
      </c>
      <c r="J35" s="151">
        <v>62.290934811813429</v>
      </c>
      <c r="K35" s="151">
        <v>7.5628857116866124</v>
      </c>
      <c r="L35" s="151">
        <v>32.710810395297081</v>
      </c>
      <c r="M35" s="151">
        <v>47.327651895030733</v>
      </c>
      <c r="N35" s="151">
        <v>21.473121370466355</v>
      </c>
      <c r="O35" s="151">
        <v>45.950249497168365</v>
      </c>
      <c r="P35" s="151">
        <v>46.033172610538564</v>
      </c>
      <c r="Q35" s="151">
        <v>43.879146074285025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9.8991730515279777E-2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1.4313083276633922</v>
      </c>
      <c r="C37" s="153">
        <v>1.5437965975996322</v>
      </c>
      <c r="D37" s="153">
        <v>2.3829611636393166</v>
      </c>
      <c r="E37" s="153">
        <v>1.5615773654227538</v>
      </c>
      <c r="F37" s="153">
        <v>1.2009965152840749</v>
      </c>
      <c r="G37" s="153">
        <v>1.1326855625348466</v>
      </c>
      <c r="H37" s="153">
        <v>0.86776942866282181</v>
      </c>
      <c r="I37" s="153">
        <v>0.71104396407395565</v>
      </c>
      <c r="J37" s="153">
        <v>0.98183864476450833</v>
      </c>
      <c r="K37" s="153">
        <v>0.85598204863836735</v>
      </c>
      <c r="L37" s="153">
        <v>0.9911110696655524</v>
      </c>
      <c r="M37" s="153">
        <v>0.99867231115415844</v>
      </c>
      <c r="N37" s="153">
        <v>0.99471800167129454</v>
      </c>
      <c r="O37" s="153">
        <v>1.1172521593134734</v>
      </c>
      <c r="P37" s="153">
        <v>0.94437470361075393</v>
      </c>
      <c r="Q37" s="153">
        <v>1.0285128984661975</v>
      </c>
    </row>
    <row r="38" spans="1:17" x14ac:dyDescent="0.25">
      <c r="A38" s="154" t="s">
        <v>26</v>
      </c>
      <c r="B38" s="153">
        <v>68.109887520509631</v>
      </c>
      <c r="C38" s="153">
        <v>95.371423751056042</v>
      </c>
      <c r="D38" s="153">
        <v>73.289978509805223</v>
      </c>
      <c r="E38" s="153">
        <v>76.749684690777954</v>
      </c>
      <c r="F38" s="153">
        <v>73.889749271170402</v>
      </c>
      <c r="G38" s="153">
        <v>66.030171802799003</v>
      </c>
      <c r="H38" s="153">
        <v>65.61565297459903</v>
      </c>
      <c r="I38" s="153">
        <v>49.414908077569144</v>
      </c>
      <c r="J38" s="153">
        <v>61.210104436533641</v>
      </c>
      <c r="K38" s="153">
        <v>6.7069036630482453</v>
      </c>
      <c r="L38" s="153">
        <v>31.719699325631527</v>
      </c>
      <c r="M38" s="153">
        <v>46.328979583876574</v>
      </c>
      <c r="N38" s="153">
        <v>20.47840336879506</v>
      </c>
      <c r="O38" s="153">
        <v>44.832997337854891</v>
      </c>
      <c r="P38" s="153">
        <v>45.088797906927809</v>
      </c>
      <c r="Q38" s="153">
        <v>42.850633175818828</v>
      </c>
    </row>
    <row r="39" spans="1:17" x14ac:dyDescent="0.25">
      <c r="A39" s="152" t="s">
        <v>120</v>
      </c>
      <c r="B39" s="151">
        <v>77.683358960866684</v>
      </c>
      <c r="C39" s="151">
        <v>48.567781601287606</v>
      </c>
      <c r="D39" s="151">
        <v>38.968593684331346</v>
      </c>
      <c r="E39" s="151">
        <v>40.165430187490614</v>
      </c>
      <c r="F39" s="151">
        <v>38.879291736892654</v>
      </c>
      <c r="G39" s="151">
        <v>33.862748833428668</v>
      </c>
      <c r="H39" s="151">
        <v>32.381585682991442</v>
      </c>
      <c r="I39" s="151">
        <v>29.655038553928456</v>
      </c>
      <c r="J39" s="151">
        <v>31.563054446736672</v>
      </c>
      <c r="K39" s="151">
        <v>15.984103863868032</v>
      </c>
      <c r="L39" s="151">
        <v>24.531155918449358</v>
      </c>
      <c r="M39" s="151">
        <v>22.928541617580855</v>
      </c>
      <c r="N39" s="151">
        <v>21.332467394502135</v>
      </c>
      <c r="O39" s="151">
        <v>21.52776738595481</v>
      </c>
      <c r="P39" s="151">
        <v>21.239026881407295</v>
      </c>
      <c r="Q39" s="151">
        <v>19.910369770430609</v>
      </c>
    </row>
    <row r="40" spans="1:17" x14ac:dyDescent="0.25">
      <c r="A40" s="150" t="s">
        <v>33</v>
      </c>
      <c r="B40" s="87">
        <v>0</v>
      </c>
      <c r="C40" s="87">
        <v>18.974191677611042</v>
      </c>
      <c r="D40" s="87">
        <v>11.826823715138554</v>
      </c>
      <c r="E40" s="87">
        <v>11.145447000216166</v>
      </c>
      <c r="F40" s="87">
        <v>9.7975084617526029</v>
      </c>
      <c r="G40" s="87">
        <v>7.263057119529317</v>
      </c>
      <c r="H40" s="87">
        <v>4.801954038130579</v>
      </c>
      <c r="I40" s="87">
        <v>8.321191084579926</v>
      </c>
      <c r="J40" s="87">
        <v>9.5090460348754213</v>
      </c>
      <c r="K40" s="87">
        <v>0.88075682593857529</v>
      </c>
      <c r="L40" s="87">
        <v>11.847820539750064</v>
      </c>
      <c r="M40" s="87">
        <v>11.122095983151587</v>
      </c>
      <c r="N40" s="87">
        <v>10.927301930416839</v>
      </c>
      <c r="O40" s="87">
        <v>13.439171564736149</v>
      </c>
      <c r="P40" s="87">
        <v>13.178051708910226</v>
      </c>
      <c r="Q40" s="87">
        <v>11.852164209062316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3.6652496749179996E-2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</v>
      </c>
      <c r="C43" s="87">
        <v>0.34815089675872274</v>
      </c>
      <c r="D43" s="87">
        <v>0.64284459947889072</v>
      </c>
      <c r="E43" s="87">
        <v>0.46731729798303645</v>
      </c>
      <c r="F43" s="87">
        <v>0.35339284147588301</v>
      </c>
      <c r="G43" s="87">
        <v>0.26734239942635546</v>
      </c>
      <c r="H43" s="87">
        <v>0.15487618922152704</v>
      </c>
      <c r="I43" s="87">
        <v>0.27657284032350277</v>
      </c>
      <c r="J43" s="87">
        <v>0.39592174013747533</v>
      </c>
      <c r="K43" s="87">
        <v>0.34959964636690882</v>
      </c>
      <c r="L43" s="87">
        <v>0.27244900770466335</v>
      </c>
      <c r="M43" s="87">
        <v>0.26380683136128297</v>
      </c>
      <c r="N43" s="87">
        <v>0.22662123218550656</v>
      </c>
      <c r="O43" s="87">
        <v>0.23439126744761668</v>
      </c>
      <c r="P43" s="87">
        <v>0.1959763947624045</v>
      </c>
      <c r="Q43" s="87">
        <v>0.20615850153072948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68.871088853030656</v>
      </c>
      <c r="C45" s="87">
        <v>5.5586255316582101</v>
      </c>
      <c r="D45" s="87">
        <v>0</v>
      </c>
      <c r="E45" s="87">
        <v>0.60125140603771854</v>
      </c>
      <c r="F45" s="87">
        <v>0.32084399076548792</v>
      </c>
      <c r="G45" s="87">
        <v>3.3573008909267448</v>
      </c>
      <c r="H45" s="87">
        <v>0.31328806584889307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0</v>
      </c>
      <c r="C46" s="87">
        <v>15.07132967069878</v>
      </c>
      <c r="D46" s="87">
        <v>18.238063476820081</v>
      </c>
      <c r="E46" s="87">
        <v>19.797806131342877</v>
      </c>
      <c r="F46" s="87">
        <v>20.29688355836025</v>
      </c>
      <c r="G46" s="87">
        <v>15.577371058710449</v>
      </c>
      <c r="H46" s="87">
        <v>11.865877443912604</v>
      </c>
      <c r="I46" s="87">
        <v>21.057274629025027</v>
      </c>
      <c r="J46" s="87">
        <v>21.621434174974592</v>
      </c>
      <c r="K46" s="87">
        <v>14.753747391562548</v>
      </c>
      <c r="L46" s="87">
        <v>12.410886370994628</v>
      </c>
      <c r="M46" s="87">
        <v>11.542638803067986</v>
      </c>
      <c r="N46" s="87">
        <v>10.082597319329242</v>
      </c>
      <c r="O46" s="87">
        <v>7.7557853507802692</v>
      </c>
      <c r="P46" s="87">
        <v>7.8649987777346642</v>
      </c>
      <c r="Q46" s="87">
        <v>7.8520470598375631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9.5946912570551227E-2</v>
      </c>
      <c r="O48" s="87">
        <v>9.8419202990776E-2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8.8122701078360279</v>
      </c>
      <c r="C49" s="87">
        <v>8.6154838245608545</v>
      </c>
      <c r="D49" s="87">
        <v>8.2608618928938231</v>
      </c>
      <c r="E49" s="87">
        <v>8.1536083519108171</v>
      </c>
      <c r="F49" s="87">
        <v>8.1106628845384332</v>
      </c>
      <c r="G49" s="87">
        <v>7.3976773648357987</v>
      </c>
      <c r="H49" s="87">
        <v>15.245589945877835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49" t="s">
        <v>119</v>
      </c>
      <c r="B50" s="148">
        <v>7.7771088309339031</v>
      </c>
      <c r="C50" s="148">
        <v>7.075215432535094</v>
      </c>
      <c r="D50" s="148">
        <v>8.3866419273179158</v>
      </c>
      <c r="E50" s="148">
        <v>8.7814868386939526</v>
      </c>
      <c r="F50" s="148">
        <v>9.968939160302865</v>
      </c>
      <c r="G50" s="148">
        <v>7.381811384499426</v>
      </c>
      <c r="H50" s="148">
        <v>7.0434782814698806</v>
      </c>
      <c r="I50" s="148">
        <v>16.477241228464287</v>
      </c>
      <c r="J50" s="148">
        <v>7.4024846725739746</v>
      </c>
      <c r="K50" s="148">
        <v>33.303245775136141</v>
      </c>
      <c r="L50" s="148">
        <v>27.331483088655567</v>
      </c>
      <c r="M50" s="148">
        <v>5.4022445712509608</v>
      </c>
      <c r="N50" s="148">
        <v>33.741445624628298</v>
      </c>
      <c r="O50" s="148">
        <v>4.9314343278663015</v>
      </c>
      <c r="P50" s="148">
        <v>4.5988180287217784</v>
      </c>
      <c r="Q50" s="148">
        <v>3.8818728731483811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191.8667221412536</v>
      </c>
      <c r="C53" s="96">
        <v>202.1236884457532</v>
      </c>
      <c r="D53" s="96">
        <v>181.45183397540723</v>
      </c>
      <c r="E53" s="96">
        <v>179.72047969309145</v>
      </c>
      <c r="F53" s="96">
        <v>173.88415851310933</v>
      </c>
      <c r="G53" s="96">
        <v>158.47995303840673</v>
      </c>
      <c r="H53" s="96">
        <v>200.85155006670155</v>
      </c>
      <c r="I53" s="96">
        <v>211.80491870899985</v>
      </c>
      <c r="J53" s="96">
        <v>199.64199130806188</v>
      </c>
      <c r="K53" s="96">
        <v>158.80125350846444</v>
      </c>
      <c r="L53" s="96">
        <v>189.43048256802263</v>
      </c>
      <c r="M53" s="96">
        <v>177.06266463014975</v>
      </c>
      <c r="N53" s="96">
        <v>178.40817276598318</v>
      </c>
      <c r="O53" s="96">
        <v>157.48112080197612</v>
      </c>
      <c r="P53" s="96">
        <v>153.14990293701879</v>
      </c>
      <c r="Q53" s="96">
        <v>153.79158783076312</v>
      </c>
    </row>
    <row r="54" spans="1:17" x14ac:dyDescent="0.25">
      <c r="A54" s="132" t="s">
        <v>83</v>
      </c>
      <c r="B54" s="160">
        <v>0.4715060348113258</v>
      </c>
      <c r="C54" s="160">
        <v>0.50077294150836138</v>
      </c>
      <c r="D54" s="160">
        <v>0.44176600120166282</v>
      </c>
      <c r="E54" s="160">
        <v>0.43726143266527862</v>
      </c>
      <c r="F54" s="160">
        <v>0.4220896049555915</v>
      </c>
      <c r="G54" s="160">
        <v>0.38559562759354971</v>
      </c>
      <c r="H54" s="160">
        <v>0.48832884942483629</v>
      </c>
      <c r="I54" s="160">
        <v>0.51331457871165587</v>
      </c>
      <c r="J54" s="160">
        <v>0.48500068419215842</v>
      </c>
      <c r="K54" s="160">
        <v>0.37802177743993626</v>
      </c>
      <c r="L54" s="160">
        <v>0.45834820873316623</v>
      </c>
      <c r="M54" s="160">
        <v>0.43105835512623858</v>
      </c>
      <c r="N54" s="160">
        <v>0.43070006734382016</v>
      </c>
      <c r="O54" s="160">
        <v>0.38429913328090703</v>
      </c>
      <c r="P54" s="160">
        <v>0.37428795297224471</v>
      </c>
      <c r="Q54" s="160">
        <v>0.3767999110744763</v>
      </c>
    </row>
    <row r="55" spans="1:17" x14ac:dyDescent="0.25">
      <c r="A55" s="76" t="s">
        <v>82</v>
      </c>
      <c r="B55" s="159">
        <v>9.0612770766330536E-2</v>
      </c>
      <c r="C55" s="159">
        <v>9.6237206747599086E-2</v>
      </c>
      <c r="D55" s="159">
        <v>8.4897410518325056E-2</v>
      </c>
      <c r="E55" s="159">
        <v>8.4031734564989802E-2</v>
      </c>
      <c r="F55" s="159">
        <v>8.1116053227180004E-2</v>
      </c>
      <c r="G55" s="159">
        <v>7.4102738103055121E-2</v>
      </c>
      <c r="H55" s="159">
        <v>9.384573435889304E-2</v>
      </c>
      <c r="I55" s="159">
        <v>9.8647425096959895E-2</v>
      </c>
      <c r="J55" s="159">
        <v>9.3206136451261232E-2</v>
      </c>
      <c r="K55" s="159">
        <v>7.2647215804040363E-2</v>
      </c>
      <c r="L55" s="159">
        <v>8.8084134884330367E-2</v>
      </c>
      <c r="M55" s="159">
        <v>8.2839643686840797E-2</v>
      </c>
      <c r="N55" s="159">
        <v>8.2770788897506761E-2</v>
      </c>
      <c r="O55" s="159">
        <v>7.3853581287918371E-2</v>
      </c>
      <c r="P55" s="159">
        <v>7.1929659387804865E-2</v>
      </c>
      <c r="Q55" s="159">
        <v>7.2412400788523526E-2</v>
      </c>
    </row>
    <row r="56" spans="1:17" x14ac:dyDescent="0.25">
      <c r="A56" s="76" t="s">
        <v>81</v>
      </c>
      <c r="B56" s="159">
        <v>12.584929146183779</v>
      </c>
      <c r="C56" s="159">
        <v>13.366089767505517</v>
      </c>
      <c r="D56" s="159">
        <v>11.791140332998175</v>
      </c>
      <c r="E56" s="159">
        <v>11.670909261327562</v>
      </c>
      <c r="F56" s="159">
        <v>11.265959244471649</v>
      </c>
      <c r="G56" s="159">
        <v>10.291901469055222</v>
      </c>
      <c r="H56" s="159">
        <v>13.033945519929947</v>
      </c>
      <c r="I56" s="159">
        <v>13.700837583922677</v>
      </c>
      <c r="J56" s="159">
        <v>12.945113732958644</v>
      </c>
      <c r="K56" s="159">
        <v>10.089748451893565</v>
      </c>
      <c r="L56" s="159">
        <v>12.233734682728581</v>
      </c>
      <c r="M56" s="159">
        <v>11.505343424299969</v>
      </c>
      <c r="N56" s="159">
        <v>11.495780394300818</v>
      </c>
      <c r="O56" s="159">
        <v>10.257296845024129</v>
      </c>
      <c r="P56" s="159">
        <v>9.9900892473428016</v>
      </c>
      <c r="Q56" s="159">
        <v>10.057135716318358</v>
      </c>
    </row>
    <row r="57" spans="1:17" x14ac:dyDescent="0.25">
      <c r="A57" s="76" t="s">
        <v>80</v>
      </c>
      <c r="B57" s="159">
        <v>0.21614797936735461</v>
      </c>
      <c r="C57" s="159">
        <v>0.22956452608754344</v>
      </c>
      <c r="D57" s="159">
        <v>0.20251454162436144</v>
      </c>
      <c r="E57" s="159">
        <v>0.20044955556866659</v>
      </c>
      <c r="F57" s="159">
        <v>0.19349448042509915</v>
      </c>
      <c r="G57" s="159">
        <v>0.17676489716740043</v>
      </c>
      <c r="H57" s="159">
        <v>0.22385990056776295</v>
      </c>
      <c r="I57" s="159">
        <v>0.23531386827896492</v>
      </c>
      <c r="J57" s="159">
        <v>0.2223342017708603</v>
      </c>
      <c r="K57" s="159">
        <v>0.17329288984221361</v>
      </c>
      <c r="L57" s="159">
        <v>0.21011616363290841</v>
      </c>
      <c r="M57" s="159">
        <v>0.19760593835715209</v>
      </c>
      <c r="N57" s="159">
        <v>0.19744169193296207</v>
      </c>
      <c r="O57" s="159">
        <v>0.17617055774171067</v>
      </c>
      <c r="P57" s="159">
        <v>0.17158122858144775</v>
      </c>
      <c r="Q57" s="159">
        <v>0.17273276138901841</v>
      </c>
    </row>
    <row r="58" spans="1:17" x14ac:dyDescent="0.25">
      <c r="A58" s="129" t="s">
        <v>79</v>
      </c>
      <c r="B58" s="158">
        <v>0.49290745539256448</v>
      </c>
      <c r="C58" s="158">
        <v>0.5235027721906198</v>
      </c>
      <c r="D58" s="158">
        <v>0.46181753669047632</v>
      </c>
      <c r="E58" s="158">
        <v>0.45710850806521325</v>
      </c>
      <c r="F58" s="158">
        <v>0.44124803876490304</v>
      </c>
      <c r="G58" s="158">
        <v>0.40309761821752632</v>
      </c>
      <c r="H58" s="158">
        <v>0.51049384905771578</v>
      </c>
      <c r="I58" s="158">
        <v>0.53661366796697285</v>
      </c>
      <c r="J58" s="158">
        <v>0.5070146200874619</v>
      </c>
      <c r="K58" s="158">
        <v>0.39517999483390198</v>
      </c>
      <c r="L58" s="158">
        <v>0.47915240223979028</v>
      </c>
      <c r="M58" s="158">
        <v>0.45062387597223397</v>
      </c>
      <c r="N58" s="158">
        <v>0.45024932568848042</v>
      </c>
      <c r="O58" s="158">
        <v>0.40174227668339024</v>
      </c>
      <c r="P58" s="158">
        <v>0.39127669396101139</v>
      </c>
      <c r="Q58" s="158">
        <v>0.39390266857174794</v>
      </c>
    </row>
    <row r="59" spans="1:17" x14ac:dyDescent="0.25">
      <c r="A59" s="92" t="s">
        <v>125</v>
      </c>
      <c r="B59" s="91">
        <v>8.0540475291914188E-2</v>
      </c>
      <c r="C59" s="91">
        <v>8.5539712632845752E-2</v>
      </c>
      <c r="D59" s="91">
        <v>7.5460420604855527E-2</v>
      </c>
      <c r="E59" s="91">
        <v>7.4690971087521985E-2</v>
      </c>
      <c r="F59" s="91">
        <v>7.2099389804211031E-2</v>
      </c>
      <c r="G59" s="91">
        <v>6.5865657751964055E-2</v>
      </c>
      <c r="H59" s="91">
        <v>8.3414070505307553E-2</v>
      </c>
      <c r="I59" s="91">
        <v>8.7682016965591636E-2</v>
      </c>
      <c r="J59" s="91">
        <v>8.284556874732453E-2</v>
      </c>
      <c r="K59" s="91">
        <v>6.457192777583376E-2</v>
      </c>
      <c r="L59" s="91">
        <v>7.8292916431787679E-2</v>
      </c>
      <c r="M59" s="91">
        <v>7.3631390135463159E-2</v>
      </c>
      <c r="N59" s="91">
        <v>7.3570189077243858E-2</v>
      </c>
      <c r="O59" s="91">
        <v>6.5644196603125773E-2</v>
      </c>
      <c r="P59" s="91">
        <v>6.3934133187680126E-2</v>
      </c>
      <c r="Q59" s="91">
        <v>6.4363214227009857E-2</v>
      </c>
    </row>
    <row r="60" spans="1:17" x14ac:dyDescent="0.25">
      <c r="A60" s="92" t="s">
        <v>26</v>
      </c>
      <c r="B60" s="91">
        <v>0.13402956266194802</v>
      </c>
      <c r="C60" s="91">
        <v>0.14234892745362324</v>
      </c>
      <c r="D60" s="91">
        <v>0.12557570755943662</v>
      </c>
      <c r="E60" s="91">
        <v>0.12429524600361781</v>
      </c>
      <c r="F60" s="91">
        <v>0.11998252616000984</v>
      </c>
      <c r="G60" s="91">
        <v>0.10960880564636503</v>
      </c>
      <c r="H60" s="91">
        <v>0.13881158944193223</v>
      </c>
      <c r="I60" s="91">
        <v>0.14591399348739112</v>
      </c>
      <c r="J60" s="91">
        <v>0.13786553043596214</v>
      </c>
      <c r="K60" s="91">
        <v>0.10745587493326796</v>
      </c>
      <c r="L60" s="91">
        <v>0.13028933974933271</v>
      </c>
      <c r="M60" s="91">
        <v>0.12253196895447391</v>
      </c>
      <c r="N60" s="91">
        <v>0.12243012263387726</v>
      </c>
      <c r="O60" s="91">
        <v>0.10924026621550342</v>
      </c>
      <c r="P60" s="91">
        <v>0.1063945038722138</v>
      </c>
      <c r="Q60" s="91">
        <v>0.1071085491251063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0.27833741743870227</v>
      </c>
      <c r="C62" s="157">
        <v>0.29561413210415088</v>
      </c>
      <c r="D62" s="157">
        <v>0.2607814085261842</v>
      </c>
      <c r="E62" s="157">
        <v>0.25812229097407347</v>
      </c>
      <c r="F62" s="157">
        <v>0.24916612280068215</v>
      </c>
      <c r="G62" s="157">
        <v>0.2276231548191972</v>
      </c>
      <c r="H62" s="157">
        <v>0.28826818911047597</v>
      </c>
      <c r="I62" s="157">
        <v>0.30301765751399007</v>
      </c>
      <c r="J62" s="157">
        <v>0.28630352090417516</v>
      </c>
      <c r="K62" s="157">
        <v>0.22315219212480025</v>
      </c>
      <c r="L62" s="157">
        <v>0.27057014605866986</v>
      </c>
      <c r="M62" s="157">
        <v>0.25446051688229693</v>
      </c>
      <c r="N62" s="157">
        <v>0.25424901397735927</v>
      </c>
      <c r="O62" s="157">
        <v>0.22685781386476106</v>
      </c>
      <c r="P62" s="157">
        <v>0.22094805690111746</v>
      </c>
      <c r="Q62" s="157">
        <v>0.22243090521963174</v>
      </c>
    </row>
    <row r="63" spans="1:17" x14ac:dyDescent="0.25">
      <c r="A63" s="156" t="s">
        <v>115</v>
      </c>
      <c r="B63" s="155">
        <v>24.373036339515505</v>
      </c>
      <c r="C63" s="155">
        <v>24.035552768997309</v>
      </c>
      <c r="D63" s="155">
        <v>22.839103510513613</v>
      </c>
      <c r="E63" s="155">
        <v>22.606379881461638</v>
      </c>
      <c r="F63" s="155">
        <v>21.823974483278441</v>
      </c>
      <c r="G63" s="155">
        <v>19.935126401590036</v>
      </c>
      <c r="H63" s="155">
        <v>25.246267912418357</v>
      </c>
      <c r="I63" s="155">
        <v>26.559837278204469</v>
      </c>
      <c r="J63" s="155">
        <v>25.075242722229508</v>
      </c>
      <c r="K63" s="155">
        <v>20.890932011297437</v>
      </c>
      <c r="L63" s="155">
        <v>23.745115264530494</v>
      </c>
      <c r="M63" s="155">
        <v>22.285925024010321</v>
      </c>
      <c r="N63" s="155">
        <v>22.335506565121527</v>
      </c>
      <c r="O63" s="155">
        <v>19.867856084965467</v>
      </c>
      <c r="P63" s="155">
        <v>19.349687739517691</v>
      </c>
      <c r="Q63" s="155">
        <v>19.47858327885249</v>
      </c>
    </row>
    <row r="64" spans="1:17" x14ac:dyDescent="0.25">
      <c r="A64" s="84" t="s">
        <v>33</v>
      </c>
      <c r="B64" s="153">
        <v>0</v>
      </c>
      <c r="C64" s="153">
        <v>3.3573067711013747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7.2607654543081148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24.325998674910892</v>
      </c>
      <c r="C66" s="153">
        <v>13.37077213983871</v>
      </c>
      <c r="D66" s="153">
        <v>22.777621033592045</v>
      </c>
      <c r="E66" s="153">
        <v>22.544698702478211</v>
      </c>
      <c r="F66" s="153">
        <v>21.754266880277509</v>
      </c>
      <c r="G66" s="153">
        <v>19.881430872420037</v>
      </c>
      <c r="H66" s="153">
        <v>25.178890867630265</v>
      </c>
      <c r="I66" s="153">
        <v>26.376773933187593</v>
      </c>
      <c r="J66" s="153">
        <v>25.002983104006006</v>
      </c>
      <c r="K66" s="153">
        <v>13.908957826672479</v>
      </c>
      <c r="L66" s="153">
        <v>23.430769676014609</v>
      </c>
      <c r="M66" s="153">
        <v>22.223865356993926</v>
      </c>
      <c r="N66" s="153">
        <v>21.92324320575398</v>
      </c>
      <c r="O66" s="153">
        <v>19.81558630627103</v>
      </c>
      <c r="P66" s="153">
        <v>19.301870372988144</v>
      </c>
      <c r="Q66" s="153">
        <v>19.435412929284396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4.7037664604613665E-2</v>
      </c>
      <c r="C68" s="153">
        <v>4.6708403749111692E-2</v>
      </c>
      <c r="D68" s="153">
        <v>6.1482476921569294E-2</v>
      </c>
      <c r="E68" s="153">
        <v>6.1681178983427239E-2</v>
      </c>
      <c r="F68" s="153">
        <v>6.9707603000930998E-2</v>
      </c>
      <c r="G68" s="153">
        <v>5.369552916999884E-2</v>
      </c>
      <c r="H68" s="153">
        <v>6.7377044788093685E-2</v>
      </c>
      <c r="I68" s="153">
        <v>0.18306334501687449</v>
      </c>
      <c r="J68" s="153">
        <v>7.2259618223501923E-2</v>
      </c>
      <c r="K68" s="153">
        <v>6.981974184624959</v>
      </c>
      <c r="L68" s="153">
        <v>0.31434558851588468</v>
      </c>
      <c r="M68" s="153">
        <v>6.2059667016394822E-2</v>
      </c>
      <c r="N68" s="153">
        <v>0.4122633593675471</v>
      </c>
      <c r="O68" s="153">
        <v>5.2269778694438766E-2</v>
      </c>
      <c r="P68" s="153">
        <v>4.7817366529544748E-2</v>
      </c>
      <c r="Q68" s="153">
        <v>4.3170349568095068E-2</v>
      </c>
    </row>
    <row r="69" spans="1:17" x14ac:dyDescent="0.25">
      <c r="A69" s="156" t="s">
        <v>114</v>
      </c>
      <c r="B69" s="155">
        <v>94.553873043815528</v>
      </c>
      <c r="C69" s="155">
        <v>100.4229376493704</v>
      </c>
      <c r="D69" s="155">
        <v>88.589929521073302</v>
      </c>
      <c r="E69" s="155">
        <v>87.686601949291713</v>
      </c>
      <c r="F69" s="155">
        <v>84.644106275448721</v>
      </c>
      <c r="G69" s="155">
        <v>77.325754764348275</v>
      </c>
      <c r="H69" s="155">
        <v>97.927450813275073</v>
      </c>
      <c r="I69" s="155">
        <v>102.9379857809525</v>
      </c>
      <c r="J69" s="155">
        <v>97.260034301829194</v>
      </c>
      <c r="K69" s="155">
        <v>75.806926132251959</v>
      </c>
      <c r="L69" s="155">
        <v>91.915256939941514</v>
      </c>
      <c r="M69" s="155">
        <v>86.442662396445897</v>
      </c>
      <c r="N69" s="155">
        <v>86.370812844179824</v>
      </c>
      <c r="O69" s="155">
        <v>77.065761149020119</v>
      </c>
      <c r="P69" s="155">
        <v>75.058160393066331</v>
      </c>
      <c r="Q69" s="155">
        <v>75.561898097260979</v>
      </c>
    </row>
    <row r="70" spans="1:17" x14ac:dyDescent="0.25">
      <c r="A70" s="156" t="s">
        <v>113</v>
      </c>
      <c r="B70" s="155">
        <v>41.005051875297617</v>
      </c>
      <c r="C70" s="155">
        <v>43.569935632359005</v>
      </c>
      <c r="D70" s="155">
        <v>39.709635619502571</v>
      </c>
      <c r="E70" s="155">
        <v>39.397800532492084</v>
      </c>
      <c r="F70" s="155">
        <v>38.313006535349622</v>
      </c>
      <c r="G70" s="155">
        <v>34.696847007212369</v>
      </c>
      <c r="H70" s="155">
        <v>43.904825183087311</v>
      </c>
      <c r="I70" s="155">
        <v>46.625052327914027</v>
      </c>
      <c r="J70" s="155">
        <v>44.001090002296174</v>
      </c>
      <c r="K70" s="155">
        <v>34.237986369712608</v>
      </c>
      <c r="L70" s="155">
        <v>41.572294880078822</v>
      </c>
      <c r="M70" s="155">
        <v>38.930995277694535</v>
      </c>
      <c r="N70" s="155">
        <v>39.045493115938498</v>
      </c>
      <c r="O70" s="155">
        <v>34.468398794361676</v>
      </c>
      <c r="P70" s="155">
        <v>33.344498260955866</v>
      </c>
      <c r="Q70" s="155">
        <v>33.184489735727567</v>
      </c>
    </row>
    <row r="71" spans="1:17" x14ac:dyDescent="0.25">
      <c r="A71" s="152" t="s">
        <v>123</v>
      </c>
      <c r="B71" s="151">
        <v>22.665262436236034</v>
      </c>
      <c r="C71" s="151">
        <v>24.055617573593501</v>
      </c>
      <c r="D71" s="151">
        <v>15.737874044759158</v>
      </c>
      <c r="E71" s="151">
        <v>15.34856585174794</v>
      </c>
      <c r="F71" s="151">
        <v>13.701642903053681</v>
      </c>
      <c r="G71" s="151">
        <v>13.761183915190584</v>
      </c>
      <c r="H71" s="151">
        <v>17.634796157871946</v>
      </c>
      <c r="I71" s="151">
        <v>16.58827455896591</v>
      </c>
      <c r="J71" s="151">
        <v>15.827365938717806</v>
      </c>
      <c r="K71" s="151">
        <v>12.44849464435031</v>
      </c>
      <c r="L71" s="151">
        <v>14.954094162188282</v>
      </c>
      <c r="M71" s="151">
        <v>14.73418968991364</v>
      </c>
      <c r="N71" s="151">
        <v>14.097237427590132</v>
      </c>
      <c r="O71" s="151">
        <v>14.088629872129236</v>
      </c>
      <c r="P71" s="151">
        <v>14.700706290111082</v>
      </c>
      <c r="Q71" s="151">
        <v>16.352550315589735</v>
      </c>
    </row>
    <row r="72" spans="1:17" x14ac:dyDescent="0.25">
      <c r="A72" s="154" t="s">
        <v>30</v>
      </c>
      <c r="B72" s="153">
        <v>0</v>
      </c>
      <c r="C72" s="153">
        <v>0</v>
      </c>
      <c r="D72" s="153">
        <v>0</v>
      </c>
      <c r="E72" s="153">
        <v>0</v>
      </c>
      <c r="F72" s="153">
        <v>0</v>
      </c>
      <c r="G72" s="153">
        <v>0</v>
      </c>
      <c r="H72" s="153">
        <v>0</v>
      </c>
      <c r="I72" s="153">
        <v>0</v>
      </c>
      <c r="J72" s="153">
        <v>5.5871340959286024E-2</v>
      </c>
      <c r="K72" s="153">
        <v>0</v>
      </c>
      <c r="L72" s="153">
        <v>0</v>
      </c>
      <c r="M72" s="153">
        <v>0</v>
      </c>
      <c r="N72" s="153">
        <v>0</v>
      </c>
      <c r="O72" s="153">
        <v>0</v>
      </c>
      <c r="P72" s="153">
        <v>0</v>
      </c>
      <c r="Q72" s="153">
        <v>0</v>
      </c>
    </row>
    <row r="73" spans="1:17" x14ac:dyDescent="0.25">
      <c r="A73" s="154" t="s">
        <v>125</v>
      </c>
      <c r="B73" s="153">
        <v>0.70689211052971157</v>
      </c>
      <c r="C73" s="153">
        <v>0.59840606253656581</v>
      </c>
      <c r="D73" s="153">
        <v>1.0132268354453811</v>
      </c>
      <c r="E73" s="153">
        <v>0.635009100471013</v>
      </c>
      <c r="F73" s="153">
        <v>0.48442910052437949</v>
      </c>
      <c r="G73" s="153">
        <v>0.47449020788417628</v>
      </c>
      <c r="H73" s="153">
        <v>0.46657273997102172</v>
      </c>
      <c r="I73" s="153">
        <v>0.45741242379005753</v>
      </c>
      <c r="J73" s="153">
        <v>0.55415378035212504</v>
      </c>
      <c r="K73" s="153">
        <v>0.74673056961870543</v>
      </c>
      <c r="L73" s="153">
        <v>0.6591345173952039</v>
      </c>
      <c r="M73" s="153">
        <v>0.66139660290847202</v>
      </c>
      <c r="N73" s="153">
        <v>0.69910011347710987</v>
      </c>
      <c r="O73" s="153">
        <v>0.6827046033753511</v>
      </c>
      <c r="P73" s="153">
        <v>0.56428278353130379</v>
      </c>
      <c r="Q73" s="153">
        <v>0.65447691234734073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21.958370325706323</v>
      </c>
      <c r="C75" s="153">
        <v>23.457211511056936</v>
      </c>
      <c r="D75" s="153">
        <v>14.724647209313776</v>
      </c>
      <c r="E75" s="153">
        <v>14.713556751276927</v>
      </c>
      <c r="F75" s="153">
        <v>13.217213802529303</v>
      </c>
      <c r="G75" s="153">
        <v>13.286693707306407</v>
      </c>
      <c r="H75" s="153">
        <v>17.168223417900926</v>
      </c>
      <c r="I75" s="153">
        <v>16.130862135175853</v>
      </c>
      <c r="J75" s="153">
        <v>15.217340817406395</v>
      </c>
      <c r="K75" s="153">
        <v>11.701764074731605</v>
      </c>
      <c r="L75" s="153">
        <v>14.294959644793078</v>
      </c>
      <c r="M75" s="153">
        <v>14.072793087005168</v>
      </c>
      <c r="N75" s="153">
        <v>13.398137314113022</v>
      </c>
      <c r="O75" s="153">
        <v>13.405925268753885</v>
      </c>
      <c r="P75" s="153">
        <v>14.136423506579778</v>
      </c>
      <c r="Q75" s="153">
        <v>15.698073403242393</v>
      </c>
    </row>
    <row r="76" spans="1:17" x14ac:dyDescent="0.25">
      <c r="A76" s="152" t="s">
        <v>122</v>
      </c>
      <c r="B76" s="151">
        <v>18.339789439061583</v>
      </c>
      <c r="C76" s="151">
        <v>19.514318058765504</v>
      </c>
      <c r="D76" s="151">
        <v>23.971761574743415</v>
      </c>
      <c r="E76" s="151">
        <v>24.049234680744146</v>
      </c>
      <c r="F76" s="151">
        <v>24.611363632295941</v>
      </c>
      <c r="G76" s="151">
        <v>20.935663092021784</v>
      </c>
      <c r="H76" s="151">
        <v>26.270029025215361</v>
      </c>
      <c r="I76" s="151">
        <v>30.036777768948117</v>
      </c>
      <c r="J76" s="151">
        <v>28.173724063578366</v>
      </c>
      <c r="K76" s="151">
        <v>21.789491725362296</v>
      </c>
      <c r="L76" s="151">
        <v>26.618200717890538</v>
      </c>
      <c r="M76" s="151">
        <v>24.196805587780894</v>
      </c>
      <c r="N76" s="151">
        <v>24.948255688348368</v>
      </c>
      <c r="O76" s="151">
        <v>20.379768922232437</v>
      </c>
      <c r="P76" s="151">
        <v>18.643791970844784</v>
      </c>
      <c r="Q76" s="151">
        <v>16.831939420137832</v>
      </c>
    </row>
    <row r="77" spans="1:17" x14ac:dyDescent="0.25">
      <c r="A77" s="156" t="s">
        <v>112</v>
      </c>
      <c r="B77" s="155">
        <v>18.07865749610357</v>
      </c>
      <c r="C77" s="155">
        <v>19.379095180986873</v>
      </c>
      <c r="D77" s="155">
        <v>17.331029501284739</v>
      </c>
      <c r="E77" s="155">
        <v>17.179936837654306</v>
      </c>
      <c r="F77" s="155">
        <v>16.699163797188135</v>
      </c>
      <c r="G77" s="155">
        <v>15.190762515119314</v>
      </c>
      <c r="H77" s="155">
        <v>19.422532304581672</v>
      </c>
      <c r="I77" s="155">
        <v>20.597316197951614</v>
      </c>
      <c r="J77" s="155">
        <v>19.052954906246644</v>
      </c>
      <c r="K77" s="155">
        <v>16.756518665388775</v>
      </c>
      <c r="L77" s="155">
        <v>18.728379891253027</v>
      </c>
      <c r="M77" s="155">
        <v>16.735610694556566</v>
      </c>
      <c r="N77" s="155">
        <v>17.999417972579742</v>
      </c>
      <c r="O77" s="155">
        <v>14.785742379610818</v>
      </c>
      <c r="P77" s="155">
        <v>14.398391761233601</v>
      </c>
      <c r="Q77" s="155">
        <v>14.493633260779939</v>
      </c>
    </row>
    <row r="78" spans="1:17" x14ac:dyDescent="0.25">
      <c r="A78" s="152" t="s">
        <v>121</v>
      </c>
      <c r="B78" s="151">
        <v>8.0705673778004119</v>
      </c>
      <c r="C78" s="151">
        <v>12.271811396612069</v>
      </c>
      <c r="D78" s="151">
        <v>10.619270967535645</v>
      </c>
      <c r="E78" s="151">
        <v>10.531552872975922</v>
      </c>
      <c r="F78" s="151">
        <v>10.094480222941836</v>
      </c>
      <c r="G78" s="151">
        <v>9.3904305869113749</v>
      </c>
      <c r="H78" s="151">
        <v>12.146767804325043</v>
      </c>
      <c r="I78" s="151">
        <v>10.712162933971277</v>
      </c>
      <c r="J78" s="151">
        <v>11.70575913440525</v>
      </c>
      <c r="K78" s="151">
        <v>2.2265353096385061</v>
      </c>
      <c r="L78" s="151">
        <v>7.2348891516295861</v>
      </c>
      <c r="M78" s="151">
        <v>10.455625738622004</v>
      </c>
      <c r="N78" s="151">
        <v>5.0433635905888226</v>
      </c>
      <c r="O78" s="151">
        <v>9.3712395175032039</v>
      </c>
      <c r="P78" s="151">
        <v>9.2107634100969307</v>
      </c>
      <c r="Q78" s="151">
        <v>9.3863602274357429</v>
      </c>
    </row>
    <row r="79" spans="1:17" x14ac:dyDescent="0.25">
      <c r="A79" s="154" t="s">
        <v>30</v>
      </c>
      <c r="B79" s="153">
        <v>0</v>
      </c>
      <c r="C79" s="153">
        <v>0</v>
      </c>
      <c r="D79" s="153">
        <v>0</v>
      </c>
      <c r="E79" s="153">
        <v>0</v>
      </c>
      <c r="F79" s="153">
        <v>0</v>
      </c>
      <c r="G79" s="153">
        <v>0</v>
      </c>
      <c r="H79" s="153">
        <v>0</v>
      </c>
      <c r="I79" s="153">
        <v>0</v>
      </c>
      <c r="J79" s="153">
        <v>1.8602600156998418E-2</v>
      </c>
      <c r="K79" s="153">
        <v>0</v>
      </c>
      <c r="L79" s="153">
        <v>0</v>
      </c>
      <c r="M79" s="153">
        <v>0</v>
      </c>
      <c r="N79" s="153">
        <v>0</v>
      </c>
      <c r="O79" s="153">
        <v>0</v>
      </c>
      <c r="P79" s="153">
        <v>0</v>
      </c>
      <c r="Q79" s="153">
        <v>0</v>
      </c>
    </row>
    <row r="80" spans="1:17" x14ac:dyDescent="0.25">
      <c r="A80" s="154" t="s">
        <v>125</v>
      </c>
      <c r="B80" s="153">
        <v>0.16610974481995064</v>
      </c>
      <c r="C80" s="153">
        <v>0.19548199562791266</v>
      </c>
      <c r="D80" s="153">
        <v>0.3344036905530734</v>
      </c>
      <c r="E80" s="153">
        <v>0.21000599603910977</v>
      </c>
      <c r="F80" s="153">
        <v>0.16145046162990817</v>
      </c>
      <c r="G80" s="153">
        <v>0.15836737102954343</v>
      </c>
      <c r="H80" s="153">
        <v>0.15854469244564567</v>
      </c>
      <c r="I80" s="153">
        <v>0.15195359860794685</v>
      </c>
      <c r="J80" s="153">
        <v>0.18450785365777711</v>
      </c>
      <c r="K80" s="153">
        <v>0.25200357751869262</v>
      </c>
      <c r="L80" s="153">
        <v>0.21921128334424372</v>
      </c>
      <c r="M80" s="153">
        <v>0.22062670559087869</v>
      </c>
      <c r="N80" s="153">
        <v>0.23362810026455522</v>
      </c>
      <c r="O80" s="153">
        <v>0.22785594639740542</v>
      </c>
      <c r="P80" s="153">
        <v>0.18895964523304873</v>
      </c>
      <c r="Q80" s="153">
        <v>0.2200132278605442</v>
      </c>
    </row>
    <row r="81" spans="1:17" x14ac:dyDescent="0.25">
      <c r="A81" s="154" t="s">
        <v>26</v>
      </c>
      <c r="B81" s="153">
        <v>7.9044576329804608</v>
      </c>
      <c r="C81" s="153">
        <v>12.076329400984156</v>
      </c>
      <c r="D81" s="153">
        <v>10.28486727698257</v>
      </c>
      <c r="E81" s="153">
        <v>10.321546876936813</v>
      </c>
      <c r="F81" s="153">
        <v>9.9330297613119285</v>
      </c>
      <c r="G81" s="153">
        <v>9.2320632158818317</v>
      </c>
      <c r="H81" s="153">
        <v>11.988223111879398</v>
      </c>
      <c r="I81" s="153">
        <v>10.56020933536333</v>
      </c>
      <c r="J81" s="153">
        <v>11.502648680590475</v>
      </c>
      <c r="K81" s="153">
        <v>1.9745317321198137</v>
      </c>
      <c r="L81" s="153">
        <v>7.0156778682853425</v>
      </c>
      <c r="M81" s="153">
        <v>10.234999033031125</v>
      </c>
      <c r="N81" s="153">
        <v>4.8097354903242673</v>
      </c>
      <c r="O81" s="153">
        <v>9.1433835711057991</v>
      </c>
      <c r="P81" s="153">
        <v>9.0218037648638827</v>
      </c>
      <c r="Q81" s="153">
        <v>9.1663469995751985</v>
      </c>
    </row>
    <row r="82" spans="1:17" x14ac:dyDescent="0.25">
      <c r="A82" s="152" t="s">
        <v>120</v>
      </c>
      <c r="B82" s="151">
        <v>9.1004304860773058</v>
      </c>
      <c r="C82" s="151">
        <v>6.2063366999790395</v>
      </c>
      <c r="D82" s="151">
        <v>5.5264146046000171</v>
      </c>
      <c r="E82" s="151">
        <v>5.4589552313029532</v>
      </c>
      <c r="F82" s="151">
        <v>5.2604476823376967</v>
      </c>
      <c r="G82" s="151">
        <v>4.7650746693219803</v>
      </c>
      <c r="H82" s="151">
        <v>5.9785196711536122</v>
      </c>
      <c r="I82" s="151">
        <v>6.3638856261103989</v>
      </c>
      <c r="J82" s="151">
        <v>5.9561153066812498</v>
      </c>
      <c r="K82" s="151">
        <v>4.7254119962587717</v>
      </c>
      <c r="L82" s="151">
        <v>5.4483867478100443</v>
      </c>
      <c r="M82" s="151">
        <v>5.0865209845805737</v>
      </c>
      <c r="N82" s="151">
        <v>5.03124571439165</v>
      </c>
      <c r="O82" s="151">
        <v>4.4087705155591941</v>
      </c>
      <c r="P82" s="151">
        <v>4.267452260146424</v>
      </c>
      <c r="Q82" s="151">
        <v>4.276886382637815</v>
      </c>
    </row>
    <row r="83" spans="1:17" x14ac:dyDescent="0.25">
      <c r="A83" s="150" t="s">
        <v>33</v>
      </c>
      <c r="B83" s="87">
        <v>0</v>
      </c>
      <c r="C83" s="87">
        <v>2.4262314992387313</v>
      </c>
      <c r="D83" s="87">
        <v>1.6785479020449108</v>
      </c>
      <c r="E83" s="87">
        <v>1.515923198791302</v>
      </c>
      <c r="F83" s="87">
        <v>1.3266352297406003</v>
      </c>
      <c r="G83" s="87">
        <v>1.0228551521319074</v>
      </c>
      <c r="H83" s="87">
        <v>0.88810047965483196</v>
      </c>
      <c r="I83" s="87">
        <v>1.7857035740815501</v>
      </c>
      <c r="J83" s="87">
        <v>1.7944072787959813</v>
      </c>
      <c r="K83" s="87">
        <v>0.26037986905759392</v>
      </c>
      <c r="L83" s="87">
        <v>2.6314091612233423</v>
      </c>
      <c r="M83" s="87">
        <v>2.4673516333651895</v>
      </c>
      <c r="N83" s="87">
        <v>2.5771955953600751</v>
      </c>
      <c r="O83" s="87">
        <v>2.7522697679651817</v>
      </c>
      <c r="P83" s="87">
        <v>2.6478005260563591</v>
      </c>
      <c r="Q83" s="87">
        <v>2.5459275892408306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</v>
      </c>
      <c r="C85" s="87">
        <v>0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6.916519986501073E-3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</row>
    <row r="86" spans="1:17" x14ac:dyDescent="0.25">
      <c r="A86" s="150" t="s">
        <v>125</v>
      </c>
      <c r="B86" s="87">
        <v>0</v>
      </c>
      <c r="C86" s="87">
        <v>4.4518084699278045E-2</v>
      </c>
      <c r="D86" s="87">
        <v>9.1237130085484813E-2</v>
      </c>
      <c r="E86" s="87">
        <v>6.3561123496905375E-2</v>
      </c>
      <c r="F86" s="87">
        <v>4.7851287423759693E-2</v>
      </c>
      <c r="G86" s="87">
        <v>3.7649786603120496E-2</v>
      </c>
      <c r="H86" s="87">
        <v>2.8643676478898091E-2</v>
      </c>
      <c r="I86" s="87">
        <v>5.935173275551528E-2</v>
      </c>
      <c r="J86" s="87">
        <v>7.4712526338670177E-2</v>
      </c>
      <c r="K86" s="87">
        <v>0.10335282959242756</v>
      </c>
      <c r="L86" s="87">
        <v>6.0511113620850279E-2</v>
      </c>
      <c r="M86" s="87">
        <v>5.8523520857775853E-2</v>
      </c>
      <c r="N86" s="87">
        <v>5.3448439982959381E-2</v>
      </c>
      <c r="O86" s="87">
        <v>4.8002065913337548E-2</v>
      </c>
      <c r="P86" s="87">
        <v>3.9376564351744719E-2</v>
      </c>
      <c r="Q86" s="87">
        <v>4.4284284924293718E-2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8.0714420107013272</v>
      </c>
      <c r="C88" s="87">
        <v>0.71078191822503034</v>
      </c>
      <c r="D88" s="87">
        <v>0</v>
      </c>
      <c r="E88" s="87">
        <v>8.1777873485091204E-2</v>
      </c>
      <c r="F88" s="87">
        <v>4.3443998345261352E-2</v>
      </c>
      <c r="G88" s="87">
        <v>0.47280813809213262</v>
      </c>
      <c r="H88" s="87">
        <v>5.7941262940295224E-2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0</v>
      </c>
      <c r="C89" s="87">
        <v>1.9271722033675922</v>
      </c>
      <c r="D89" s="87">
        <v>2.5884771705181073</v>
      </c>
      <c r="E89" s="87">
        <v>2.6927545928927983</v>
      </c>
      <c r="F89" s="87">
        <v>2.7483069688154949</v>
      </c>
      <c r="G89" s="87">
        <v>2.1937586310907333</v>
      </c>
      <c r="H89" s="87">
        <v>2.1945423395944781</v>
      </c>
      <c r="I89" s="87">
        <v>4.5188303192733335</v>
      </c>
      <c r="J89" s="87">
        <v>4.0800789815600975</v>
      </c>
      <c r="K89" s="87">
        <v>4.3616792976087506</v>
      </c>
      <c r="L89" s="87">
        <v>2.7564664729658515</v>
      </c>
      <c r="M89" s="87">
        <v>2.5606458303576081</v>
      </c>
      <c r="N89" s="87">
        <v>2.3779726749230026</v>
      </c>
      <c r="O89" s="87">
        <v>1.5883429603496433</v>
      </c>
      <c r="P89" s="87">
        <v>1.5802751697383197</v>
      </c>
      <c r="Q89" s="87">
        <v>1.6866745084726906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2.2629004125613125E-2</v>
      </c>
      <c r="O91" s="87">
        <v>2.0155721331031246E-2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1.0289884753759788</v>
      </c>
      <c r="C92" s="87">
        <v>1.0976329944484078</v>
      </c>
      <c r="D92" s="87">
        <v>1.1681524019515137</v>
      </c>
      <c r="E92" s="87">
        <v>1.1049384426368567</v>
      </c>
      <c r="F92" s="87">
        <v>1.0942101980125809</v>
      </c>
      <c r="G92" s="87">
        <v>1.0380029614040869</v>
      </c>
      <c r="H92" s="87">
        <v>2.8092919124851088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49" t="s">
        <v>119</v>
      </c>
      <c r="B93" s="148">
        <v>0.90765963222585344</v>
      </c>
      <c r="C93" s="148">
        <v>0.90094708439576232</v>
      </c>
      <c r="D93" s="148">
        <v>1.1853439291490773</v>
      </c>
      <c r="E93" s="148">
        <v>1.1894287333754303</v>
      </c>
      <c r="F93" s="148">
        <v>1.3442358919086033</v>
      </c>
      <c r="G93" s="148">
        <v>1.0352572588859603</v>
      </c>
      <c r="H93" s="148">
        <v>1.2972448291030194</v>
      </c>
      <c r="I93" s="148">
        <v>3.521267637869939</v>
      </c>
      <c r="J93" s="148">
        <v>1.3910804651601436</v>
      </c>
      <c r="K93" s="148">
        <v>9.8045713594914972</v>
      </c>
      <c r="L93" s="148">
        <v>6.0451039918133986</v>
      </c>
      <c r="M93" s="148">
        <v>1.193463971353989</v>
      </c>
      <c r="N93" s="148">
        <v>7.9248086675992688</v>
      </c>
      <c r="O93" s="148">
        <v>1.0057323465484205</v>
      </c>
      <c r="P93" s="148">
        <v>0.92017609099024578</v>
      </c>
      <c r="Q93" s="148">
        <v>0.83038665070638273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129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0.99999999999999989</v>
      </c>
      <c r="C98" s="77">
        <f t="shared" si="0"/>
        <v>1</v>
      </c>
      <c r="D98" s="77">
        <f t="shared" si="0"/>
        <v>1</v>
      </c>
      <c r="E98" s="77">
        <f t="shared" si="0"/>
        <v>1</v>
      </c>
      <c r="F98" s="77">
        <f t="shared" si="0"/>
        <v>1</v>
      </c>
      <c r="G98" s="77">
        <f t="shared" si="0"/>
        <v>0.99999999999999989</v>
      </c>
      <c r="H98" s="77">
        <f t="shared" si="0"/>
        <v>1</v>
      </c>
      <c r="I98" s="77">
        <f t="shared" si="0"/>
        <v>0.99999999999999989</v>
      </c>
      <c r="J98" s="77">
        <f t="shared" si="0"/>
        <v>0.99999999999999989</v>
      </c>
      <c r="K98" s="77">
        <f t="shared" si="0"/>
        <v>0.99999999999999989</v>
      </c>
      <c r="L98" s="77">
        <f t="shared" si="0"/>
        <v>1</v>
      </c>
      <c r="M98" s="77">
        <f t="shared" si="0"/>
        <v>0.99999999999999978</v>
      </c>
      <c r="N98" s="77">
        <f t="shared" si="0"/>
        <v>1.0000000000000002</v>
      </c>
      <c r="O98" s="77">
        <f t="shared" si="0"/>
        <v>0.99999999999999978</v>
      </c>
      <c r="P98" s="77">
        <f t="shared" si="0"/>
        <v>1</v>
      </c>
      <c r="Q98" s="77">
        <f t="shared" si="0"/>
        <v>1.0000000000000002</v>
      </c>
    </row>
    <row r="99" spans="1:17" x14ac:dyDescent="0.25">
      <c r="A99" s="132" t="s">
        <v>83</v>
      </c>
      <c r="B99" s="146">
        <f t="shared" ref="B99:Q99" si="1">IF(B$6=0,0,B$6/B$5)</f>
        <v>1.3975796217864172E-3</v>
      </c>
      <c r="C99" s="146">
        <f t="shared" si="1"/>
        <v>1.3991803050236616E-3</v>
      </c>
      <c r="D99" s="146">
        <f t="shared" si="1"/>
        <v>1.3775819601503003E-3</v>
      </c>
      <c r="E99" s="146">
        <f t="shared" si="1"/>
        <v>1.3740915259049372E-3</v>
      </c>
      <c r="F99" s="146">
        <f t="shared" si="1"/>
        <v>1.3694540652961259E-3</v>
      </c>
      <c r="G99" s="146">
        <f t="shared" si="1"/>
        <v>1.3717493498647604E-3</v>
      </c>
      <c r="H99" s="146">
        <f t="shared" si="1"/>
        <v>1.3692521290570329E-3</v>
      </c>
      <c r="I99" s="146">
        <f t="shared" si="1"/>
        <v>1.3660050185802641E-3</v>
      </c>
      <c r="J99" s="146">
        <f t="shared" si="1"/>
        <v>1.3698466973643042E-3</v>
      </c>
      <c r="K99" s="146">
        <f t="shared" si="1"/>
        <v>1.3312692869229001E-3</v>
      </c>
      <c r="L99" s="146">
        <f t="shared" si="1"/>
        <v>1.3806046692061071E-3</v>
      </c>
      <c r="M99" s="146">
        <f t="shared" si="1"/>
        <v>1.3888514417611584E-3</v>
      </c>
      <c r="N99" s="146">
        <f t="shared" si="1"/>
        <v>1.3843270745561205E-3</v>
      </c>
      <c r="O99" s="146">
        <f t="shared" si="1"/>
        <v>1.4116610235832263E-3</v>
      </c>
      <c r="P99" s="146">
        <f t="shared" si="1"/>
        <v>1.4132892715154968E-3</v>
      </c>
      <c r="Q99" s="146">
        <f t="shared" si="1"/>
        <v>1.4147705495704576E-3</v>
      </c>
    </row>
    <row r="100" spans="1:17" x14ac:dyDescent="0.25">
      <c r="A100" s="76" t="s">
        <v>82</v>
      </c>
      <c r="B100" s="145">
        <f t="shared" ref="B100:Q100" si="2">IF(B$7=0,0,B$7/B$5)</f>
        <v>1.9370791076605781E-4</v>
      </c>
      <c r="C100" s="145">
        <f t="shared" si="2"/>
        <v>1.939297693284261E-4</v>
      </c>
      <c r="D100" s="145">
        <f t="shared" si="2"/>
        <v>1.9093618656848587E-4</v>
      </c>
      <c r="E100" s="145">
        <f t="shared" si="2"/>
        <v>1.9045240395260075E-4</v>
      </c>
      <c r="F100" s="145">
        <f t="shared" si="2"/>
        <v>1.8980964071264701E-4</v>
      </c>
      <c r="G100" s="145">
        <f t="shared" si="2"/>
        <v>1.9012777269702407E-4</v>
      </c>
      <c r="H100" s="145">
        <f t="shared" si="2"/>
        <v>1.8978165186222813E-4</v>
      </c>
      <c r="I100" s="145">
        <f t="shared" si="2"/>
        <v>1.8933159450830261E-4</v>
      </c>
      <c r="J100" s="145">
        <f t="shared" si="2"/>
        <v>1.8986406046551187E-4</v>
      </c>
      <c r="K100" s="145">
        <f t="shared" si="2"/>
        <v>1.8451713821301279E-4</v>
      </c>
      <c r="L100" s="145">
        <f t="shared" si="2"/>
        <v>1.9135514134353159E-4</v>
      </c>
      <c r="M100" s="145">
        <f t="shared" si="2"/>
        <v>1.9249816393580434E-4</v>
      </c>
      <c r="N100" s="145">
        <f t="shared" si="2"/>
        <v>1.9187107571473673E-4</v>
      </c>
      <c r="O100" s="145">
        <f t="shared" si="2"/>
        <v>1.9565962706199995E-4</v>
      </c>
      <c r="P100" s="145">
        <f t="shared" si="2"/>
        <v>1.9588530615766825E-4</v>
      </c>
      <c r="Q100" s="145">
        <f t="shared" si="2"/>
        <v>1.9609061487340596E-4</v>
      </c>
    </row>
    <row r="101" spans="1:17" x14ac:dyDescent="0.25">
      <c r="A101" s="76" t="s">
        <v>81</v>
      </c>
      <c r="B101" s="145">
        <f t="shared" ref="B101:Q101" si="3">IF(B$8=0,0,B$8/B$5)</f>
        <v>2.667218302098659E-2</v>
      </c>
      <c r="C101" s="145">
        <f t="shared" si="3"/>
        <v>2.6702731345816789E-2</v>
      </c>
      <c r="D101" s="145">
        <f t="shared" si="3"/>
        <v>2.6290536578211114E-2</v>
      </c>
      <c r="E101" s="145">
        <f t="shared" si="3"/>
        <v>2.622392319922091E-2</v>
      </c>
      <c r="F101" s="145">
        <f t="shared" si="3"/>
        <v>2.6135419334265629E-2</v>
      </c>
      <c r="G101" s="145">
        <f t="shared" si="3"/>
        <v>2.617922381534531E-2</v>
      </c>
      <c r="H101" s="145">
        <f t="shared" si="3"/>
        <v>2.6131565471313071E-2</v>
      </c>
      <c r="I101" s="145">
        <f t="shared" si="3"/>
        <v>2.6069595817795208E-2</v>
      </c>
      <c r="J101" s="145">
        <f t="shared" si="3"/>
        <v>2.6142912541964936E-2</v>
      </c>
      <c r="K101" s="145">
        <f t="shared" si="3"/>
        <v>2.5406679889650199E-2</v>
      </c>
      <c r="L101" s="145">
        <f t="shared" si="3"/>
        <v>2.634822363081183E-2</v>
      </c>
      <c r="M101" s="145">
        <f t="shared" si="3"/>
        <v>2.6505609602596115E-2</v>
      </c>
      <c r="N101" s="145">
        <f t="shared" si="3"/>
        <v>2.6419264074752292E-2</v>
      </c>
      <c r="O101" s="145">
        <f t="shared" si="3"/>
        <v>2.694092028651458E-2</v>
      </c>
      <c r="P101" s="145">
        <f t="shared" si="3"/>
        <v>2.6971994671240906E-2</v>
      </c>
      <c r="Q101" s="145">
        <f t="shared" si="3"/>
        <v>2.7000264201485193E-2</v>
      </c>
    </row>
    <row r="102" spans="1:17" x14ac:dyDescent="0.25">
      <c r="A102" s="76" t="s">
        <v>80</v>
      </c>
      <c r="B102" s="145">
        <f t="shared" ref="B102:Q102" si="4">IF(B$9=0,0,B$9/B$5)</f>
        <v>4.6212229374125444E-4</v>
      </c>
      <c r="C102" s="145">
        <f t="shared" si="4"/>
        <v>4.6265157407535302E-4</v>
      </c>
      <c r="D102" s="145">
        <f t="shared" si="4"/>
        <v>4.555098867479903E-4</v>
      </c>
      <c r="E102" s="145">
        <f t="shared" si="4"/>
        <v>4.5435574321693459E-4</v>
      </c>
      <c r="F102" s="145">
        <f t="shared" si="4"/>
        <v>4.5282232508442105E-4</v>
      </c>
      <c r="G102" s="145">
        <f t="shared" si="4"/>
        <v>4.5358128160690581E-4</v>
      </c>
      <c r="H102" s="145">
        <f t="shared" si="4"/>
        <v>4.5275555304757659E-4</v>
      </c>
      <c r="I102" s="145">
        <f t="shared" si="4"/>
        <v>4.5168186671288495E-4</v>
      </c>
      <c r="J102" s="145">
        <f t="shared" si="4"/>
        <v>4.5295215241526824E-4</v>
      </c>
      <c r="K102" s="145">
        <f t="shared" si="4"/>
        <v>4.4019618408124809E-4</v>
      </c>
      <c r="L102" s="145">
        <f t="shared" si="4"/>
        <v>4.5650937273104759E-4</v>
      </c>
      <c r="M102" s="145">
        <f t="shared" si="4"/>
        <v>4.5923624237746632E-4</v>
      </c>
      <c r="N102" s="145">
        <f t="shared" si="4"/>
        <v>4.5774021959785015E-4</v>
      </c>
      <c r="O102" s="145">
        <f t="shared" si="4"/>
        <v>4.6677843611482155E-4</v>
      </c>
      <c r="P102" s="145">
        <f t="shared" si="4"/>
        <v>4.6731683096368069E-4</v>
      </c>
      <c r="Q102" s="145">
        <f t="shared" si="4"/>
        <v>4.6780662889845038E-4</v>
      </c>
    </row>
    <row r="103" spans="1:17" x14ac:dyDescent="0.25">
      <c r="A103" s="129" t="s">
        <v>79</v>
      </c>
      <c r="B103" s="144">
        <f t="shared" ref="B103:Q103" si="5">IF(B$10=0,0,B$10/B$5)</f>
        <v>1.4607387964759371E-3</v>
      </c>
      <c r="C103" s="144">
        <f t="shared" si="5"/>
        <v>1.4624118175110628E-3</v>
      </c>
      <c r="D103" s="144">
        <f t="shared" si="5"/>
        <v>1.4398374040004689E-3</v>
      </c>
      <c r="E103" s="144">
        <f t="shared" si="5"/>
        <v>1.4361892306590225E-3</v>
      </c>
      <c r="F103" s="144">
        <f t="shared" si="5"/>
        <v>1.431342194738621E-3</v>
      </c>
      <c r="G103" s="144">
        <f t="shared" si="5"/>
        <v>1.4337412074074463E-3</v>
      </c>
      <c r="H103" s="144">
        <f t="shared" si="5"/>
        <v>1.4311311326322058E-3</v>
      </c>
      <c r="I103" s="144">
        <f t="shared" si="5"/>
        <v>1.4277372793046962E-3</v>
      </c>
      <c r="J103" s="144">
        <f t="shared" si="5"/>
        <v>1.4317525705667942E-3</v>
      </c>
      <c r="K103" s="144">
        <f t="shared" si="5"/>
        <v>1.3914317765162166E-3</v>
      </c>
      <c r="L103" s="144">
        <f t="shared" si="5"/>
        <v>1.4429967147971104E-3</v>
      </c>
      <c r="M103" s="144">
        <f t="shared" si="5"/>
        <v>1.4516161740601745E-3</v>
      </c>
      <c r="N103" s="144">
        <f t="shared" si="5"/>
        <v>1.4468873424409393E-3</v>
      </c>
      <c r="O103" s="144">
        <f t="shared" si="5"/>
        <v>1.4754565625285597E-3</v>
      </c>
      <c r="P103" s="144">
        <f t="shared" si="5"/>
        <v>1.4771583939576049E-3</v>
      </c>
      <c r="Q103" s="144">
        <f t="shared" si="5"/>
        <v>1.4787066136722601E-3</v>
      </c>
    </row>
    <row r="104" spans="1:17" x14ac:dyDescent="0.25">
      <c r="A104" s="127" t="s">
        <v>117</v>
      </c>
      <c r="B104" s="143">
        <f t="shared" ref="B104:Q104" si="6">IF(B$15=0,0,B$15/B$5)</f>
        <v>7.8796947284187929E-2</v>
      </c>
      <c r="C104" s="143">
        <f t="shared" si="6"/>
        <v>7.3770611564426408E-2</v>
      </c>
      <c r="D104" s="143">
        <f t="shared" si="6"/>
        <v>8.1657915275031814E-2</v>
      </c>
      <c r="E104" s="143">
        <f t="shared" si="6"/>
        <v>8.017105518605995E-2</v>
      </c>
      <c r="F104" s="143">
        <f t="shared" si="6"/>
        <v>8.3109790523545238E-2</v>
      </c>
      <c r="G104" s="143">
        <f t="shared" si="6"/>
        <v>8.4598904080524978E-2</v>
      </c>
      <c r="H104" s="143">
        <f t="shared" si="6"/>
        <v>8.5372783836186392E-2</v>
      </c>
      <c r="I104" s="143">
        <f t="shared" si="6"/>
        <v>8.5324107657934217E-2</v>
      </c>
      <c r="J104" s="143">
        <f t="shared" si="6"/>
        <v>8.1153234536398708E-2</v>
      </c>
      <c r="K104" s="143">
        <f t="shared" si="6"/>
        <v>9.0123725676552982E-2</v>
      </c>
      <c r="L104" s="143">
        <f t="shared" si="6"/>
        <v>8.5962380443562525E-2</v>
      </c>
      <c r="M104" s="143">
        <f t="shared" si="6"/>
        <v>8.3479605267581525E-2</v>
      </c>
      <c r="N104" s="143">
        <f t="shared" si="6"/>
        <v>8.7941082705566387E-2</v>
      </c>
      <c r="O104" s="143">
        <f t="shared" si="6"/>
        <v>7.9902252030822102E-2</v>
      </c>
      <c r="P104" s="143">
        <f t="shared" si="6"/>
        <v>8.0011544544076621E-2</v>
      </c>
      <c r="Q104" s="143">
        <f t="shared" si="6"/>
        <v>8.1173107861467669E-2</v>
      </c>
    </row>
    <row r="105" spans="1:17" x14ac:dyDescent="0.25">
      <c r="A105" s="127" t="s">
        <v>116</v>
      </c>
      <c r="B105" s="143">
        <f t="shared" ref="B105:Q105" si="7">IF(B$21=0,0,B$21/B$5)</f>
        <v>0.67494661429827496</v>
      </c>
      <c r="C105" s="143">
        <f t="shared" si="7"/>
        <v>0.69035620826449429</v>
      </c>
      <c r="D105" s="143">
        <f t="shared" si="7"/>
        <v>0.66893727295537786</v>
      </c>
      <c r="E105" s="143">
        <f t="shared" si="7"/>
        <v>0.6705939821478677</v>
      </c>
      <c r="F105" s="143">
        <f t="shared" si="7"/>
        <v>0.66706613012977434</v>
      </c>
      <c r="G105" s="143">
        <f t="shared" si="7"/>
        <v>0.66678032819114197</v>
      </c>
      <c r="H105" s="143">
        <f t="shared" si="7"/>
        <v>0.66574345686483161</v>
      </c>
      <c r="I105" s="143">
        <f t="shared" si="7"/>
        <v>0.66459226332747456</v>
      </c>
      <c r="J105" s="143">
        <f t="shared" si="7"/>
        <v>0.66961991086815109</v>
      </c>
      <c r="K105" s="143">
        <f t="shared" si="7"/>
        <v>0.65990906448217934</v>
      </c>
      <c r="L105" s="143">
        <f t="shared" si="7"/>
        <v>0.66029346831148394</v>
      </c>
      <c r="M105" s="143">
        <f t="shared" si="7"/>
        <v>0.6653055383690013</v>
      </c>
      <c r="N105" s="143">
        <f t="shared" si="7"/>
        <v>0.65616826412773221</v>
      </c>
      <c r="O105" s="143">
        <f t="shared" si="7"/>
        <v>0.66644532013591629</v>
      </c>
      <c r="P105" s="143">
        <f t="shared" si="7"/>
        <v>0.66712028195958728</v>
      </c>
      <c r="Q105" s="143">
        <f t="shared" si="7"/>
        <v>0.66750236363224302</v>
      </c>
    </row>
    <row r="106" spans="1:17" x14ac:dyDescent="0.25">
      <c r="A106" s="127" t="s">
        <v>113</v>
      </c>
      <c r="B106" s="143">
        <f t="shared" ref="B106:Q106" si="8">IF(B$27=0,0,B$27/B$5)</f>
        <v>0.1520555503257584</v>
      </c>
      <c r="C106" s="143">
        <f t="shared" si="8"/>
        <v>0.14085208477363581</v>
      </c>
      <c r="D106" s="143">
        <f t="shared" si="8"/>
        <v>0.15491614014063612</v>
      </c>
      <c r="E106" s="143">
        <f t="shared" si="8"/>
        <v>0.15488953387777618</v>
      </c>
      <c r="F106" s="143">
        <f t="shared" si="8"/>
        <v>0.15551226772762286</v>
      </c>
      <c r="G106" s="143">
        <f t="shared" si="8"/>
        <v>0.15442168297561881</v>
      </c>
      <c r="H106" s="143">
        <f t="shared" si="8"/>
        <v>0.15401353982221239</v>
      </c>
      <c r="I106" s="143">
        <f t="shared" si="8"/>
        <v>0.15522570324263438</v>
      </c>
      <c r="J106" s="143">
        <f t="shared" si="8"/>
        <v>0.15547789731422473</v>
      </c>
      <c r="K106" s="143">
        <f t="shared" si="8"/>
        <v>0.15084569330497993</v>
      </c>
      <c r="L106" s="143">
        <f t="shared" si="8"/>
        <v>0.15665829890632477</v>
      </c>
      <c r="M106" s="143">
        <f t="shared" si="8"/>
        <v>0.15692453164206277</v>
      </c>
      <c r="N106" s="143">
        <f t="shared" si="8"/>
        <v>0.15700384670089007</v>
      </c>
      <c r="O106" s="143">
        <f t="shared" si="8"/>
        <v>0.15840093315302151</v>
      </c>
      <c r="P106" s="143">
        <f t="shared" si="8"/>
        <v>0.15751612089244849</v>
      </c>
      <c r="Q106" s="143">
        <f t="shared" si="8"/>
        <v>0.15587841137054878</v>
      </c>
    </row>
    <row r="107" spans="1:17" x14ac:dyDescent="0.25">
      <c r="A107" s="142" t="s">
        <v>123</v>
      </c>
      <c r="B107" s="141">
        <f t="shared" ref="B107:Q107" si="9">IF(B$28=0,0,B$28/B$5)</f>
        <v>8.4047667187461511E-2</v>
      </c>
      <c r="C107" s="141">
        <f t="shared" si="9"/>
        <v>7.7766557066967668E-2</v>
      </c>
      <c r="D107" s="141">
        <f t="shared" si="9"/>
        <v>6.1396954744056841E-2</v>
      </c>
      <c r="E107" s="141">
        <f t="shared" si="9"/>
        <v>6.0341749497131496E-2</v>
      </c>
      <c r="F107" s="141">
        <f t="shared" si="9"/>
        <v>5.5614887792269772E-2</v>
      </c>
      <c r="G107" s="141">
        <f t="shared" si="9"/>
        <v>6.1245483760499049E-2</v>
      </c>
      <c r="H107" s="141">
        <f t="shared" si="9"/>
        <v>6.1861022541168105E-2</v>
      </c>
      <c r="I107" s="141">
        <f t="shared" si="9"/>
        <v>5.522624545036265E-2</v>
      </c>
      <c r="J107" s="141">
        <f t="shared" si="9"/>
        <v>5.5926014015703011E-2</v>
      </c>
      <c r="K107" s="141">
        <f t="shared" si="9"/>
        <v>5.4845567871698239E-2</v>
      </c>
      <c r="L107" s="141">
        <f t="shared" si="9"/>
        <v>5.6352023863277652E-2</v>
      </c>
      <c r="M107" s="141">
        <f t="shared" si="9"/>
        <v>5.9391130376257144E-2</v>
      </c>
      <c r="N107" s="141">
        <f t="shared" si="9"/>
        <v>5.6685684501802974E-2</v>
      </c>
      <c r="O107" s="141">
        <f t="shared" si="9"/>
        <v>6.4744873468211617E-2</v>
      </c>
      <c r="P107" s="141">
        <f t="shared" si="9"/>
        <v>6.9444686528959493E-2</v>
      </c>
      <c r="Q107" s="141">
        <f t="shared" si="9"/>
        <v>7.681328190822663E-2</v>
      </c>
    </row>
    <row r="108" spans="1:17" x14ac:dyDescent="0.25">
      <c r="A108" s="142" t="s">
        <v>122</v>
      </c>
      <c r="B108" s="141">
        <f t="shared" ref="B108:Q108" si="10">IF(B$33=0,0,B$33/B$5)</f>
        <v>6.8007883138296865E-2</v>
      </c>
      <c r="C108" s="141">
        <f t="shared" si="10"/>
        <v>6.3085527706668157E-2</v>
      </c>
      <c r="D108" s="141">
        <f t="shared" si="10"/>
        <v>9.3519185396579288E-2</v>
      </c>
      <c r="E108" s="141">
        <f t="shared" si="10"/>
        <v>9.4547784380644706E-2</v>
      </c>
      <c r="F108" s="141">
        <f t="shared" si="10"/>
        <v>9.9897379935353095E-2</v>
      </c>
      <c r="G108" s="141">
        <f t="shared" si="10"/>
        <v>9.317619921511977E-2</v>
      </c>
      <c r="H108" s="141">
        <f t="shared" si="10"/>
        <v>9.2152517281044274E-2</v>
      </c>
      <c r="I108" s="141">
        <f t="shared" si="10"/>
        <v>9.9999457792271734E-2</v>
      </c>
      <c r="J108" s="141">
        <f t="shared" si="10"/>
        <v>9.9551883298521701E-2</v>
      </c>
      <c r="K108" s="141">
        <f t="shared" si="10"/>
        <v>9.600012543328168E-2</v>
      </c>
      <c r="L108" s="141">
        <f t="shared" si="10"/>
        <v>0.10030627504304711</v>
      </c>
      <c r="M108" s="141">
        <f t="shared" si="10"/>
        <v>9.7533401265805647E-2</v>
      </c>
      <c r="N108" s="141">
        <f t="shared" si="10"/>
        <v>0.1003181621990871</v>
      </c>
      <c r="O108" s="141">
        <f t="shared" si="10"/>
        <v>9.3656059684809861E-2</v>
      </c>
      <c r="P108" s="141">
        <f t="shared" si="10"/>
        <v>8.8071434363488979E-2</v>
      </c>
      <c r="Q108" s="141">
        <f t="shared" si="10"/>
        <v>7.9065129462322151E-2</v>
      </c>
    </row>
    <row r="109" spans="1:17" x14ac:dyDescent="0.25">
      <c r="A109" s="127" t="s">
        <v>112</v>
      </c>
      <c r="B109" s="143">
        <f t="shared" ref="B109:Q109" si="11">IF(B$34=0,0,B$34/B$5)</f>
        <v>6.4014556448022397E-2</v>
      </c>
      <c r="C109" s="143">
        <f t="shared" si="11"/>
        <v>6.4800190585688144E-2</v>
      </c>
      <c r="D109" s="143">
        <f t="shared" si="11"/>
        <v>6.4734269613275885E-2</v>
      </c>
      <c r="E109" s="143">
        <f t="shared" si="11"/>
        <v>6.4666416685341718E-2</v>
      </c>
      <c r="F109" s="143">
        <f t="shared" si="11"/>
        <v>6.4732964058960063E-2</v>
      </c>
      <c r="G109" s="143">
        <f t="shared" si="11"/>
        <v>6.4570661325792714E-2</v>
      </c>
      <c r="H109" s="143">
        <f t="shared" si="11"/>
        <v>6.5295733538857509E-2</v>
      </c>
      <c r="I109" s="143">
        <f t="shared" si="11"/>
        <v>6.5353574195055456E-2</v>
      </c>
      <c r="J109" s="143">
        <f t="shared" si="11"/>
        <v>6.4161629258448594E-2</v>
      </c>
      <c r="K109" s="143">
        <f t="shared" si="11"/>
        <v>7.0367422260904047E-2</v>
      </c>
      <c r="L109" s="143">
        <f t="shared" si="11"/>
        <v>6.7266162809739113E-2</v>
      </c>
      <c r="M109" s="143">
        <f t="shared" si="11"/>
        <v>6.4292513096623566E-2</v>
      </c>
      <c r="N109" s="143">
        <f t="shared" si="11"/>
        <v>6.8986716678749505E-2</v>
      </c>
      <c r="O109" s="143">
        <f t="shared" si="11"/>
        <v>6.4761018744436752E-2</v>
      </c>
      <c r="P109" s="143">
        <f t="shared" si="11"/>
        <v>6.482640813005229E-2</v>
      </c>
      <c r="Q109" s="143">
        <f t="shared" si="11"/>
        <v>6.4888478527240973E-2</v>
      </c>
    </row>
    <row r="110" spans="1:17" x14ac:dyDescent="0.25">
      <c r="A110" s="142" t="s">
        <v>121</v>
      </c>
      <c r="B110" s="141">
        <f t="shared" ref="B110:Q110" si="12">IF(B$35=0,0,B$35/B$5)</f>
        <v>2.8720006627966348E-2</v>
      </c>
      <c r="C110" s="141">
        <f t="shared" si="12"/>
        <v>4.1165430856483873E-2</v>
      </c>
      <c r="D110" s="141">
        <f t="shared" si="12"/>
        <v>3.9817159507554226E-2</v>
      </c>
      <c r="E110" s="141">
        <f t="shared" si="12"/>
        <v>3.9793974263947526E-2</v>
      </c>
      <c r="F110" s="141">
        <f t="shared" si="12"/>
        <v>3.9219676313466817E-2</v>
      </c>
      <c r="G110" s="141">
        <f t="shared" si="12"/>
        <v>4.0004182493127545E-2</v>
      </c>
      <c r="H110" s="141">
        <f t="shared" si="12"/>
        <v>4.0989008368244324E-2</v>
      </c>
      <c r="I110" s="141">
        <f t="shared" si="12"/>
        <v>3.4032519232638898E-2</v>
      </c>
      <c r="J110" s="141">
        <f t="shared" si="12"/>
        <v>3.9470936626495208E-2</v>
      </c>
      <c r="K110" s="141">
        <f t="shared" si="12"/>
        <v>9.3611006023520925E-3</v>
      </c>
      <c r="L110" s="141">
        <f t="shared" si="12"/>
        <v>2.6016802119768662E-2</v>
      </c>
      <c r="M110" s="141">
        <f t="shared" si="12"/>
        <v>4.0217770236294595E-2</v>
      </c>
      <c r="N110" s="141">
        <f t="shared" si="12"/>
        <v>1.9352286499476585E-2</v>
      </c>
      <c r="O110" s="141">
        <f t="shared" si="12"/>
        <v>4.1096637513889006E-2</v>
      </c>
      <c r="P110" s="141">
        <f t="shared" si="12"/>
        <v>4.1521121282494355E-2</v>
      </c>
      <c r="Q110" s="141">
        <f t="shared" si="12"/>
        <v>4.2074665257804754E-2</v>
      </c>
    </row>
    <row r="111" spans="1:17" x14ac:dyDescent="0.25">
      <c r="A111" s="142" t="s">
        <v>120</v>
      </c>
      <c r="B111" s="141">
        <f t="shared" ref="B111:Q111" si="13">IF(B$39=0,0,B$39/B$5)</f>
        <v>3.2082660601779028E-2</v>
      </c>
      <c r="C111" s="141">
        <f t="shared" si="13"/>
        <v>2.0629511527374321E-2</v>
      </c>
      <c r="D111" s="141">
        <f t="shared" si="13"/>
        <v>2.0504274278359925E-2</v>
      </c>
      <c r="E111" s="141">
        <f t="shared" si="13"/>
        <v>2.0410117947458433E-2</v>
      </c>
      <c r="F111" s="141">
        <f t="shared" si="13"/>
        <v>2.0306540056935187E-2</v>
      </c>
      <c r="G111" s="141">
        <f t="shared" si="13"/>
        <v>2.0169653841300483E-2</v>
      </c>
      <c r="H111" s="141">
        <f t="shared" si="13"/>
        <v>1.9964211205710077E-2</v>
      </c>
      <c r="I111" s="141">
        <f t="shared" si="13"/>
        <v>2.0133995042982449E-2</v>
      </c>
      <c r="J111" s="141">
        <f t="shared" si="13"/>
        <v>2.0000074257506429E-2</v>
      </c>
      <c r="K111" s="141">
        <f t="shared" si="13"/>
        <v>1.9784617937158334E-2</v>
      </c>
      <c r="L111" s="141">
        <f t="shared" si="13"/>
        <v>1.9511049148181536E-2</v>
      </c>
      <c r="M111" s="141">
        <f t="shared" si="13"/>
        <v>1.9484060199614652E-2</v>
      </c>
      <c r="N111" s="141">
        <f t="shared" si="13"/>
        <v>1.9225524488812692E-2</v>
      </c>
      <c r="O111" s="141">
        <f t="shared" si="13"/>
        <v>1.9253842197275262E-2</v>
      </c>
      <c r="P111" s="141">
        <f t="shared" si="13"/>
        <v>1.9157232948640614E-2</v>
      </c>
      <c r="Q111" s="141">
        <f t="shared" si="13"/>
        <v>1.9091578077471343E-2</v>
      </c>
    </row>
    <row r="112" spans="1:17" x14ac:dyDescent="0.25">
      <c r="A112" s="140" t="s">
        <v>119</v>
      </c>
      <c r="B112" s="139">
        <f t="shared" ref="B112:Q112" si="14">IF(B$50=0,0,B$50/B$5)</f>
        <v>3.2118892182770161E-3</v>
      </c>
      <c r="C112" s="139">
        <f t="shared" si="14"/>
        <v>3.0052482018299524E-3</v>
      </c>
      <c r="D112" s="139">
        <f t="shared" si="14"/>
        <v>4.4128358273617368E-3</v>
      </c>
      <c r="E112" s="139">
        <f t="shared" si="14"/>
        <v>4.462324473935758E-3</v>
      </c>
      <c r="F112" s="139">
        <f t="shared" si="14"/>
        <v>5.2067476885580511E-3</v>
      </c>
      <c r="G112" s="139">
        <f t="shared" si="14"/>
        <v>4.3968249913646845E-3</v>
      </c>
      <c r="H112" s="139">
        <f t="shared" si="14"/>
        <v>4.3425139649030976E-3</v>
      </c>
      <c r="I112" s="139">
        <f t="shared" si="14"/>
        <v>1.1187059919434101E-2</v>
      </c>
      <c r="J112" s="139">
        <f t="shared" si="14"/>
        <v>4.690618374446954E-3</v>
      </c>
      <c r="K112" s="139">
        <f t="shared" si="14"/>
        <v>4.1221703721393624E-2</v>
      </c>
      <c r="L112" s="139">
        <f t="shared" si="14"/>
        <v>2.1738311541788919E-2</v>
      </c>
      <c r="M112" s="139">
        <f t="shared" si="14"/>
        <v>4.5906826607143231E-3</v>
      </c>
      <c r="N112" s="139">
        <f t="shared" si="14"/>
        <v>3.0408905690460227E-2</v>
      </c>
      <c r="O112" s="139">
        <f t="shared" si="14"/>
        <v>4.4105390332724809E-3</v>
      </c>
      <c r="P112" s="139">
        <f t="shared" si="14"/>
        <v>4.1480538989173222E-3</v>
      </c>
      <c r="Q112" s="139">
        <f t="shared" si="14"/>
        <v>3.7222351919648702E-3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0.99999999999999989</v>
      </c>
      <c r="C115" s="77">
        <f t="shared" si="15"/>
        <v>1</v>
      </c>
      <c r="D115" s="77">
        <f t="shared" si="15"/>
        <v>1</v>
      </c>
      <c r="E115" s="77">
        <f t="shared" si="15"/>
        <v>1</v>
      </c>
      <c r="F115" s="77">
        <f t="shared" si="15"/>
        <v>1</v>
      </c>
      <c r="G115" s="77">
        <f t="shared" si="15"/>
        <v>1</v>
      </c>
      <c r="H115" s="77">
        <f t="shared" si="15"/>
        <v>1</v>
      </c>
      <c r="I115" s="77">
        <f t="shared" si="15"/>
        <v>1</v>
      </c>
      <c r="J115" s="77">
        <f t="shared" si="15"/>
        <v>1</v>
      </c>
      <c r="K115" s="77">
        <f t="shared" si="15"/>
        <v>0.99999999999999989</v>
      </c>
      <c r="L115" s="77">
        <f t="shared" si="15"/>
        <v>1</v>
      </c>
      <c r="M115" s="77">
        <f t="shared" si="15"/>
        <v>0.99999999999999989</v>
      </c>
      <c r="N115" s="77">
        <f t="shared" si="15"/>
        <v>0.99999999999999989</v>
      </c>
      <c r="O115" s="77">
        <f t="shared" si="15"/>
        <v>1.0000000000000002</v>
      </c>
      <c r="P115" s="77">
        <f t="shared" si="15"/>
        <v>1</v>
      </c>
      <c r="Q115" s="77">
        <f t="shared" si="15"/>
        <v>0.99999999999999989</v>
      </c>
    </row>
    <row r="116" spans="1:17" x14ac:dyDescent="0.25">
      <c r="A116" s="132" t="s">
        <v>83</v>
      </c>
      <c r="B116" s="146">
        <f t="shared" ref="B116:Q116" si="16">IF(B$54=0,0,B$54/B$53)</f>
        <v>2.4574664618713807E-3</v>
      </c>
      <c r="C116" s="146">
        <f t="shared" si="16"/>
        <v>2.4775569125969166E-3</v>
      </c>
      <c r="D116" s="146">
        <f t="shared" si="16"/>
        <v>2.4346185515079269E-3</v>
      </c>
      <c r="E116" s="146">
        <f t="shared" si="16"/>
        <v>2.4330083772978444E-3</v>
      </c>
      <c r="F116" s="146">
        <f t="shared" si="16"/>
        <v>2.4274183948951836E-3</v>
      </c>
      <c r="G116" s="146">
        <f t="shared" si="16"/>
        <v>2.4330877199345382E-3</v>
      </c>
      <c r="H116" s="146">
        <f t="shared" si="16"/>
        <v>2.4312924110501777E-3</v>
      </c>
      <c r="I116" s="146">
        <f t="shared" si="16"/>
        <v>2.4235252979035019E-3</v>
      </c>
      <c r="J116" s="146">
        <f t="shared" si="16"/>
        <v>2.4293520667391442E-3</v>
      </c>
      <c r="K116" s="146">
        <f t="shared" si="16"/>
        <v>2.3804709918098152E-3</v>
      </c>
      <c r="L116" s="146">
        <f t="shared" si="16"/>
        <v>2.4196116829749291E-3</v>
      </c>
      <c r="M116" s="146">
        <f t="shared" si="16"/>
        <v>2.4344960357771499E-3</v>
      </c>
      <c r="N116" s="146">
        <f t="shared" si="16"/>
        <v>2.4141274509255056E-3</v>
      </c>
      <c r="O116" s="146">
        <f t="shared" si="16"/>
        <v>2.4402870091592894E-3</v>
      </c>
      <c r="P116" s="146">
        <f t="shared" si="16"/>
        <v>2.4439320286488626E-3</v>
      </c>
      <c r="Q116" s="146">
        <f t="shared" si="16"/>
        <v>2.4500684100428058E-3</v>
      </c>
    </row>
    <row r="117" spans="1:17" x14ac:dyDescent="0.25">
      <c r="A117" s="76" t="s">
        <v>82</v>
      </c>
      <c r="B117" s="145">
        <f t="shared" ref="B117:Q117" si="17">IF(B$55=0,0,B$55/B$53)</f>
        <v>4.7226934277649663E-4</v>
      </c>
      <c r="C117" s="145">
        <f t="shared" si="17"/>
        <v>4.7613027195190746E-4</v>
      </c>
      <c r="D117" s="145">
        <f t="shared" si="17"/>
        <v>4.6787849237077146E-4</v>
      </c>
      <c r="E117" s="145">
        <f t="shared" si="17"/>
        <v>4.6756905339052478E-4</v>
      </c>
      <c r="F117" s="145">
        <f t="shared" si="17"/>
        <v>4.6649478549861442E-4</v>
      </c>
      <c r="G117" s="145">
        <f t="shared" si="17"/>
        <v>4.6758430124658567E-4</v>
      </c>
      <c r="H117" s="145">
        <f t="shared" si="17"/>
        <v>4.6723928357897887E-4</v>
      </c>
      <c r="I117" s="145">
        <f t="shared" si="17"/>
        <v>4.6574662051400342E-4</v>
      </c>
      <c r="J117" s="145">
        <f t="shared" si="17"/>
        <v>4.6686639339034387E-4</v>
      </c>
      <c r="K117" s="145">
        <f t="shared" si="17"/>
        <v>4.5747255893145776E-4</v>
      </c>
      <c r="L117" s="145">
        <f t="shared" si="17"/>
        <v>4.6499451244706735E-4</v>
      </c>
      <c r="M117" s="145">
        <f t="shared" si="17"/>
        <v>4.6785494762476926E-4</v>
      </c>
      <c r="N117" s="145">
        <f t="shared" si="17"/>
        <v>4.6394056737566981E-4</v>
      </c>
      <c r="O117" s="145">
        <f t="shared" si="17"/>
        <v>4.6896784142643486E-4</v>
      </c>
      <c r="P117" s="145">
        <f t="shared" si="17"/>
        <v>4.6966833153910088E-4</v>
      </c>
      <c r="Q117" s="145">
        <f t="shared" si="17"/>
        <v>4.7084760493017544E-4</v>
      </c>
    </row>
    <row r="118" spans="1:17" x14ac:dyDescent="0.25">
      <c r="A118" s="76" t="s">
        <v>81</v>
      </c>
      <c r="B118" s="145">
        <f t="shared" ref="B118:Q118" si="18">IF(B$56=0,0,B$56/B$53)</f>
        <v>6.5592037043915655E-2</v>
      </c>
      <c r="C118" s="145">
        <f t="shared" si="18"/>
        <v>6.6128269626807068E-2</v>
      </c>
      <c r="D118" s="145">
        <f t="shared" si="18"/>
        <v>6.4982205330568713E-2</v>
      </c>
      <c r="E118" s="145">
        <f t="shared" si="18"/>
        <v>6.4939228301960722E-2</v>
      </c>
      <c r="F118" s="145">
        <f t="shared" si="18"/>
        <v>6.4790026537249482E-2</v>
      </c>
      <c r="G118" s="145">
        <f t="shared" si="18"/>
        <v>6.4941346029810082E-2</v>
      </c>
      <c r="H118" s="145">
        <f t="shared" si="18"/>
        <v>6.4893427586699998E-2</v>
      </c>
      <c r="I118" s="145">
        <f t="shared" si="18"/>
        <v>6.468611620274195E-2</v>
      </c>
      <c r="J118" s="145">
        <f t="shared" si="18"/>
        <v>6.4841638014837305E-2</v>
      </c>
      <c r="K118" s="145">
        <f t="shared" si="18"/>
        <v>6.3536957227832966E-2</v>
      </c>
      <c r="L118" s="145">
        <f t="shared" si="18"/>
        <v>6.4581658225653135E-2</v>
      </c>
      <c r="M118" s="145">
        <f t="shared" si="18"/>
        <v>6.4978935273183894E-2</v>
      </c>
      <c r="N118" s="145">
        <f t="shared" si="18"/>
        <v>6.4435279035001139E-2</v>
      </c>
      <c r="O118" s="145">
        <f t="shared" si="18"/>
        <v>6.5133501671747168E-2</v>
      </c>
      <c r="P118" s="145">
        <f t="shared" si="18"/>
        <v>6.5230790589864862E-2</v>
      </c>
      <c r="Q118" s="145">
        <f t="shared" si="18"/>
        <v>6.5394576245519573E-2</v>
      </c>
    </row>
    <row r="119" spans="1:17" x14ac:dyDescent="0.25">
      <c r="A119" s="76" t="s">
        <v>80</v>
      </c>
      <c r="B119" s="145">
        <f t="shared" ref="B119:Q119" si="19">IF(B$57=0,0,B$57/B$53)</f>
        <v>1.1265527286603925E-3</v>
      </c>
      <c r="C119" s="145">
        <f t="shared" si="19"/>
        <v>1.1357626008747358E-3</v>
      </c>
      <c r="D119" s="145">
        <f t="shared" si="19"/>
        <v>1.1160787807292646E-3</v>
      </c>
      <c r="E119" s="145">
        <f t="shared" si="19"/>
        <v>1.1153406440433176E-3</v>
      </c>
      <c r="F119" s="145">
        <f t="shared" si="19"/>
        <v>1.1127780821420334E-3</v>
      </c>
      <c r="G119" s="145">
        <f t="shared" si="19"/>
        <v>1.1153770163256072E-3</v>
      </c>
      <c r="H119" s="145">
        <f t="shared" si="19"/>
        <v>1.1145540101304694E-3</v>
      </c>
      <c r="I119" s="145">
        <f t="shared" si="19"/>
        <v>1.1109934071090396E-3</v>
      </c>
      <c r="J119" s="145">
        <f t="shared" si="19"/>
        <v>1.1136645167387793E-3</v>
      </c>
      <c r="K119" s="145">
        <f t="shared" si="19"/>
        <v>1.0912564354095399E-3</v>
      </c>
      <c r="L119" s="145">
        <f t="shared" si="19"/>
        <v>1.1091993262354583E-3</v>
      </c>
      <c r="M119" s="145">
        <f t="shared" si="19"/>
        <v>1.1160226170204392E-3</v>
      </c>
      <c r="N119" s="145">
        <f t="shared" si="19"/>
        <v>1.1066852424521214E-3</v>
      </c>
      <c r="O119" s="145">
        <f t="shared" si="19"/>
        <v>1.1186773172844984E-3</v>
      </c>
      <c r="P119" s="145">
        <f t="shared" si="19"/>
        <v>1.1203482685327502E-3</v>
      </c>
      <c r="Q119" s="145">
        <f t="shared" si="19"/>
        <v>1.1231613108715591E-3</v>
      </c>
    </row>
    <row r="120" spans="1:17" x14ac:dyDescent="0.25">
      <c r="A120" s="129" t="s">
        <v>79</v>
      </c>
      <c r="B120" s="144">
        <f t="shared" ref="B120:Q120" si="20">IF(B$58=0,0,B$58/B$53)</f>
        <v>2.5690096223652719E-3</v>
      </c>
      <c r="C120" s="144">
        <f t="shared" si="20"/>
        <v>2.5900119684938347E-3</v>
      </c>
      <c r="D120" s="144">
        <f t="shared" si="20"/>
        <v>2.5451246568996815E-3</v>
      </c>
      <c r="E120" s="144">
        <f t="shared" si="20"/>
        <v>2.5434413976961178E-3</v>
      </c>
      <c r="F120" s="144">
        <f t="shared" si="20"/>
        <v>2.5375976888178508E-3</v>
      </c>
      <c r="G120" s="144">
        <f t="shared" si="20"/>
        <v>2.5435243416549844E-3</v>
      </c>
      <c r="H120" s="144">
        <f t="shared" si="20"/>
        <v>2.5416475446078655E-3</v>
      </c>
      <c r="I120" s="144">
        <f t="shared" si="20"/>
        <v>2.5335278861216147E-3</v>
      </c>
      <c r="J120" s="144">
        <f t="shared" si="20"/>
        <v>2.5396191290493696E-3</v>
      </c>
      <c r="K120" s="144">
        <f t="shared" si="20"/>
        <v>2.4885193668376052E-3</v>
      </c>
      <c r="L120" s="144">
        <f t="shared" si="20"/>
        <v>2.5294366341897024E-3</v>
      </c>
      <c r="M120" s="144">
        <f t="shared" si="20"/>
        <v>2.544996580241812E-3</v>
      </c>
      <c r="N120" s="144">
        <f t="shared" si="20"/>
        <v>2.5237034756197493E-3</v>
      </c>
      <c r="O120" s="144">
        <f t="shared" si="20"/>
        <v>2.5510504029785204E-3</v>
      </c>
      <c r="P120" s="144">
        <f t="shared" si="20"/>
        <v>2.5548608680602274E-3</v>
      </c>
      <c r="Q120" s="144">
        <f t="shared" si="20"/>
        <v>2.5612757767037963E-3</v>
      </c>
    </row>
    <row r="121" spans="1:17" x14ac:dyDescent="0.25">
      <c r="A121" s="127" t="s">
        <v>115</v>
      </c>
      <c r="B121" s="143">
        <f t="shared" ref="B121:Q121" si="21">IF(B$63=0,0,B$63/B$53)</f>
        <v>0.12703107692417817</v>
      </c>
      <c r="C121" s="143">
        <f t="shared" si="21"/>
        <v>0.11891507103309205</v>
      </c>
      <c r="D121" s="143">
        <f t="shared" si="21"/>
        <v>0.12586868377207514</v>
      </c>
      <c r="E121" s="143">
        <f t="shared" si="21"/>
        <v>0.12578633175287834</v>
      </c>
      <c r="F121" s="143">
        <f t="shared" si="21"/>
        <v>0.12550869883660568</v>
      </c>
      <c r="G121" s="143">
        <f t="shared" si="21"/>
        <v>0.12578957792067788</v>
      </c>
      <c r="H121" s="143">
        <f t="shared" si="21"/>
        <v>0.12569615670894363</v>
      </c>
      <c r="I121" s="143">
        <f t="shared" si="21"/>
        <v>0.1253976415660828</v>
      </c>
      <c r="J121" s="143">
        <f t="shared" si="21"/>
        <v>0.12560104494017299</v>
      </c>
      <c r="K121" s="143">
        <f t="shared" si="21"/>
        <v>0.13155394903846843</v>
      </c>
      <c r="L121" s="143">
        <f t="shared" si="21"/>
        <v>0.12535002256568636</v>
      </c>
      <c r="M121" s="143">
        <f t="shared" si="21"/>
        <v>0.12586462013638722</v>
      </c>
      <c r="N121" s="143">
        <f t="shared" si="21"/>
        <v>0.125193292542819</v>
      </c>
      <c r="O121" s="143">
        <f t="shared" si="21"/>
        <v>0.12616024056590383</v>
      </c>
      <c r="P121" s="143">
        <f t="shared" si="21"/>
        <v>0.1263447600582224</v>
      </c>
      <c r="Q121" s="143">
        <f t="shared" si="21"/>
        <v>0.12665571344700147</v>
      </c>
    </row>
    <row r="122" spans="1:17" x14ac:dyDescent="0.25">
      <c r="A122" s="127" t="s">
        <v>114</v>
      </c>
      <c r="B122" s="143">
        <f t="shared" ref="B122:Q122" si="22">IF(B$69=0,0,B$69/B$53)</f>
        <v>0.49281017567081964</v>
      </c>
      <c r="C122" s="143">
        <f t="shared" si="22"/>
        <v>0.49683903169183619</v>
      </c>
      <c r="D122" s="143">
        <f t="shared" si="22"/>
        <v>0.48822835008148879</v>
      </c>
      <c r="E122" s="143">
        <f t="shared" si="22"/>
        <v>0.48790545239493055</v>
      </c>
      <c r="F122" s="143">
        <f t="shared" si="22"/>
        <v>0.48678446040883766</v>
      </c>
      <c r="G122" s="143">
        <f t="shared" si="22"/>
        <v>0.48792136343963205</v>
      </c>
      <c r="H122" s="143">
        <f t="shared" si="22"/>
        <v>0.48756133961004522</v>
      </c>
      <c r="I122" s="143">
        <f t="shared" si="22"/>
        <v>0.48600375481543784</v>
      </c>
      <c r="J122" s="143">
        <f t="shared" si="22"/>
        <v>0.48717223097494555</v>
      </c>
      <c r="K122" s="143">
        <f t="shared" si="22"/>
        <v>0.47736982207266576</v>
      </c>
      <c r="L122" s="143">
        <f t="shared" si="22"/>
        <v>0.48521893463970694</v>
      </c>
      <c r="M122" s="143">
        <f t="shared" si="22"/>
        <v>0.48820378128279152</v>
      </c>
      <c r="N122" s="143">
        <f t="shared" si="22"/>
        <v>0.48411914939273465</v>
      </c>
      <c r="O122" s="143">
        <f t="shared" si="22"/>
        <v>0.4893650791698777</v>
      </c>
      <c r="P122" s="143">
        <f t="shared" si="22"/>
        <v>0.49009603632548937</v>
      </c>
      <c r="Q122" s="143">
        <f t="shared" si="22"/>
        <v>0.49132660090883229</v>
      </c>
    </row>
    <row r="123" spans="1:17" x14ac:dyDescent="0.25">
      <c r="A123" s="127" t="s">
        <v>113</v>
      </c>
      <c r="B123" s="143">
        <f t="shared" ref="B123:Q123" si="23">IF(B$70=0,0,B$70/B$53)</f>
        <v>0.21371633088675698</v>
      </c>
      <c r="C123" s="143">
        <f t="shared" si="23"/>
        <v>0.21556075869876323</v>
      </c>
      <c r="D123" s="143">
        <f t="shared" si="23"/>
        <v>0.2188439474515565</v>
      </c>
      <c r="E123" s="143">
        <f t="shared" si="23"/>
        <v>0.21921708978170815</v>
      </c>
      <c r="F123" s="143">
        <f t="shared" si="23"/>
        <v>0.22033638292852975</v>
      </c>
      <c r="G123" s="143">
        <f t="shared" si="23"/>
        <v>0.21893524286193966</v>
      </c>
      <c r="H123" s="143">
        <f t="shared" si="23"/>
        <v>0.21859340975216168</v>
      </c>
      <c r="I123" s="143">
        <f t="shared" si="23"/>
        <v>0.22013205647963488</v>
      </c>
      <c r="J123" s="143">
        <f t="shared" si="23"/>
        <v>0.22039997554622337</v>
      </c>
      <c r="K123" s="143">
        <f t="shared" si="23"/>
        <v>0.21560274628365986</v>
      </c>
      <c r="L123" s="143">
        <f t="shared" si="23"/>
        <v>0.21945937272872976</v>
      </c>
      <c r="M123" s="143">
        <f t="shared" si="23"/>
        <v>0.21987128319238833</v>
      </c>
      <c r="N123" s="143">
        <f t="shared" si="23"/>
        <v>0.21885484566424102</v>
      </c>
      <c r="O123" s="143">
        <f t="shared" si="23"/>
        <v>0.21887321234971269</v>
      </c>
      <c r="P123" s="143">
        <f t="shared" si="23"/>
        <v>0.21772457978421589</v>
      </c>
      <c r="Q123" s="143">
        <f t="shared" si="23"/>
        <v>0.21577571441842955</v>
      </c>
    </row>
    <row r="124" spans="1:17" x14ac:dyDescent="0.25">
      <c r="A124" s="142" t="s">
        <v>123</v>
      </c>
      <c r="B124" s="141">
        <f t="shared" ref="B124:Q124" si="24">IF(B$71=0,0,B$71/B$53)</f>
        <v>0.1181302426147131</v>
      </c>
      <c r="C124" s="141">
        <f t="shared" si="24"/>
        <v>0.11901434096404612</v>
      </c>
      <c r="D124" s="141">
        <f t="shared" si="24"/>
        <v>8.673306684181635E-2</v>
      </c>
      <c r="E124" s="141">
        <f t="shared" si="24"/>
        <v>8.5402430919162234E-2</v>
      </c>
      <c r="F124" s="141">
        <f t="shared" si="24"/>
        <v>7.8797534060704555E-2</v>
      </c>
      <c r="G124" s="141">
        <f t="shared" si="24"/>
        <v>8.6832332111151225E-2</v>
      </c>
      <c r="H124" s="141">
        <f t="shared" si="24"/>
        <v>8.7800149672808303E-2</v>
      </c>
      <c r="I124" s="141">
        <f t="shared" si="24"/>
        <v>7.8318646517159723E-2</v>
      </c>
      <c r="J124" s="141">
        <f t="shared" si="24"/>
        <v>7.9278742087354998E-2</v>
      </c>
      <c r="K124" s="141">
        <f t="shared" si="24"/>
        <v>7.8390405423889045E-2</v>
      </c>
      <c r="L124" s="141">
        <f t="shared" si="24"/>
        <v>7.8942385404199206E-2</v>
      </c>
      <c r="M124" s="141">
        <f t="shared" si="24"/>
        <v>8.321454848028273E-2</v>
      </c>
      <c r="N124" s="141">
        <f t="shared" si="24"/>
        <v>7.9016769293867417E-2</v>
      </c>
      <c r="O124" s="141">
        <f t="shared" si="24"/>
        <v>8.9462341900937548E-2</v>
      </c>
      <c r="P124" s="141">
        <f t="shared" si="24"/>
        <v>9.5989001678679381E-2</v>
      </c>
      <c r="Q124" s="141">
        <f t="shared" si="24"/>
        <v>0.10632928982815738</v>
      </c>
    </row>
    <row r="125" spans="1:17" x14ac:dyDescent="0.25">
      <c r="A125" s="142" t="s">
        <v>122</v>
      </c>
      <c r="B125" s="141">
        <f t="shared" ref="B125:Q125" si="25">IF(B$76=0,0,B$76/B$53)</f>
        <v>9.5586088272043887E-2</v>
      </c>
      <c r="C125" s="141">
        <f t="shared" si="25"/>
        <v>9.6546417734717116E-2</v>
      </c>
      <c r="D125" s="141">
        <f t="shared" si="25"/>
        <v>0.13211088060974013</v>
      </c>
      <c r="E125" s="141">
        <f t="shared" si="25"/>
        <v>0.13381465886254593</v>
      </c>
      <c r="F125" s="141">
        <f t="shared" si="25"/>
        <v>0.1415388488678252</v>
      </c>
      <c r="G125" s="141">
        <f t="shared" si="25"/>
        <v>0.13210291075078842</v>
      </c>
      <c r="H125" s="141">
        <f t="shared" si="25"/>
        <v>0.13079326007935338</v>
      </c>
      <c r="I125" s="141">
        <f t="shared" si="25"/>
        <v>0.14181340996247513</v>
      </c>
      <c r="J125" s="141">
        <f t="shared" si="25"/>
        <v>0.14112123345886834</v>
      </c>
      <c r="K125" s="141">
        <f t="shared" si="25"/>
        <v>0.1372123408597708</v>
      </c>
      <c r="L125" s="141">
        <f t="shared" si="25"/>
        <v>0.14051698732453052</v>
      </c>
      <c r="M125" s="141">
        <f t="shared" si="25"/>
        <v>0.13665673471210557</v>
      </c>
      <c r="N125" s="141">
        <f t="shared" si="25"/>
        <v>0.13983807637037363</v>
      </c>
      <c r="O125" s="141">
        <f t="shared" si="25"/>
        <v>0.12941087044877511</v>
      </c>
      <c r="P125" s="141">
        <f t="shared" si="25"/>
        <v>0.12173557810553649</v>
      </c>
      <c r="Q125" s="141">
        <f t="shared" si="25"/>
        <v>0.10944642459027215</v>
      </c>
    </row>
    <row r="126" spans="1:17" x14ac:dyDescent="0.25">
      <c r="A126" s="127" t="s">
        <v>112</v>
      </c>
      <c r="B126" s="143">
        <f t="shared" ref="B126:Q126" si="26">IF(B$77=0,0,B$77/B$53)</f>
        <v>9.4225081318655868E-2</v>
      </c>
      <c r="C126" s="143">
        <f t="shared" si="26"/>
        <v>9.5877407195584186E-2</v>
      </c>
      <c r="D126" s="143">
        <f t="shared" si="26"/>
        <v>9.5513112882803217E-2</v>
      </c>
      <c r="E126" s="143">
        <f t="shared" si="26"/>
        <v>9.5592538296094431E-2</v>
      </c>
      <c r="F126" s="143">
        <f t="shared" si="26"/>
        <v>9.603614233742383E-2</v>
      </c>
      <c r="G126" s="143">
        <f t="shared" si="26"/>
        <v>9.5852896368778681E-2</v>
      </c>
      <c r="H126" s="143">
        <f t="shared" si="26"/>
        <v>9.6700933092782063E-2</v>
      </c>
      <c r="I126" s="143">
        <f t="shared" si="26"/>
        <v>9.7246637724454355E-2</v>
      </c>
      <c r="J126" s="143">
        <f t="shared" si="26"/>
        <v>9.5435608417903287E-2</v>
      </c>
      <c r="K126" s="143">
        <f t="shared" si="26"/>
        <v>0.10551880602438454</v>
      </c>
      <c r="L126" s="143">
        <f t="shared" si="26"/>
        <v>9.8866769684376701E-2</v>
      </c>
      <c r="M126" s="143">
        <f t="shared" si="26"/>
        <v>9.4518009934584882E-2</v>
      </c>
      <c r="N126" s="143">
        <f t="shared" si="26"/>
        <v>0.10088897662883112</v>
      </c>
      <c r="O126" s="143">
        <f t="shared" si="26"/>
        <v>9.3888983671909981E-2</v>
      </c>
      <c r="P126" s="143">
        <f t="shared" si="26"/>
        <v>9.4015023745426599E-2</v>
      </c>
      <c r="Q126" s="143">
        <f t="shared" si="26"/>
        <v>9.4242041877668686E-2</v>
      </c>
    </row>
    <row r="127" spans="1:17" x14ac:dyDescent="0.25">
      <c r="A127" s="142" t="s">
        <v>121</v>
      </c>
      <c r="B127" s="141">
        <f t="shared" ref="B127:Q127" si="27">IF(B$78=0,0,B$78/B$53)</f>
        <v>4.2063403636295016E-2</v>
      </c>
      <c r="C127" s="141">
        <f t="shared" si="27"/>
        <v>6.0714365005790152E-2</v>
      </c>
      <c r="D127" s="141">
        <f t="shared" si="27"/>
        <v>5.8523910918282095E-2</v>
      </c>
      <c r="E127" s="141">
        <f t="shared" si="27"/>
        <v>5.8599625879925586E-2</v>
      </c>
      <c r="F127" s="141">
        <f t="shared" si="27"/>
        <v>5.8052903204410089E-2</v>
      </c>
      <c r="G127" s="141">
        <f t="shared" si="27"/>
        <v>5.9253113134351172E-2</v>
      </c>
      <c r="H127" s="141">
        <f t="shared" si="27"/>
        <v>6.0476345839955814E-2</v>
      </c>
      <c r="I127" s="141">
        <f t="shared" si="27"/>
        <v>5.0575609854881541E-2</v>
      </c>
      <c r="J127" s="141">
        <f t="shared" si="27"/>
        <v>5.863375263745204E-2</v>
      </c>
      <c r="K127" s="141">
        <f t="shared" si="27"/>
        <v>1.4020892533570757E-2</v>
      </c>
      <c r="L127" s="141">
        <f t="shared" si="27"/>
        <v>3.8192845489012618E-2</v>
      </c>
      <c r="M127" s="141">
        <f t="shared" si="27"/>
        <v>5.9050425793951644E-2</v>
      </c>
      <c r="N127" s="141">
        <f t="shared" si="27"/>
        <v>2.8268680253814207E-2</v>
      </c>
      <c r="O127" s="141">
        <f t="shared" si="27"/>
        <v>5.9507066432979129E-2</v>
      </c>
      <c r="P127" s="141">
        <f t="shared" si="27"/>
        <v>6.0142143308342513E-2</v>
      </c>
      <c r="Q127" s="141">
        <f t="shared" si="27"/>
        <v>6.1032988603803059E-2</v>
      </c>
    </row>
    <row r="128" spans="1:17" x14ac:dyDescent="0.25">
      <c r="A128" s="142" t="s">
        <v>120</v>
      </c>
      <c r="B128" s="141">
        <f t="shared" ref="B128:Q128" si="28">IF(B$82=0,0,B$82/B$53)</f>
        <v>4.7430999938475556E-2</v>
      </c>
      <c r="C128" s="141">
        <f t="shared" si="28"/>
        <v>3.0705637462403235E-2</v>
      </c>
      <c r="D128" s="141">
        <f t="shared" si="28"/>
        <v>3.0456647825058802E-2</v>
      </c>
      <c r="E128" s="141">
        <f t="shared" si="28"/>
        <v>3.0374697645060861E-2</v>
      </c>
      <c r="F128" s="141">
        <f t="shared" si="28"/>
        <v>3.0252598783696016E-2</v>
      </c>
      <c r="G128" s="141">
        <f t="shared" si="28"/>
        <v>3.0067365480397328E-2</v>
      </c>
      <c r="H128" s="141">
        <f t="shared" si="28"/>
        <v>2.9765862743743741E-2</v>
      </c>
      <c r="I128" s="141">
        <f t="shared" si="28"/>
        <v>3.0045976575519395E-2</v>
      </c>
      <c r="J128" s="141">
        <f t="shared" si="28"/>
        <v>2.9833980655354902E-2</v>
      </c>
      <c r="K128" s="141">
        <f t="shared" si="28"/>
        <v>2.9756767606415005E-2</v>
      </c>
      <c r="L128" s="141">
        <f t="shared" si="28"/>
        <v>2.876193247226503E-2</v>
      </c>
      <c r="M128" s="141">
        <f t="shared" si="28"/>
        <v>2.8727236174861306E-2</v>
      </c>
      <c r="N128" s="141">
        <f t="shared" si="28"/>
        <v>2.8200758050423519E-2</v>
      </c>
      <c r="O128" s="141">
        <f t="shared" si="28"/>
        <v>2.7995549517983057E-2</v>
      </c>
      <c r="P128" s="141">
        <f t="shared" si="28"/>
        <v>2.7864544334065731E-2</v>
      </c>
      <c r="Q128" s="141">
        <f t="shared" si="28"/>
        <v>2.7809624979906113E-2</v>
      </c>
    </row>
    <row r="129" spans="1:17" x14ac:dyDescent="0.25">
      <c r="A129" s="140" t="s">
        <v>119</v>
      </c>
      <c r="B129" s="139">
        <f t="shared" ref="B129:Q129" si="29">IF(B$93=0,0,B$93/B$53)</f>
        <v>4.7306777438853006E-3</v>
      </c>
      <c r="C129" s="139">
        <f t="shared" si="29"/>
        <v>4.4574047273907838E-3</v>
      </c>
      <c r="D129" s="139">
        <f t="shared" si="29"/>
        <v>6.5325541394623265E-3</v>
      </c>
      <c r="E129" s="139">
        <f t="shared" si="29"/>
        <v>6.6182147711079838E-3</v>
      </c>
      <c r="F129" s="139">
        <f t="shared" si="29"/>
        <v>7.7306403493177314E-3</v>
      </c>
      <c r="G129" s="139">
        <f t="shared" si="29"/>
        <v>6.532417754030199E-3</v>
      </c>
      <c r="H129" s="139">
        <f t="shared" si="29"/>
        <v>6.4587245090825165E-3</v>
      </c>
      <c r="I129" s="139">
        <f t="shared" si="29"/>
        <v>1.6625051294053429E-2</v>
      </c>
      <c r="J129" s="139">
        <f t="shared" si="29"/>
        <v>6.9678751250963379E-3</v>
      </c>
      <c r="K129" s="139">
        <f t="shared" si="29"/>
        <v>6.1741145884398781E-2</v>
      </c>
      <c r="L129" s="139">
        <f t="shared" si="29"/>
        <v>3.191199172309906E-2</v>
      </c>
      <c r="M129" s="139">
        <f t="shared" si="29"/>
        <v>6.7403479657719388E-3</v>
      </c>
      <c r="N129" s="139">
        <f t="shared" si="29"/>
        <v>4.4419538324593388E-2</v>
      </c>
      <c r="O129" s="139">
        <f t="shared" si="29"/>
        <v>6.3863677209477941E-3</v>
      </c>
      <c r="P129" s="139">
        <f t="shared" si="29"/>
        <v>6.0083361030183486E-3</v>
      </c>
      <c r="Q129" s="139">
        <f t="shared" si="29"/>
        <v>5.3994282939595186E-3</v>
      </c>
    </row>
    <row r="130" spans="1:17" hidden="1" x14ac:dyDescent="0.25"/>
    <row r="132" spans="1:17" ht="12.75" x14ac:dyDescent="0.25">
      <c r="A132" s="98" t="s">
        <v>128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70">
        <f>IF(B$5=0,0,B$5/ISI_fec!B$5)</f>
        <v>0.5299506217728972</v>
      </c>
      <c r="C134" s="170">
        <f>IF(C$5=0,0,C$5/ISI_fec!C$5)</f>
        <v>0.52934435031968041</v>
      </c>
      <c r="D134" s="170">
        <f>IF(D$5=0,0,D$5/ISI_fec!D$5)</f>
        <v>0.53764364732392</v>
      </c>
      <c r="E134" s="170">
        <f>IF(E$5=0,0,E$5/ISI_fec!E$5)</f>
        <v>0.53900935678580286</v>
      </c>
      <c r="F134" s="170">
        <f>IF(F$5=0,0,F$5/ISI_fec!F$5)</f>
        <v>0.5408346349920744</v>
      </c>
      <c r="G134" s="170">
        <f>IF(G$5=0,0,G$5/ISI_fec!G$5)</f>
        <v>0.53992968147997455</v>
      </c>
      <c r="H134" s="170">
        <f>IF(H$5=0,0,H$5/ISI_fec!H$5)</f>
        <v>0.5497826441696898</v>
      </c>
      <c r="I134" s="170">
        <f>IF(I$5=0,0,I$5/ISI_fec!I$5)</f>
        <v>0.55108952442235859</v>
      </c>
      <c r="J134" s="170">
        <f>IF(J$5=0,0,J$5/ISI_fec!J$5)</f>
        <v>0.54954401649205253</v>
      </c>
      <c r="K134" s="170">
        <f>IF(K$5=0,0,K$5/ISI_fec!K$5)</f>
        <v>0.56546865720004436</v>
      </c>
      <c r="L134" s="170">
        <f>IF(L$5=0,0,L$5/ISI_fec!L$5)</f>
        <v>0.54526184999854599</v>
      </c>
      <c r="M134" s="170">
        <f>IF(M$5=0,0,M$5/ISI_fec!M$5)</f>
        <v>0.54202417437343964</v>
      </c>
      <c r="N134" s="170">
        <f>IF(N$5=0,0,N$5/ISI_fec!N$5)</f>
        <v>0.54379566063846063</v>
      </c>
      <c r="O134" s="170">
        <f>IF(O$5=0,0,O$5/ISI_fec!O$5)</f>
        <v>0.53326616196935139</v>
      </c>
      <c r="P134" s="170">
        <f>IF(P$5=0,0,P$5/ISI_fec!P$5)</f>
        <v>0.53265178701931348</v>
      </c>
      <c r="Q134" s="170">
        <f>IF(Q$5=0,0,Q$5/ISI_fec!Q$5)</f>
        <v>0.5320940955948722</v>
      </c>
    </row>
    <row r="135" spans="1:17" x14ac:dyDescent="0.25">
      <c r="A135" s="132" t="s">
        <v>83</v>
      </c>
      <c r="B135" s="169">
        <f>IF(B$6=0,0,B$6/ISI_fec!B$6)</f>
        <v>0.48081139635272363</v>
      </c>
      <c r="C135" s="169">
        <f>IF(C$6=0,0,C$6/ISI_fec!C$6)</f>
        <v>0.48081139635272374</v>
      </c>
      <c r="D135" s="169">
        <f>IF(D$6=0,0,D$6/ISI_fec!D$6)</f>
        <v>0.48081139635272363</v>
      </c>
      <c r="E135" s="169">
        <f>IF(E$6=0,0,E$6/ISI_fec!E$6)</f>
        <v>0.48081139635272363</v>
      </c>
      <c r="F135" s="169">
        <f>IF(F$6=0,0,F$6/ISI_fec!F$6)</f>
        <v>0.48081139635272369</v>
      </c>
      <c r="G135" s="169">
        <f>IF(G$6=0,0,G$6/ISI_fec!G$6)</f>
        <v>0.48081139635272363</v>
      </c>
      <c r="H135" s="169">
        <f>IF(H$6=0,0,H$6/ISI_fec!H$6)</f>
        <v>0.4886942598802112</v>
      </c>
      <c r="I135" s="169">
        <f>IF(I$6=0,0,I$6/ISI_fec!I$6)</f>
        <v>0.48869425988021115</v>
      </c>
      <c r="J135" s="169">
        <f>IF(J$6=0,0,J$6/ISI_fec!J$6)</f>
        <v>0.48869425988021126</v>
      </c>
      <c r="K135" s="169">
        <f>IF(K$6=0,0,K$6/ISI_fec!K$6)</f>
        <v>0.48869425988021115</v>
      </c>
      <c r="L135" s="169">
        <f>IF(L$6=0,0,L$6/ISI_fec!L$6)</f>
        <v>0.4886942598802112</v>
      </c>
      <c r="M135" s="169">
        <f>IF(M$6=0,0,M$6/ISI_fec!M$6)</f>
        <v>0.48869425988021115</v>
      </c>
      <c r="N135" s="169">
        <f>IF(N$6=0,0,N$6/ISI_fec!N$6)</f>
        <v>0.48869425988021115</v>
      </c>
      <c r="O135" s="169">
        <f>IF(O$6=0,0,O$6/ISI_fec!O$6)</f>
        <v>0.4886942598802112</v>
      </c>
      <c r="P135" s="169">
        <f>IF(P$6=0,0,P$6/ISI_fec!P$6)</f>
        <v>0.4886942598802112</v>
      </c>
      <c r="Q135" s="169">
        <f>IF(Q$6=0,0,Q$6/ISI_fec!Q$6)</f>
        <v>0.48869425988021115</v>
      </c>
    </row>
    <row r="136" spans="1:17" x14ac:dyDescent="0.25">
      <c r="A136" s="76" t="s">
        <v>82</v>
      </c>
      <c r="B136" s="168">
        <f>IF(B$7=0,0,B$7/ISI_fec!B$7)</f>
        <v>0.12495303882169961</v>
      </c>
      <c r="C136" s="168">
        <f>IF(C$7=0,0,C$7/ISI_fec!C$7)</f>
        <v>0.12495303882169959</v>
      </c>
      <c r="D136" s="168">
        <f>IF(D$7=0,0,D$7/ISI_fec!D$7)</f>
        <v>0.12495303882169959</v>
      </c>
      <c r="E136" s="168">
        <f>IF(E$7=0,0,E$7/ISI_fec!E$7)</f>
        <v>0.12495303882169959</v>
      </c>
      <c r="F136" s="168">
        <f>IF(F$7=0,0,F$7/ISI_fec!F$7)</f>
        <v>0.1249530388216996</v>
      </c>
      <c r="G136" s="168">
        <f>IF(G$7=0,0,G$7/ISI_fec!G$7)</f>
        <v>0.1249530388216996</v>
      </c>
      <c r="H136" s="168">
        <f>IF(H$7=0,0,H$7/ISI_fec!H$7)</f>
        <v>0.12700163367583178</v>
      </c>
      <c r="I136" s="168">
        <f>IF(I$7=0,0,I$7/ISI_fec!I$7)</f>
        <v>0.12700163367583178</v>
      </c>
      <c r="J136" s="168">
        <f>IF(J$7=0,0,J$7/ISI_fec!J$7)</f>
        <v>0.12700163367583181</v>
      </c>
      <c r="K136" s="168">
        <f>IF(K$7=0,0,K$7/ISI_fec!K$7)</f>
        <v>0.12700163367583181</v>
      </c>
      <c r="L136" s="168">
        <f>IF(L$7=0,0,L$7/ISI_fec!L$7)</f>
        <v>0.12700163367583178</v>
      </c>
      <c r="M136" s="168">
        <f>IF(M$7=0,0,M$7/ISI_fec!M$7)</f>
        <v>0.12700163367583178</v>
      </c>
      <c r="N136" s="168">
        <f>IF(N$7=0,0,N$7/ISI_fec!N$7)</f>
        <v>0.12700163367583181</v>
      </c>
      <c r="O136" s="168">
        <f>IF(O$7=0,0,O$7/ISI_fec!O$7)</f>
        <v>0.12700163367583178</v>
      </c>
      <c r="P136" s="168">
        <f>IF(P$7=0,0,P$7/ISI_fec!P$7)</f>
        <v>0.12700163367583178</v>
      </c>
      <c r="Q136" s="168">
        <f>IF(Q$7=0,0,Q$7/ISI_fec!Q$7)</f>
        <v>0.12700163367583178</v>
      </c>
    </row>
    <row r="137" spans="1:17" x14ac:dyDescent="0.25">
      <c r="A137" s="76" t="s">
        <v>81</v>
      </c>
      <c r="B137" s="168">
        <f>IF(B$8=0,0,B$8/ISI_fec!B$8)</f>
        <v>0.68820531021179021</v>
      </c>
      <c r="C137" s="168">
        <f>IF(C$8=0,0,C$8/ISI_fec!C$8)</f>
        <v>0.68820531021179021</v>
      </c>
      <c r="D137" s="168">
        <f>IF(D$8=0,0,D$8/ISI_fec!D$8)</f>
        <v>0.6882053102117901</v>
      </c>
      <c r="E137" s="168">
        <f>IF(E$8=0,0,E$8/ISI_fec!E$8)</f>
        <v>0.6882053102117901</v>
      </c>
      <c r="F137" s="168">
        <f>IF(F$8=0,0,F$8/ISI_fec!F$8)</f>
        <v>0.6882053102117901</v>
      </c>
      <c r="G137" s="168">
        <f>IF(G$8=0,0,G$8/ISI_fec!G$8)</f>
        <v>0.68820531021179021</v>
      </c>
      <c r="H137" s="168">
        <f>IF(H$8=0,0,H$8/ISI_fec!H$8)</f>
        <v>0.699488379998497</v>
      </c>
      <c r="I137" s="168">
        <f>IF(I$8=0,0,I$8/ISI_fec!I$8)</f>
        <v>0.699488379998497</v>
      </c>
      <c r="J137" s="168">
        <f>IF(J$8=0,0,J$8/ISI_fec!J$8)</f>
        <v>0.699488379998497</v>
      </c>
      <c r="K137" s="168">
        <f>IF(K$8=0,0,K$8/ISI_fec!K$8)</f>
        <v>0.69948837999849689</v>
      </c>
      <c r="L137" s="168">
        <f>IF(L$8=0,0,L$8/ISI_fec!L$8)</f>
        <v>0.69948837999849711</v>
      </c>
      <c r="M137" s="168">
        <f>IF(M$8=0,0,M$8/ISI_fec!M$8)</f>
        <v>0.69948837999849689</v>
      </c>
      <c r="N137" s="168">
        <f>IF(N$8=0,0,N$8/ISI_fec!N$8)</f>
        <v>0.699488379998497</v>
      </c>
      <c r="O137" s="168">
        <f>IF(O$8=0,0,O$8/ISI_fec!O$8)</f>
        <v>0.69948837999849689</v>
      </c>
      <c r="P137" s="168">
        <f>IF(P$8=0,0,P$8/ISI_fec!P$8)</f>
        <v>0.699488379998497</v>
      </c>
      <c r="Q137" s="168">
        <f>IF(Q$8=0,0,Q$8/ISI_fec!Q$8)</f>
        <v>0.69948837999849689</v>
      </c>
    </row>
    <row r="138" spans="1:17" x14ac:dyDescent="0.25">
      <c r="A138" s="76" t="s">
        <v>80</v>
      </c>
      <c r="B138" s="168">
        <f>IF(B$9=0,0,B$9/ISI_fec!B$9)</f>
        <v>0.47695386053663963</v>
      </c>
      <c r="C138" s="168">
        <f>IF(C$9=0,0,C$9/ISI_fec!C$9)</f>
        <v>0.47695386053663957</v>
      </c>
      <c r="D138" s="168">
        <f>IF(D$9=0,0,D$9/ISI_fec!D$9)</f>
        <v>0.47695386053663957</v>
      </c>
      <c r="E138" s="168">
        <f>IF(E$9=0,0,E$9/ISI_fec!E$9)</f>
        <v>0.47695386053663963</v>
      </c>
      <c r="F138" s="168">
        <f>IF(F$9=0,0,F$9/ISI_fec!F$9)</f>
        <v>0.47695386053663968</v>
      </c>
      <c r="G138" s="168">
        <f>IF(G$9=0,0,G$9/ISI_fec!G$9)</f>
        <v>0.47695386053663963</v>
      </c>
      <c r="H138" s="168">
        <f>IF(H$9=0,0,H$9/ISI_fec!H$9)</f>
        <v>0.48477348007985133</v>
      </c>
      <c r="I138" s="168">
        <f>IF(I$9=0,0,I$9/ISI_fec!I$9)</f>
        <v>0.48477348007985127</v>
      </c>
      <c r="J138" s="168">
        <f>IF(J$9=0,0,J$9/ISI_fec!J$9)</f>
        <v>0.48477348007985127</v>
      </c>
      <c r="K138" s="168">
        <f>IF(K$9=0,0,K$9/ISI_fec!K$9)</f>
        <v>0.48477348007985122</v>
      </c>
      <c r="L138" s="168">
        <f>IF(L$9=0,0,L$9/ISI_fec!L$9)</f>
        <v>0.48477348007985127</v>
      </c>
      <c r="M138" s="168">
        <f>IF(M$9=0,0,M$9/ISI_fec!M$9)</f>
        <v>0.48477348007985127</v>
      </c>
      <c r="N138" s="168">
        <f>IF(N$9=0,0,N$9/ISI_fec!N$9)</f>
        <v>0.48477348007985127</v>
      </c>
      <c r="O138" s="168">
        <f>IF(O$9=0,0,O$9/ISI_fec!O$9)</f>
        <v>0.48477348007985127</v>
      </c>
      <c r="P138" s="168">
        <f>IF(P$9=0,0,P$9/ISI_fec!P$9)</f>
        <v>0.48477348007985127</v>
      </c>
      <c r="Q138" s="168">
        <f>IF(Q$9=0,0,Q$9/ISI_fec!Q$9)</f>
        <v>0.48477348007985127</v>
      </c>
    </row>
    <row r="139" spans="1:17" x14ac:dyDescent="0.25">
      <c r="A139" s="129" t="s">
        <v>79</v>
      </c>
      <c r="B139" s="167">
        <f>IF(B$10=0,0,B$10/ISI_fec!B$10)</f>
        <v>0.75381021176716156</v>
      </c>
      <c r="C139" s="167">
        <f>IF(C$10=0,0,C$10/ISI_fec!C$10)</f>
        <v>0.75381021176716168</v>
      </c>
      <c r="D139" s="167">
        <f>IF(D$10=0,0,D$10/ISI_fec!D$10)</f>
        <v>0.75381021176716168</v>
      </c>
      <c r="E139" s="167">
        <f>IF(E$10=0,0,E$10/ISI_fec!E$10)</f>
        <v>0.75381021176716168</v>
      </c>
      <c r="F139" s="167">
        <f>IF(F$10=0,0,F$10/ISI_fec!F$10)</f>
        <v>0.75381021176716168</v>
      </c>
      <c r="G139" s="167">
        <f>IF(G$10=0,0,G$10/ISI_fec!G$10)</f>
        <v>0.75381021176716156</v>
      </c>
      <c r="H139" s="167">
        <f>IF(H$10=0,0,H$10/ISI_fec!H$10)</f>
        <v>0.76616886855038768</v>
      </c>
      <c r="I139" s="167">
        <f>IF(I$10=0,0,I$10/ISI_fec!I$10)</f>
        <v>0.7661688685503879</v>
      </c>
      <c r="J139" s="167">
        <f>IF(J$10=0,0,J$10/ISI_fec!J$10)</f>
        <v>0.76616886855038768</v>
      </c>
      <c r="K139" s="167">
        <f>IF(K$10=0,0,K$10/ISI_fec!K$10)</f>
        <v>0.76616886855038768</v>
      </c>
      <c r="L139" s="167">
        <f>IF(L$10=0,0,L$10/ISI_fec!L$10)</f>
        <v>0.76616886855038768</v>
      </c>
      <c r="M139" s="167">
        <f>IF(M$10=0,0,M$10/ISI_fec!M$10)</f>
        <v>0.76616886855038768</v>
      </c>
      <c r="N139" s="167">
        <f>IF(N$10=0,0,N$10/ISI_fec!N$10)</f>
        <v>0.76616886855038768</v>
      </c>
      <c r="O139" s="167">
        <f>IF(O$10=0,0,O$10/ISI_fec!O$10)</f>
        <v>0.76616886855038779</v>
      </c>
      <c r="P139" s="167">
        <f>IF(P$10=0,0,P$10/ISI_fec!P$10)</f>
        <v>0.7661688685503879</v>
      </c>
      <c r="Q139" s="167">
        <f>IF(Q$10=0,0,Q$10/ISI_fec!Q$10)</f>
        <v>0.76616886855038779</v>
      </c>
    </row>
    <row r="140" spans="1:17" x14ac:dyDescent="0.25">
      <c r="A140" s="127" t="s">
        <v>117</v>
      </c>
      <c r="B140" s="166">
        <f>IF(B$15=0,0,B$15/ISI_fec!B$15)</f>
        <v>0.41875270992912661</v>
      </c>
      <c r="C140" s="166">
        <f>IF(C$15=0,0,C$15/ISI_fec!C$15)</f>
        <v>0.39159261958880182</v>
      </c>
      <c r="D140" s="166">
        <f>IF(D$15=0,0,D$15/ISI_fec!D$15)</f>
        <v>0.44025636024028303</v>
      </c>
      <c r="E140" s="166">
        <f>IF(E$15=0,0,E$15/ISI_fec!E$15)</f>
        <v>0.43333796140849129</v>
      </c>
      <c r="F140" s="166">
        <f>IF(F$15=0,0,F$15/ISI_fec!F$15)</f>
        <v>0.45074354461406307</v>
      </c>
      <c r="G140" s="166">
        <f>IF(G$15=0,0,G$15/ISI_fec!G$15)</f>
        <v>0.45805198717169909</v>
      </c>
      <c r="H140" s="166">
        <f>IF(H$15=0,0,H$15/ISI_fec!H$15)</f>
        <v>0.47067735123139803</v>
      </c>
      <c r="I140" s="166">
        <f>IF(I$15=0,0,I$15/ISI_fec!I$15)</f>
        <v>0.47152719196111897</v>
      </c>
      <c r="J140" s="166">
        <f>IF(J$15=0,0,J$15/ISI_fec!J$15)</f>
        <v>0.44721993048859415</v>
      </c>
      <c r="K140" s="166">
        <f>IF(K$15=0,0,K$15/ISI_fec!K$15)</f>
        <v>0.51104660413083203</v>
      </c>
      <c r="L140" s="166">
        <f>IF(L$15=0,0,L$15/ISI_fec!L$15)</f>
        <v>0.47003086587695098</v>
      </c>
      <c r="M140" s="166">
        <f>IF(M$15=0,0,M$15/ISI_fec!M$15)</f>
        <v>0.45374502399970118</v>
      </c>
      <c r="N140" s="166">
        <f>IF(N$15=0,0,N$15/ISI_fec!N$15)</f>
        <v>0.47955715811460103</v>
      </c>
      <c r="O140" s="166">
        <f>IF(O$15=0,0,O$15/ISI_fec!O$15)</f>
        <v>0.42728326018762175</v>
      </c>
      <c r="P140" s="166">
        <f>IF(P$15=0,0,P$15/ISI_fec!P$15)</f>
        <v>0.4273747644744072</v>
      </c>
      <c r="Q140" s="166">
        <f>IF(Q$15=0,0,Q$15/ISI_fec!Q$15)</f>
        <v>0.43312519330576854</v>
      </c>
    </row>
    <row r="141" spans="1:17" x14ac:dyDescent="0.25">
      <c r="A141" s="127" t="s">
        <v>116</v>
      </c>
      <c r="B141" s="166">
        <f>IF(B$21=0,0,B$21/ISI_fec!B$21)</f>
        <v>0.54661486133185322</v>
      </c>
      <c r="C141" s="166">
        <f>IF(C$21=0,0,C$21/ISI_fec!C$21)</f>
        <v>0.54902266019052537</v>
      </c>
      <c r="D141" s="166">
        <f>IF(D$21=0,0,D$21/ISI_fec!D$21)</f>
        <v>0.5496123968100789</v>
      </c>
      <c r="E141" s="166">
        <f>IF(E$21=0,0,E$21/ISI_fec!E$21)</f>
        <v>0.5523731524425779</v>
      </c>
      <c r="F141" s="166">
        <f>IF(F$21=0,0,F$21/ISI_fec!F$21)</f>
        <v>0.55132792733077129</v>
      </c>
      <c r="G141" s="166">
        <f>IF(G$21=0,0,G$21/ISI_fec!G$21)</f>
        <v>0.55016959677858912</v>
      </c>
      <c r="H141" s="166">
        <f>IF(H$21=0,0,H$21/ISI_fec!H$21)</f>
        <v>0.55933827451481621</v>
      </c>
      <c r="I141" s="166">
        <f>IF(I$21=0,0,I$21/ISI_fec!I$21)</f>
        <v>0.55969837089879892</v>
      </c>
      <c r="J141" s="166">
        <f>IF(J$21=0,0,J$21/ISI_fec!J$21)</f>
        <v>0.56235096951387253</v>
      </c>
      <c r="K141" s="166">
        <f>IF(K$21=0,0,K$21/ISI_fec!K$21)</f>
        <v>0.57025517824106886</v>
      </c>
      <c r="L141" s="166">
        <f>IF(L$21=0,0,L$21/ISI_fec!L$21)</f>
        <v>0.55019763574056879</v>
      </c>
      <c r="M141" s="166">
        <f>IF(M$21=0,0,M$21/ISI_fec!M$21)</f>
        <v>0.55108222251730576</v>
      </c>
      <c r="N141" s="166">
        <f>IF(N$21=0,0,N$21/ISI_fec!N$21)</f>
        <v>0.54529004020214833</v>
      </c>
      <c r="O141" s="166">
        <f>IF(O$21=0,0,O$21/ISI_fec!O$21)</f>
        <v>0.54310669346303297</v>
      </c>
      <c r="P141" s="166">
        <f>IF(P$21=0,0,P$21/ISI_fec!P$21)</f>
        <v>0.54303039459975422</v>
      </c>
      <c r="Q141" s="166">
        <f>IF(Q$21=0,0,Q$21/ISI_fec!Q$21)</f>
        <v>0.54277252236687756</v>
      </c>
    </row>
    <row r="142" spans="1:17" x14ac:dyDescent="0.25">
      <c r="A142" s="127" t="s">
        <v>113</v>
      </c>
      <c r="B142" s="166">
        <f>IF(B$27=0,0,B$27/ISI_fec!B$27)</f>
        <v>0.53871523329477478</v>
      </c>
      <c r="C142" s="166">
        <f>IF(C$27=0,0,C$27/ISI_fec!C$27)</f>
        <v>0.53895835676549741</v>
      </c>
      <c r="D142" s="166">
        <f>IF(D$27=0,0,D$27/ISI_fec!D$27)</f>
        <v>0.55681735012930678</v>
      </c>
      <c r="E142" s="166">
        <f>IF(E$27=0,0,E$27/ISI_fec!E$27)</f>
        <v>0.55813588996957209</v>
      </c>
      <c r="F142" s="166">
        <f>IF(F$27=0,0,F$27/ISI_fec!F$27)</f>
        <v>0.56227752346186277</v>
      </c>
      <c r="G142" s="166">
        <f>IF(G$27=0,0,G$27/ISI_fec!G$27)</f>
        <v>0.55740011858036398</v>
      </c>
      <c r="H142" s="166">
        <f>IF(H$27=0,0,H$27/ISI_fec!H$27)</f>
        <v>0.56607177541409226</v>
      </c>
      <c r="I142" s="166">
        <f>IF(I$27=0,0,I$27/ISI_fec!I$27)</f>
        <v>0.57188323424857301</v>
      </c>
      <c r="J142" s="166">
        <f>IF(J$27=0,0,J$27/ISI_fec!J$27)</f>
        <v>0.5712059400268984</v>
      </c>
      <c r="K142" s="166">
        <f>IF(K$27=0,0,K$27/ISI_fec!K$27)</f>
        <v>0.57024702232083391</v>
      </c>
      <c r="L142" s="166">
        <f>IF(L$27=0,0,L$27/ISI_fec!L$27)</f>
        <v>0.57105783174609148</v>
      </c>
      <c r="M142" s="166">
        <f>IF(M$27=0,0,M$27/ISI_fec!M$27)</f>
        <v>0.56863170469670488</v>
      </c>
      <c r="N142" s="166">
        <f>IF(N$27=0,0,N$27/ISI_fec!N$27)</f>
        <v>0.5707784971522647</v>
      </c>
      <c r="O142" s="166">
        <f>IF(O$27=0,0,O$27/ISI_fec!O$27)</f>
        <v>0.56470721341100849</v>
      </c>
      <c r="P142" s="166">
        <f>IF(P$27=0,0,P$27/ISI_fec!P$27)</f>
        <v>0.56090584969896096</v>
      </c>
      <c r="Q142" s="166">
        <f>IF(Q$27=0,0,Q$27/ISI_fec!Q$27)</f>
        <v>0.55449289250070222</v>
      </c>
    </row>
    <row r="143" spans="1:17" x14ac:dyDescent="0.25">
      <c r="A143" s="72" t="s">
        <v>112</v>
      </c>
      <c r="B143" s="165">
        <f>IF(B$34=0,0,B$34/ISI_fec!B$34)</f>
        <v>0.4719219232338403</v>
      </c>
      <c r="C143" s="165">
        <f>IF(C$34=0,0,C$34/ISI_fec!C$34)</f>
        <v>0.47716718762654053</v>
      </c>
      <c r="D143" s="165">
        <f>IF(D$34=0,0,D$34/ISI_fec!D$34)</f>
        <v>0.48415539689408776</v>
      </c>
      <c r="E143" s="165">
        <f>IF(E$34=0,0,E$34/ISI_fec!E$34)</f>
        <v>0.48487646748166457</v>
      </c>
      <c r="F143" s="165">
        <f>IF(F$34=0,0,F$34/ISI_fec!F$34)</f>
        <v>0.4870191022201617</v>
      </c>
      <c r="G143" s="165">
        <f>IF(G$34=0,0,G$34/ISI_fec!G$34)</f>
        <v>0.48498515269468595</v>
      </c>
      <c r="H143" s="165">
        <f>IF(H$34=0,0,H$34/ISI_fec!H$34)</f>
        <v>0.49938079593048829</v>
      </c>
      <c r="I143" s="165">
        <f>IF(I$34=0,0,I$34/ISI_fec!I$34)</f>
        <v>0.50101128270335848</v>
      </c>
      <c r="J143" s="165">
        <f>IF(J$34=0,0,J$34/ISI_fec!J$34)</f>
        <v>0.49049419675151146</v>
      </c>
      <c r="K143" s="165">
        <f>IF(K$34=0,0,K$34/ISI_fec!K$34)</f>
        <v>0.55352365616032839</v>
      </c>
      <c r="L143" s="165">
        <f>IF(L$34=0,0,L$34/ISI_fec!L$34)</f>
        <v>0.5102203463427275</v>
      </c>
      <c r="M143" s="165">
        <f>IF(M$34=0,0,M$34/ISI_fec!M$34)</f>
        <v>0.48476925134244092</v>
      </c>
      <c r="N143" s="165">
        <f>IF(N$34=0,0,N$34/ISI_fec!N$34)</f>
        <v>0.52186385720550588</v>
      </c>
      <c r="O143" s="165">
        <f>IF(O$34=0,0,O$34/ISI_fec!O$34)</f>
        <v>0.48041184304492779</v>
      </c>
      <c r="P143" s="165">
        <f>IF(P$34=0,0,P$34/ISI_fec!P$34)</f>
        <v>0.48034287581536189</v>
      </c>
      <c r="Q143" s="165">
        <f>IF(Q$34=0,0,Q$34/ISI_fec!Q$34)</f>
        <v>0.4802993924893344</v>
      </c>
    </row>
    <row r="144" spans="1:17" x14ac:dyDescent="0.25"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45</v>
      </c>
      <c r="B145" s="170">
        <f>IF(B$53=0,0,B$53/ISI_fec!B$53)</f>
        <v>0.56932713613326469</v>
      </c>
      <c r="C145" s="170">
        <f>IF(C$53=0,0,C$53/ISI_fec!C$53)</f>
        <v>0.56471047577844546</v>
      </c>
      <c r="D145" s="170">
        <f>IF(D$53=0,0,D$53/ISI_fec!D$53)</f>
        <v>0.57769800271126959</v>
      </c>
      <c r="E145" s="170">
        <f>IF(E$53=0,0,E$53/ISI_fec!E$53)</f>
        <v>0.57808032544959742</v>
      </c>
      <c r="F145" s="170">
        <f>IF(F$53=0,0,F$53/ISI_fec!F$53)</f>
        <v>0.57941155819191381</v>
      </c>
      <c r="G145" s="170">
        <f>IF(G$53=0,0,G$53/ISI_fec!G$53)</f>
        <v>0.57806147433425692</v>
      </c>
      <c r="H145" s="170">
        <f>IF(H$53=0,0,H$53/ISI_fec!H$53)</f>
        <v>0.60221551895862679</v>
      </c>
      <c r="I145" s="170">
        <f>IF(I$53=0,0,I$53/ISI_fec!I$53)</f>
        <v>0.60414554877035676</v>
      </c>
      <c r="J145" s="170">
        <f>IF(J$53=0,0,J$53/ISI_fec!J$53)</f>
        <v>0.60269651365355992</v>
      </c>
      <c r="K145" s="170">
        <f>IF(K$53=0,0,K$53/ISI_fec!K$53)</f>
        <v>0.61507240630039606</v>
      </c>
      <c r="L145" s="170">
        <f>IF(L$53=0,0,L$53/ISI_fec!L$53)</f>
        <v>0.60512272748681584</v>
      </c>
      <c r="M145" s="170">
        <f>IF(M$53=0,0,M$53/ISI_fec!M$53)</f>
        <v>0.60142304589678985</v>
      </c>
      <c r="N145" s="170">
        <f>IF(N$53=0,0,N$53/ISI_fec!N$53)</f>
        <v>0.60649739950533144</v>
      </c>
      <c r="O145" s="170">
        <f>IF(O$53=0,0,O$53/ISI_fec!O$53)</f>
        <v>0.59999582654221328</v>
      </c>
      <c r="P145" s="170">
        <f>IF(P$53=0,0,P$53/ISI_fec!P$53)</f>
        <v>0.59910095857707701</v>
      </c>
      <c r="Q145" s="170">
        <f>IF(Q$53=0,0,Q$53/ISI_fec!Q$53)</f>
        <v>0.59760046497443442</v>
      </c>
    </row>
    <row r="146" spans="1:17" x14ac:dyDescent="0.25">
      <c r="A146" s="132" t="s">
        <v>83</v>
      </c>
      <c r="B146" s="169">
        <f>IF(B$54=0,0,B$54/ISI_fec!B$54)</f>
        <v>0.45643195501163353</v>
      </c>
      <c r="C146" s="169">
        <f>IF(C$54=0,0,C$54/ISI_fec!C$54)</f>
        <v>0.45643195501163342</v>
      </c>
      <c r="D146" s="169">
        <f>IF(D$54=0,0,D$54/ISI_fec!D$54)</f>
        <v>0.45883691502775648</v>
      </c>
      <c r="E146" s="169">
        <f>IF(E$54=0,0,E$54/ISI_fec!E$54)</f>
        <v>0.45883691502775653</v>
      </c>
      <c r="F146" s="169">
        <f>IF(F$54=0,0,F$54/ISI_fec!F$54)</f>
        <v>0.45883691502775653</v>
      </c>
      <c r="G146" s="169">
        <f>IF(G$54=0,0,G$54/ISI_fec!G$54)</f>
        <v>0.45883691502775648</v>
      </c>
      <c r="H146" s="169">
        <f>IF(H$54=0,0,H$54/ISI_fec!H$54)</f>
        <v>0.47765650391987802</v>
      </c>
      <c r="I146" s="169">
        <f>IF(I$54=0,0,I$54/ISI_fec!I$54)</f>
        <v>0.47765650391987796</v>
      </c>
      <c r="J146" s="169">
        <f>IF(J$54=0,0,J$54/ISI_fec!J$54)</f>
        <v>0.47765650391987802</v>
      </c>
      <c r="K146" s="169">
        <f>IF(K$54=0,0,K$54/ISI_fec!K$54)</f>
        <v>0.47765650391987802</v>
      </c>
      <c r="L146" s="169">
        <f>IF(L$54=0,0,L$54/ISI_fec!L$54)</f>
        <v>0.47765650391987796</v>
      </c>
      <c r="M146" s="169">
        <f>IF(M$54=0,0,M$54/ISI_fec!M$54)</f>
        <v>0.47765650391987802</v>
      </c>
      <c r="N146" s="169">
        <f>IF(N$54=0,0,N$54/ISI_fec!N$54)</f>
        <v>0.47765650391987802</v>
      </c>
      <c r="O146" s="169">
        <f>IF(O$54=0,0,O$54/ISI_fec!O$54)</f>
        <v>0.47765650391987791</v>
      </c>
      <c r="P146" s="169">
        <f>IF(P$54=0,0,P$54/ISI_fec!P$54)</f>
        <v>0.47765650391987802</v>
      </c>
      <c r="Q146" s="169">
        <f>IF(Q$54=0,0,Q$54/ISI_fec!Q$54)</f>
        <v>0.47765650391987802</v>
      </c>
    </row>
    <row r="147" spans="1:17" x14ac:dyDescent="0.25">
      <c r="A147" s="76" t="s">
        <v>82</v>
      </c>
      <c r="B147" s="168">
        <f>IF(B$55=0,0,B$55/ISI_fec!B$55)</f>
        <v>0.11871238632599637</v>
      </c>
      <c r="C147" s="168">
        <f>IF(C$55=0,0,C$55/ISI_fec!C$55)</f>
        <v>0.11871238632599637</v>
      </c>
      <c r="D147" s="168">
        <f>IF(D$55=0,0,D$55/ISI_fec!D$55)</f>
        <v>0.11933788710305147</v>
      </c>
      <c r="E147" s="168">
        <f>IF(E$55=0,0,E$55/ISI_fec!E$55)</f>
        <v>0.11933788710305149</v>
      </c>
      <c r="F147" s="168">
        <f>IF(F$55=0,0,F$55/ISI_fec!F$55)</f>
        <v>0.1193378871030515</v>
      </c>
      <c r="G147" s="168">
        <f>IF(G$55=0,0,G$55/ISI_fec!G$55)</f>
        <v>0.1193378871030515</v>
      </c>
      <c r="H147" s="168">
        <f>IF(H$55=0,0,H$55/ISI_fec!H$55)</f>
        <v>0.12423263271086288</v>
      </c>
      <c r="I147" s="168">
        <f>IF(I$55=0,0,I$55/ISI_fec!I$55)</f>
        <v>0.12423263271086289</v>
      </c>
      <c r="J147" s="168">
        <f>IF(J$55=0,0,J$55/ISI_fec!J$55)</f>
        <v>0.12423263271086289</v>
      </c>
      <c r="K147" s="168">
        <f>IF(K$55=0,0,K$55/ISI_fec!K$55)</f>
        <v>0.12423263271086289</v>
      </c>
      <c r="L147" s="168">
        <f>IF(L$55=0,0,L$55/ISI_fec!L$55)</f>
        <v>0.12423263271086288</v>
      </c>
      <c r="M147" s="168">
        <f>IF(M$55=0,0,M$55/ISI_fec!M$55)</f>
        <v>0.12423263271086291</v>
      </c>
      <c r="N147" s="168">
        <f>IF(N$55=0,0,N$55/ISI_fec!N$55)</f>
        <v>0.12423263271086289</v>
      </c>
      <c r="O147" s="168">
        <f>IF(O$55=0,0,O$55/ISI_fec!O$55)</f>
        <v>0.12423263271086288</v>
      </c>
      <c r="P147" s="168">
        <f>IF(P$55=0,0,P$55/ISI_fec!P$55)</f>
        <v>0.12423263271086289</v>
      </c>
      <c r="Q147" s="168">
        <f>IF(Q$55=0,0,Q$55/ISI_fec!Q$55)</f>
        <v>0.12423263271086291</v>
      </c>
    </row>
    <row r="148" spans="1:17" x14ac:dyDescent="0.25">
      <c r="A148" s="76" t="s">
        <v>81</v>
      </c>
      <c r="B148" s="168">
        <f>IF(B$56=0,0,B$56/ISI_fec!B$56)</f>
        <v>0.65950393440223054</v>
      </c>
      <c r="C148" s="168">
        <f>IF(C$56=0,0,C$56/ISI_fec!C$56)</f>
        <v>0.65950393440223054</v>
      </c>
      <c r="D148" s="168">
        <f>IF(D$56=0,0,D$56/ISI_fec!D$56)</f>
        <v>0.66297888959609452</v>
      </c>
      <c r="E148" s="168">
        <f>IF(E$56=0,0,E$56/ISI_fec!E$56)</f>
        <v>0.6629788895960943</v>
      </c>
      <c r="F148" s="168">
        <f>IF(F$56=0,0,F$56/ISI_fec!F$56)</f>
        <v>0.66297888959609441</v>
      </c>
      <c r="G148" s="168">
        <f>IF(G$56=0,0,G$56/ISI_fec!G$56)</f>
        <v>0.66297888959609441</v>
      </c>
      <c r="H148" s="168">
        <f>IF(H$56=0,0,H$56/ISI_fec!H$56)</f>
        <v>0.6901715363464086</v>
      </c>
      <c r="I148" s="168">
        <f>IF(I$56=0,0,I$56/ISI_fec!I$56)</f>
        <v>0.69017153634640871</v>
      </c>
      <c r="J148" s="168">
        <f>IF(J$56=0,0,J$56/ISI_fec!J$56)</f>
        <v>0.69017153634640871</v>
      </c>
      <c r="K148" s="168">
        <f>IF(K$56=0,0,K$56/ISI_fec!K$56)</f>
        <v>0.69017153634640871</v>
      </c>
      <c r="L148" s="168">
        <f>IF(L$56=0,0,L$56/ISI_fec!L$56)</f>
        <v>0.69017153634640871</v>
      </c>
      <c r="M148" s="168">
        <f>IF(M$56=0,0,M$56/ISI_fec!M$56)</f>
        <v>0.69017153634640882</v>
      </c>
      <c r="N148" s="168">
        <f>IF(N$56=0,0,N$56/ISI_fec!N$56)</f>
        <v>0.6901715363464086</v>
      </c>
      <c r="O148" s="168">
        <f>IF(O$56=0,0,O$56/ISI_fec!O$56)</f>
        <v>0.69017153634640871</v>
      </c>
      <c r="P148" s="168">
        <f>IF(P$56=0,0,P$56/ISI_fec!P$56)</f>
        <v>0.69017153634640871</v>
      </c>
      <c r="Q148" s="168">
        <f>IF(Q$56=0,0,Q$56/ISI_fec!Q$56)</f>
        <v>0.69017153634640871</v>
      </c>
    </row>
    <row r="149" spans="1:17" x14ac:dyDescent="0.25">
      <c r="A149" s="76" t="s">
        <v>80</v>
      </c>
      <c r="B149" s="168">
        <f>IF(B$57=0,0,B$57/ISI_fec!B$57)</f>
        <v>0.45308302065121803</v>
      </c>
      <c r="C149" s="168">
        <f>IF(C$57=0,0,C$57/ISI_fec!C$57)</f>
        <v>0.45308302065121797</v>
      </c>
      <c r="D149" s="168">
        <f>IF(D$57=0,0,D$57/ISI_fec!D$57)</f>
        <v>0.45547033498512052</v>
      </c>
      <c r="E149" s="168">
        <f>IF(E$57=0,0,E$57/ISI_fec!E$57)</f>
        <v>0.45547033498512041</v>
      </c>
      <c r="F149" s="168">
        <f>IF(F$57=0,0,F$57/ISI_fec!F$57)</f>
        <v>0.45547033498512057</v>
      </c>
      <c r="G149" s="168">
        <f>IF(G$57=0,0,G$57/ISI_fec!G$57)</f>
        <v>0.45547033498512052</v>
      </c>
      <c r="H149" s="168">
        <f>IF(H$57=0,0,H$57/ISI_fec!H$57)</f>
        <v>0.47415184071457622</v>
      </c>
      <c r="I149" s="168">
        <f>IF(I$57=0,0,I$57/ISI_fec!I$57)</f>
        <v>0.47415184071457628</v>
      </c>
      <c r="J149" s="168">
        <f>IF(J$57=0,0,J$57/ISI_fec!J$57)</f>
        <v>0.47415184071457628</v>
      </c>
      <c r="K149" s="168">
        <f>IF(K$57=0,0,K$57/ISI_fec!K$57)</f>
        <v>0.47415184071457622</v>
      </c>
      <c r="L149" s="168">
        <f>IF(L$57=0,0,L$57/ISI_fec!L$57)</f>
        <v>0.47415184071457628</v>
      </c>
      <c r="M149" s="168">
        <f>IF(M$57=0,0,M$57/ISI_fec!M$57)</f>
        <v>0.47415184071457622</v>
      </c>
      <c r="N149" s="168">
        <f>IF(N$57=0,0,N$57/ISI_fec!N$57)</f>
        <v>0.47415184071457622</v>
      </c>
      <c r="O149" s="168">
        <f>IF(O$57=0,0,O$57/ISI_fec!O$57)</f>
        <v>0.47415184071457622</v>
      </c>
      <c r="P149" s="168">
        <f>IF(P$57=0,0,P$57/ISI_fec!P$57)</f>
        <v>0.47415184071457622</v>
      </c>
      <c r="Q149" s="168">
        <f>IF(Q$57=0,0,Q$57/ISI_fec!Q$57)</f>
        <v>0.47415184071457622</v>
      </c>
    </row>
    <row r="150" spans="1:17" x14ac:dyDescent="0.25">
      <c r="A150" s="129" t="s">
        <v>79</v>
      </c>
      <c r="B150" s="167">
        <f>IF(B$58=0,0,B$58/ISI_fec!B$58)</f>
        <v>0.71572375609570993</v>
      </c>
      <c r="C150" s="167">
        <f>IF(C$58=0,0,C$58/ISI_fec!C$58)</f>
        <v>0.71572375609571004</v>
      </c>
      <c r="D150" s="167">
        <f>IF(D$58=0,0,D$58/ISI_fec!D$58)</f>
        <v>0.71949493599908831</v>
      </c>
      <c r="E150" s="167">
        <f>IF(E$58=0,0,E$58/ISI_fec!E$58)</f>
        <v>0.71949493599908831</v>
      </c>
      <c r="F150" s="167">
        <f>IF(F$58=0,0,F$58/ISI_fec!F$58)</f>
        <v>0.71949493599908843</v>
      </c>
      <c r="G150" s="167">
        <f>IF(G$58=0,0,G$58/ISI_fec!G$58)</f>
        <v>0.71949493599908843</v>
      </c>
      <c r="H150" s="167">
        <f>IF(H$58=0,0,H$58/ISI_fec!H$58)</f>
        <v>0.74900563677748377</v>
      </c>
      <c r="I150" s="167">
        <f>IF(I$58=0,0,I$58/ISI_fec!I$58)</f>
        <v>0.74900563677748366</v>
      </c>
      <c r="J150" s="167">
        <f>IF(J$58=0,0,J$58/ISI_fec!J$58)</f>
        <v>0.74900563677748377</v>
      </c>
      <c r="K150" s="167">
        <f>IF(K$58=0,0,K$58/ISI_fec!K$58)</f>
        <v>0.74900563677748366</v>
      </c>
      <c r="L150" s="167">
        <f>IF(L$58=0,0,L$58/ISI_fec!L$58)</f>
        <v>0.74900563677748366</v>
      </c>
      <c r="M150" s="167">
        <f>IF(M$58=0,0,M$58/ISI_fec!M$58)</f>
        <v>0.74900563677748355</v>
      </c>
      <c r="N150" s="167">
        <f>IF(N$58=0,0,N$58/ISI_fec!N$58)</f>
        <v>0.74900563677748377</v>
      </c>
      <c r="O150" s="167">
        <f>IF(O$58=0,0,O$58/ISI_fec!O$58)</f>
        <v>0.74900563677748355</v>
      </c>
      <c r="P150" s="167">
        <f>IF(P$58=0,0,P$58/ISI_fec!P$58)</f>
        <v>0.74900563677748355</v>
      </c>
      <c r="Q150" s="167">
        <f>IF(Q$58=0,0,Q$58/ISI_fec!Q$58)</f>
        <v>0.74900563677748377</v>
      </c>
    </row>
    <row r="151" spans="1:17" x14ac:dyDescent="0.25">
      <c r="A151" s="127" t="s">
        <v>115</v>
      </c>
      <c r="B151" s="166">
        <f>IF(B$63=0,0,B$63/ISI_fec!B$63)</f>
        <v>0.46443602797912276</v>
      </c>
      <c r="C151" s="166">
        <f>IF(C$63=0,0,C$63/ISI_fec!C$63)</f>
        <v>0.43123776037029693</v>
      </c>
      <c r="D151" s="166">
        <f>IF(D$63=0,0,D$63/ISI_fec!D$63)</f>
        <v>0.46695238156259267</v>
      </c>
      <c r="E151" s="166">
        <f>IF(E$63=0,0,E$63/ISI_fec!E$63)</f>
        <v>0.46695569761658351</v>
      </c>
      <c r="F151" s="166">
        <f>IF(F$63=0,0,F$63/ISI_fec!F$63)</f>
        <v>0.4669979987916098</v>
      </c>
      <c r="G151" s="166">
        <f>IF(G$63=0,0,G$63/ISI_fec!G$63)</f>
        <v>0.46695252059167408</v>
      </c>
      <c r="H151" s="166">
        <f>IF(H$63=0,0,H$63/ISI_fec!H$63)</f>
        <v>0.48610264013428067</v>
      </c>
      <c r="I151" s="166">
        <f>IF(I$63=0,0,I$63/ISI_fec!I$63)</f>
        <v>0.48650239938331274</v>
      </c>
      <c r="J151" s="166">
        <f>IF(J$63=0,0,J$63/ISI_fec!J$63)</f>
        <v>0.48612277654444658</v>
      </c>
      <c r="K151" s="166">
        <f>IF(K$63=0,0,K$63/ISI_fec!K$63)</f>
        <v>0.51961798125220204</v>
      </c>
      <c r="L151" s="166">
        <f>IF(L$63=0,0,L$63/ISI_fec!L$63)</f>
        <v>0.48710425032651905</v>
      </c>
      <c r="M151" s="166">
        <f>IF(M$63=0,0,M$63/ISI_fec!M$63)</f>
        <v>0.48611360188182906</v>
      </c>
      <c r="N151" s="166">
        <f>IF(N$63=0,0,N$63/ISI_fec!N$63)</f>
        <v>0.48760038787139343</v>
      </c>
      <c r="O151" s="166">
        <f>IF(O$63=0,0,O$63/ISI_fec!O$63)</f>
        <v>0.48609905404089193</v>
      </c>
      <c r="P151" s="166">
        <f>IF(P$63=0,0,P$63/ISI_fec!P$63)</f>
        <v>0.48608395678588573</v>
      </c>
      <c r="Q151" s="166">
        <f>IF(Q$63=0,0,Q$63/ISI_fec!Q$63)</f>
        <v>0.48605985197640961</v>
      </c>
    </row>
    <row r="152" spans="1:17" x14ac:dyDescent="0.25">
      <c r="A152" s="127" t="s">
        <v>114</v>
      </c>
      <c r="B152" s="166">
        <f>IF(B$69=0,0,B$69/ISI_fec!B$69)</f>
        <v>0.65607036426088639</v>
      </c>
      <c r="C152" s="166">
        <f>IF(C$69=0,0,C$69/ISI_fec!C$69)</f>
        <v>0.65607036426088639</v>
      </c>
      <c r="D152" s="166">
        <f>IF(D$69=0,0,D$69/ISI_fec!D$69)</f>
        <v>0.6595272278228832</v>
      </c>
      <c r="E152" s="166">
        <f>IF(E$69=0,0,E$69/ISI_fec!E$69)</f>
        <v>0.65952722782288298</v>
      </c>
      <c r="F152" s="166">
        <f>IF(F$69=0,0,F$69/ISI_fec!F$69)</f>
        <v>0.65952722782288309</v>
      </c>
      <c r="G152" s="166">
        <f>IF(G$69=0,0,G$69/ISI_fec!G$69)</f>
        <v>0.65952722782288309</v>
      </c>
      <c r="H152" s="166">
        <f>IF(H$69=0,0,H$69/ISI_fec!H$69)</f>
        <v>0.68657830171051137</v>
      </c>
      <c r="I152" s="166">
        <f>IF(I$69=0,0,I$69/ISI_fec!I$69)</f>
        <v>0.68657830171051137</v>
      </c>
      <c r="J152" s="166">
        <f>IF(J$69=0,0,J$69/ISI_fec!J$69)</f>
        <v>0.68657830171051126</v>
      </c>
      <c r="K152" s="166">
        <f>IF(K$69=0,0,K$69/ISI_fec!K$69)</f>
        <v>0.68657830171051137</v>
      </c>
      <c r="L152" s="166">
        <f>IF(L$69=0,0,L$69/ISI_fec!L$69)</f>
        <v>0.68657830171051137</v>
      </c>
      <c r="M152" s="166">
        <f>IF(M$69=0,0,M$69/ISI_fec!M$69)</f>
        <v>0.68657830171051137</v>
      </c>
      <c r="N152" s="166">
        <f>IF(N$69=0,0,N$69/ISI_fec!N$69)</f>
        <v>0.68657830171051137</v>
      </c>
      <c r="O152" s="166">
        <f>IF(O$69=0,0,O$69/ISI_fec!O$69)</f>
        <v>0.68657830171051126</v>
      </c>
      <c r="P152" s="166">
        <f>IF(P$69=0,0,P$69/ISI_fec!P$69)</f>
        <v>0.68657830171051137</v>
      </c>
      <c r="Q152" s="166">
        <f>IF(Q$69=0,0,Q$69/ISI_fec!Q$69)</f>
        <v>0.68657830171051137</v>
      </c>
    </row>
    <row r="153" spans="1:17" x14ac:dyDescent="0.25">
      <c r="A153" s="127" t="s">
        <v>113</v>
      </c>
      <c r="B153" s="166">
        <f>IF(B$70=0,0,B$70/ISI_fec!B$70)</f>
        <v>0.52090961379768952</v>
      </c>
      <c r="C153" s="166">
        <f>IF(C$70=0,0,C$70/ISI_fec!C$70)</f>
        <v>0.52114470154983028</v>
      </c>
      <c r="D153" s="166">
        <f>IF(D$70=0,0,D$70/ISI_fec!D$70)</f>
        <v>0.54125034329751431</v>
      </c>
      <c r="E153" s="166">
        <f>IF(E$70=0,0,E$70/ISI_fec!E$70)</f>
        <v>0.54253202056750138</v>
      </c>
      <c r="F153" s="166">
        <f>IF(F$70=0,0,F$70/ISI_fec!F$70)</f>
        <v>0.54655786593491718</v>
      </c>
      <c r="G153" s="166">
        <f>IF(G$70=0,0,G$70/ISI_fec!G$70)</f>
        <v>0.54181681922382041</v>
      </c>
      <c r="H153" s="166">
        <f>IF(H$70=0,0,H$70/ISI_fec!H$70)</f>
        <v>0.56357508656120414</v>
      </c>
      <c r="I153" s="166">
        <f>IF(I$70=0,0,I$70/ISI_fec!I$70)</f>
        <v>0.56936091365582198</v>
      </c>
      <c r="J153" s="166">
        <f>IF(J$70=0,0,J$70/ISI_fec!J$70)</f>
        <v>0.56868660667535398</v>
      </c>
      <c r="K153" s="166">
        <f>IF(K$70=0,0,K$70/ISI_fec!K$70)</f>
        <v>0.56773191832544478</v>
      </c>
      <c r="L153" s="166">
        <f>IF(L$70=0,0,L$70/ISI_fec!L$70)</f>
        <v>0.56853915163378244</v>
      </c>
      <c r="M153" s="166">
        <f>IF(M$70=0,0,M$70/ISI_fec!M$70)</f>
        <v>0.56612372514327014</v>
      </c>
      <c r="N153" s="166">
        <f>IF(N$70=0,0,N$70/ISI_fec!N$70)</f>
        <v>0.56826104905963382</v>
      </c>
      <c r="O153" s="166">
        <f>IF(O$70=0,0,O$70/ISI_fec!O$70)</f>
        <v>0.5622165430294348</v>
      </c>
      <c r="P153" s="166">
        <f>IF(P$70=0,0,P$70/ISI_fec!P$70)</f>
        <v>0.55843194542871388</v>
      </c>
      <c r="Q153" s="166">
        <f>IF(Q$70=0,0,Q$70/ISI_fec!Q$70)</f>
        <v>0.55204727290997191</v>
      </c>
    </row>
    <row r="154" spans="1:17" x14ac:dyDescent="0.25">
      <c r="A154" s="72" t="s">
        <v>112</v>
      </c>
      <c r="B154" s="165">
        <f>IF(B$77=0,0,B$77/ISI_fec!B$77)</f>
        <v>0.45603507062087456</v>
      </c>
      <c r="C154" s="165">
        <f>IF(C$77=0,0,C$77/ISI_fec!C$77)</f>
        <v>0.460269251503856</v>
      </c>
      <c r="D154" s="165">
        <f>IF(D$77=0,0,D$77/ISI_fec!D$77)</f>
        <v>0.46906572828741844</v>
      </c>
      <c r="E154" s="165">
        <f>IF(E$77=0,0,E$77/ISI_fec!E$77)</f>
        <v>0.46976647481091227</v>
      </c>
      <c r="F154" s="165">
        <f>IF(F$77=0,0,F$77/ISI_fec!F$77)</f>
        <v>0.47303328216994356</v>
      </c>
      <c r="G154" s="165">
        <f>IF(G$77=0,0,G$77/ISI_fec!G$77)</f>
        <v>0.47103058102729262</v>
      </c>
      <c r="H154" s="165">
        <f>IF(H$77=0,0,H$77/ISI_fec!H$77)</f>
        <v>0.49505385317756528</v>
      </c>
      <c r="I154" s="165">
        <f>IF(I$77=0,0,I$77/ISI_fec!I$77)</f>
        <v>0.49944309370834217</v>
      </c>
      <c r="J154" s="165">
        <f>IF(J$77=0,0,J$77/ISI_fec!J$77)</f>
        <v>0.48896633944702333</v>
      </c>
      <c r="K154" s="165">
        <f>IF(K$77=0,0,K$77/ISI_fec!K$77)</f>
        <v>0.55172917501515506</v>
      </c>
      <c r="L154" s="165">
        <f>IF(L$77=0,0,L$77/ISI_fec!L$77)</f>
        <v>0.5085851164796622</v>
      </c>
      <c r="M154" s="165">
        <f>IF(M$77=0,0,M$77/ISI_fec!M$77)</f>
        <v>0.48324177652258826</v>
      </c>
      <c r="N154" s="165">
        <f>IF(N$77=0,0,N$77/ISI_fec!N$77)</f>
        <v>0.52016664148182779</v>
      </c>
      <c r="O154" s="165">
        <f>IF(O$77=0,0,O$77/ISI_fec!O$77)</f>
        <v>0.47888662194726478</v>
      </c>
      <c r="P154" s="165">
        <f>IF(P$77=0,0,P$77/ISI_fec!P$77)</f>
        <v>0.47881429959283384</v>
      </c>
      <c r="Q154" s="165">
        <f>IF(Q$77=0,0,Q$77/ISI_fec!Q$77)</f>
        <v>0.4787683704064164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49</vt:i4>
      </vt:variant>
    </vt:vector>
  </HeadingPairs>
  <TitlesOfParts>
    <vt:vector size="99" baseType="lpstr">
      <vt:lpstr>cover</vt:lpstr>
      <vt:lpstr>index</vt:lpstr>
      <vt:lpstr>Ind_Summary</vt:lpstr>
      <vt:lpstr>Ind_Summary_fec</vt:lpstr>
      <vt:lpstr>Ind_Summary_ued</vt:lpstr>
      <vt:lpstr>Ind_Summary_emi</vt:lpstr>
      <vt:lpstr>ISI</vt:lpstr>
      <vt:lpstr>ISI_fec</vt:lpstr>
      <vt:lpstr>ISI_ued</vt:lpstr>
      <vt:lpstr>ISI_emi</vt:lpstr>
      <vt:lpstr>NFM</vt:lpstr>
      <vt:lpstr>NFM_fec</vt:lpstr>
      <vt:lpstr>NFM_ued</vt:lpstr>
      <vt:lpstr>NFM_emi</vt:lpstr>
      <vt:lpstr>CHI</vt:lpstr>
      <vt:lpstr>CHI_fec</vt:lpstr>
      <vt:lpstr>CHI_ued</vt:lpstr>
      <vt:lpstr>CHI_emi</vt:lpstr>
      <vt:lpstr>NMM</vt:lpstr>
      <vt:lpstr>NMM_fec</vt:lpstr>
      <vt:lpstr>NMM_ued</vt:lpstr>
      <vt:lpstr>NMM_emi</vt:lpstr>
      <vt:lpstr>PPA</vt:lpstr>
      <vt:lpstr>PPA_fec</vt:lpstr>
      <vt:lpstr>PPA_ued</vt:lpstr>
      <vt:lpstr>PPA_emi</vt:lpstr>
      <vt:lpstr>FBT</vt:lpstr>
      <vt:lpstr>FBT_fec</vt:lpstr>
      <vt:lpstr>FBT_ued</vt:lpstr>
      <vt:lpstr>FBT_emi</vt:lpstr>
      <vt:lpstr>TRE</vt:lpstr>
      <vt:lpstr>TRE_fec</vt:lpstr>
      <vt:lpstr>TRE_ued</vt:lpstr>
      <vt:lpstr>TRE_emi</vt:lpstr>
      <vt:lpstr>MAE</vt:lpstr>
      <vt:lpstr>MAE_fec</vt:lpstr>
      <vt:lpstr>MAE_ued</vt:lpstr>
      <vt:lpstr>MAE_emi</vt:lpstr>
      <vt:lpstr>TEL</vt:lpstr>
      <vt:lpstr>TEL_fec</vt:lpstr>
      <vt:lpstr>TEL_ued</vt:lpstr>
      <vt:lpstr>TEL_emi</vt:lpstr>
      <vt:lpstr>WWP</vt:lpstr>
      <vt:lpstr>WWP_fec</vt:lpstr>
      <vt:lpstr>WWP_ued</vt:lpstr>
      <vt:lpstr>WWP_emi</vt:lpstr>
      <vt:lpstr>OIS</vt:lpstr>
      <vt:lpstr>OIS_fec</vt:lpstr>
      <vt:lpstr>OIS_ued</vt:lpstr>
      <vt:lpstr>OIS_emi</vt:lpstr>
      <vt:lpstr>Ind_Summary!Print_Area</vt:lpstr>
      <vt:lpstr>CHI!Print_Titles</vt:lpstr>
      <vt:lpstr>CHI_emi!Print_Titles</vt:lpstr>
      <vt:lpstr>CHI_fec!Print_Titles</vt:lpstr>
      <vt:lpstr>CHI_ued!Print_Titles</vt:lpstr>
      <vt:lpstr>FBT!Print_Titles</vt:lpstr>
      <vt:lpstr>FBT_emi!Print_Titles</vt:lpstr>
      <vt:lpstr>FBT_fec!Print_Titles</vt:lpstr>
      <vt:lpstr>FBT_ued!Print_Titles</vt:lpstr>
      <vt:lpstr>Ind_Summary!Print_Titles</vt:lpstr>
      <vt:lpstr>Ind_Summary_emi!Print_Titles</vt:lpstr>
      <vt:lpstr>Ind_Summary_fec!Print_Titles</vt:lpstr>
      <vt:lpstr>Ind_Summary_ued!Print_Titles</vt:lpstr>
      <vt:lpstr>ISI!Print_Titles</vt:lpstr>
      <vt:lpstr>ISI_emi!Print_Titles</vt:lpstr>
      <vt:lpstr>ISI_fec!Print_Titles</vt:lpstr>
      <vt:lpstr>ISI_ued!Print_Titles</vt:lpstr>
      <vt:lpstr>MAE!Print_Titles</vt:lpstr>
      <vt:lpstr>MAE_emi!Print_Titles</vt:lpstr>
      <vt:lpstr>MAE_fec!Print_Titles</vt:lpstr>
      <vt:lpstr>MAE_ued!Print_Titles</vt:lpstr>
      <vt:lpstr>NFM!Print_Titles</vt:lpstr>
      <vt:lpstr>NFM_emi!Print_Titles</vt:lpstr>
      <vt:lpstr>NFM_fec!Print_Titles</vt:lpstr>
      <vt:lpstr>NFM_ued!Print_Titles</vt:lpstr>
      <vt:lpstr>NMM!Print_Titles</vt:lpstr>
      <vt:lpstr>NMM_emi!Print_Titles</vt:lpstr>
      <vt:lpstr>NMM_fec!Print_Titles</vt:lpstr>
      <vt:lpstr>NMM_ued!Print_Titles</vt:lpstr>
      <vt:lpstr>OIS!Print_Titles</vt:lpstr>
      <vt:lpstr>OIS_emi!Print_Titles</vt:lpstr>
      <vt:lpstr>OIS_fec!Print_Titles</vt:lpstr>
      <vt:lpstr>OIS_ued!Print_Titles</vt:lpstr>
      <vt:lpstr>PPA!Print_Titles</vt:lpstr>
      <vt:lpstr>PPA_emi!Print_Titles</vt:lpstr>
      <vt:lpstr>PPA_fec!Print_Titles</vt:lpstr>
      <vt:lpstr>PPA_ued!Print_Titles</vt:lpstr>
      <vt:lpstr>TEL!Print_Titles</vt:lpstr>
      <vt:lpstr>TEL_emi!Print_Titles</vt:lpstr>
      <vt:lpstr>TEL_fec!Print_Titles</vt:lpstr>
      <vt:lpstr>TEL_ued!Print_Titles</vt:lpstr>
      <vt:lpstr>TRE!Print_Titles</vt:lpstr>
      <vt:lpstr>TRE_emi!Print_Titles</vt:lpstr>
      <vt:lpstr>TRE_fec!Print_Titles</vt:lpstr>
      <vt:lpstr>TRE_ued!Print_Titles</vt:lpstr>
      <vt:lpstr>WWP!Print_Titles</vt:lpstr>
      <vt:lpstr>WWP_emi!Print_Titles</vt:lpstr>
      <vt:lpstr>WWP_fec!Print_Titles</vt:lpstr>
      <vt:lpstr>WWP_ued!Print_Titles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2018-07-16T15:35:17Z</dcterms:created>
  <dcterms:modified xsi:type="dcterms:W3CDTF">2018-07-16T15:35:17Z</dcterms:modified>
</cp:coreProperties>
</file>